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5" activeTab="10"/>
  </bookViews>
  <sheets>
    <sheet name="т.о. фільтрів води" sheetId="1" r:id="rId1"/>
    <sheet name="т.о. АПС" sheetId="2" r:id="rId2"/>
    <sheet name="т.о. басейну" sheetId="3" r:id="rId3"/>
    <sheet name="вивіз рідких відходів" sheetId="4" r:id="rId4"/>
    <sheet name="вивіз ТПВ" sheetId="5" r:id="rId5"/>
    <sheet name="дератизація" sheetId="6" r:id="rId6"/>
    <sheet name="т.о. газ. обладнання" sheetId="7" r:id="rId7"/>
    <sheet name="охорона будівлі" sheetId="8" r:id="rId8"/>
    <sheet name="інфор. послуги" sheetId="9" r:id="rId9"/>
    <sheet name="платний сервіс" sheetId="10" r:id="rId10"/>
    <sheet name="зв&quot;язок, інтернет" sheetId="11" r:id="rId11"/>
  </sheets>
  <definedNames>
    <definedName name="_xlnm.Print_Area" localSheetId="6">'т.о. газ. обладнання'!$A$1:$E$36</definedName>
  </definedNames>
  <calcPr fullCalcOnLoad="1"/>
</workbook>
</file>

<file path=xl/sharedStrings.xml><?xml version="1.0" encoding="utf-8"?>
<sst xmlns="http://schemas.openxmlformats.org/spreadsheetml/2006/main" count="674" uniqueCount="160">
  <si>
    <t>Постачальник. ЄДРПОУ</t>
  </si>
  <si>
    <t>Навчальний заклад</t>
  </si>
  <si>
    <t>СЗШ№142</t>
  </si>
  <si>
    <t>СЗШ№114</t>
  </si>
  <si>
    <t>СЗШ№44</t>
  </si>
  <si>
    <t>СЗШ№115</t>
  </si>
  <si>
    <t>СЗШ№117</t>
  </si>
  <si>
    <t>СЗШ№26</t>
  </si>
  <si>
    <t>СЗШ№133</t>
  </si>
  <si>
    <t>СЗШ№42</t>
  </si>
  <si>
    <t>СЗШ№64</t>
  </si>
  <si>
    <t>СЗШ№116</t>
  </si>
  <si>
    <t>СЗШ№8</t>
  </si>
  <si>
    <t>СЗШ№134</t>
  </si>
  <si>
    <t>СЗШ№43</t>
  </si>
  <si>
    <t>СЗШ№131</t>
  </si>
  <si>
    <t>ФЕЛ</t>
  </si>
  <si>
    <t>СЗШ№18</t>
  </si>
  <si>
    <t>СЗШ№68</t>
  </si>
  <si>
    <t>СЗШ№55</t>
  </si>
  <si>
    <t>СЗШ№56</t>
  </si>
  <si>
    <t>СЗШ№57</t>
  </si>
  <si>
    <t>СЗШ№86</t>
  </si>
  <si>
    <t>ДНЗ № 45</t>
  </si>
  <si>
    <t>ДНЗ № 94</t>
  </si>
  <si>
    <t>ДНЗ № 348</t>
  </si>
  <si>
    <t>ДНЗ № 334</t>
  </si>
  <si>
    <t>ДНЗ № 317</t>
  </si>
  <si>
    <t>ДНЗ № 393</t>
  </si>
  <si>
    <t>ДНЗ № 86</t>
  </si>
  <si>
    <t>ДНЗ № 17</t>
  </si>
  <si>
    <t>ДНЗ № 350</t>
  </si>
  <si>
    <t>ДНЗ № 400</t>
  </si>
  <si>
    <t>ДНЗ № 401</t>
  </si>
  <si>
    <t>ДНЗ № 269</t>
  </si>
  <si>
    <t>ДНЗ № 21</t>
  </si>
  <si>
    <t>ДНЗ № 16</t>
  </si>
  <si>
    <t>ДНЗ № 90</t>
  </si>
  <si>
    <t>ДНЗ № 267</t>
  </si>
  <si>
    <t>ДНЗ № 278</t>
  </si>
  <si>
    <t>ДНЗ № 2</t>
  </si>
  <si>
    <t>ДНЗ № 22</t>
  </si>
  <si>
    <t>ДНЗ № 116</t>
  </si>
  <si>
    <t>СШ № 42</t>
  </si>
  <si>
    <t>СШ № 142</t>
  </si>
  <si>
    <t>ДНЗ № 323</t>
  </si>
  <si>
    <t>ДНЗ № 206</t>
  </si>
  <si>
    <t>ДНЗ № 402</t>
  </si>
  <si>
    <t>послуги зв"язку</t>
  </si>
  <si>
    <t>Сума, грн.</t>
  </si>
  <si>
    <t>послуги Інтернету</t>
  </si>
  <si>
    <t>Тех. обсл. котельного обладнання Фег-Вестал з модулями AF-105</t>
  </si>
  <si>
    <t>ЦХЕТУМ</t>
  </si>
  <si>
    <t>Буд. Тв.</t>
  </si>
  <si>
    <t>Вивіз рідких побутових відходів</t>
  </si>
  <si>
    <t>СШ № 18</t>
  </si>
  <si>
    <t>СШ № 86</t>
  </si>
  <si>
    <t>СШ № 114</t>
  </si>
  <si>
    <t>СШ № 115</t>
  </si>
  <si>
    <t>Буд. тв.</t>
  </si>
  <si>
    <t>Цілодобовий нагляд за автоматичною пожежною сигналізацією</t>
  </si>
  <si>
    <t>Технічне обслуговування автоматичної пожежної сигналізації</t>
  </si>
  <si>
    <t>СШ № 117</t>
  </si>
  <si>
    <t>Охорона будівлі</t>
  </si>
  <si>
    <t>Обслуговування басейну</t>
  </si>
  <si>
    <t>Вид послуг</t>
  </si>
  <si>
    <t>Вивезення                   ( збирання, перевезення) та захоронення твердих побутових відходів</t>
  </si>
  <si>
    <t>Технічне обслуговування обладнання систем доочистки питної води</t>
  </si>
  <si>
    <t>Цілодобовий нагляд  та тех. обслуговування автоматичної пожежної сигналізації</t>
  </si>
  <si>
    <t>ТОВ " ЕВРОКОМ ВВС" ЄДРПОУ 37988679                  дог. № 34 від 09.02.16 р.</t>
  </si>
  <si>
    <t>ПрАТ " Фарлеп-Інвест"                                         ЄДРПОУ 19199961      дог. № 200157 від 23.03.2016 р.</t>
  </si>
  <si>
    <t>ПрАТ " ДАТАГРУП"                    ЄДРПОУ  31720260        дод. угода № б/н від 18.01.2016 р. до                 дог. № 516-07 від 14.07.2016 р.</t>
  </si>
  <si>
    <t>ПрАТ " ДАТАГРУП"                    ЄДРПОУ  31720260       дог. № 516-07 від 18.03.2016 р.</t>
  </si>
  <si>
    <t>ПрАТ " ДАТАГРУП"                    ЄДРПОУ  31720260  дод. угода  № б/н від 18.01.2016 р. до                дог. № 516-07/4 від 01.04.2012 р.</t>
  </si>
  <si>
    <t>ПрАТ " ДАТАГРУП"                    ЄДРПОУ  31720260  д  дог. № 516-07/4 від 18.03.2016 р.</t>
  </si>
  <si>
    <t>СЗШ № 43</t>
  </si>
  <si>
    <t>ТОВ " Телеміст"                           ЄДРПОУ 34823863        дог. № 7439 від 10.03.2016 р.</t>
  </si>
  <si>
    <t>ТОВ " Телеміст"                           ЄДРПОУ 34823863      дог. № 4241 від 18.03.2016 р.</t>
  </si>
  <si>
    <t>ТОВ " Телеміст"                           ЄДРПОУ 34823863 дод. угода № б/н від 18.01.2016 р. до                 дог. № 4098/1 від 01.04.2012 р.</t>
  </si>
  <si>
    <t>ТОВ " Телеміст"                           ЄДРПОУ 34823863 дод. угода № б/н від 18.01.2016 р. до                 дог. № 4241/1 від 01.05.2012 р.</t>
  </si>
  <si>
    <t>ТОВ " Телеміст"                           ЄДРПОУ 34823863           дог. № 4098/1 від 18.03.16 р.</t>
  </si>
  <si>
    <t>СЗШ № 42</t>
  </si>
  <si>
    <t>НВК №57</t>
  </si>
  <si>
    <t>ПАТ " Дніпрогаз"                              ЄДРПОУ 20262860                           дог. № 313/07/209013 від 26.01.2016 р.</t>
  </si>
  <si>
    <t>СЗШ № 56</t>
  </si>
  <si>
    <t>СЗШ № 86</t>
  </si>
  <si>
    <t>СЗШ № 115</t>
  </si>
  <si>
    <t>СЗШ № 116</t>
  </si>
  <si>
    <t>СЗШ № 117</t>
  </si>
  <si>
    <t>Технічне обслуговування та поточний ремонт внутрішніх  газопроводів, газового обладнання</t>
  </si>
  <si>
    <t>технічне обслуговування газопроводів та споруд на них</t>
  </si>
  <si>
    <t>СЗШ № 8</t>
  </si>
  <si>
    <t>СЗШ № 64</t>
  </si>
  <si>
    <t>СЗШ № 114</t>
  </si>
  <si>
    <t xml:space="preserve">  </t>
  </si>
  <si>
    <t>Послуги з технічного обслуговування коректорів об"єму газу</t>
  </si>
  <si>
    <t>СЗШ № 18</t>
  </si>
  <si>
    <t>Інформаційно-консультаційні послуги із здійснення процедур закупівель товарів, робіт і послуг за державні кошти ( послуги щодо проведення запиту цінових пропозицій)</t>
  </si>
  <si>
    <t>Інформаційно-консультаційні послуги із здійснення процедур закупівель товарів, робіт і послуг за державні кошти ( відкриті торги щодо закупівлі послуг з організації харчування учнів)</t>
  </si>
  <si>
    <t>Інформаційно-консультаційні послуги із здійснення процедур закупівель товарів, робіт і послуг за державні кошти ( послуги щодо проведення переговорної процедури закупівлі)</t>
  </si>
  <si>
    <t>ФОП Миргородська М.С. ЄДРПОУ 3170317369 дог. № 4 від 29.03.2016 р.</t>
  </si>
  <si>
    <t>Інформаційно-консультаційні послуги із здійснення процедур закупівель товарів, робіт і послуг за державні кошти ( відкриті торги щодо зпкупівлі газу природного)</t>
  </si>
  <si>
    <t>Інформаційно-консультаційні послуги із здійснення державних закупівель</t>
  </si>
  <si>
    <t>Реєстрація та використання платного сервісу                " Кабінет замовника"</t>
  </si>
  <si>
    <t>ДП " Зовнішторгвидав України"                          ЄДРПОУ 02426097                     № 0001 401/15/Б від 24.03.2016 р.</t>
  </si>
  <si>
    <t>ФОП Миргородська М.С. ЄДРПОУ 3170317369           дог. № 3 від 29.03.2016 р.</t>
  </si>
  <si>
    <t>ФОП Миргородська М.С. ЄДРПОУ 3170317369            дог. № 2 від 29.03.2016 р.</t>
  </si>
  <si>
    <t>ФОП Миргородська М.С. ЄДРПОУ 3170317369              дог. № 1 від 29.03.2016 р.</t>
  </si>
  <si>
    <t>ТОВ " Телеміст"                           ЄДРПОУ 34823863       дод. угода № б/н від 18.01.2016 р. до дог. № 7439 від 29.09.2015 р.</t>
  </si>
  <si>
    <t>ТОВ " ГАЗПРОММОНТАЖ"          ЄДРПОУ 38530643                         дог. № Д-16/015-ТО                               від 09.02.16 р.</t>
  </si>
  <si>
    <t>ФОП Тесьолкіна І.Ю.  ЄДРПОУ 3632111607 дог. № 01/16 від 09.02.16 р.,                                                     дог. № 04-Т/16 від 28.04.2016 р.</t>
  </si>
  <si>
    <t>СЗШ № 26</t>
  </si>
  <si>
    <t>СЗШ № 55</t>
  </si>
  <si>
    <t>НВК № 57</t>
  </si>
  <si>
    <t>СЗШ № 68</t>
  </si>
  <si>
    <t>НВК №131</t>
  </si>
  <si>
    <t>СЗШ № 133</t>
  </si>
  <si>
    <t>СЗШ № 142</t>
  </si>
  <si>
    <t>ТОВ                                               " Дніпроспецнагляд"    ЄДРПОУ 32999141             дог. № 3446 від 18.01.2016 р.,                           дог. № 3446 від 13.04.2016 р.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</si>
  <si>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                         ЄДРПОУ 00182877               дог. № 5-16 ЦН від 26.01.2016 р.,                    дог. № 16-16 ЦН від 15.04.2016 р.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</si>
  <si>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                         ЄДРПОУ 00182877               дог. № 4-16 ЦН від 26.01.2016 р.,                дог. № 15-16 ЦН від 15.04.2016 р.</t>
  </si>
  <si>
    <t>ТОВ                                                         " Дніпропетровське спеціалізоване протипожежне підприємство"             ЄДРПОУ 35269494              дог. № 6-16 ТО  від 26.01.2016 р.,                   дог. № 16-16 ТО від 25.04.2016 р.</t>
  </si>
  <si>
    <t>ТОВ                                              " Дніпропетровське спеціалізоване протипожежне підприємство"             ЄДРПОУ 35269494              дог. № 5-16 ТО  від 26.01.2016 р.,                  дог. № 15-16 ТО від 25.04.2016 р.</t>
  </si>
  <si>
    <t>ТОВ                                           " Дніпроспецсигнал"       ЄДРПОУ 33906215       дог. № 2676 від 18.01.2016 р.,               дог. № 2676 від 13.04.2016 р.</t>
  </si>
  <si>
    <t>ТОВ " Екологія Україна" ЄДРПОУ 32576064                дог. № 5629-А                                      від 25.04.16 р.</t>
  </si>
  <si>
    <t>ПП ВКФ"Дезсоюз "                                Астрал Н""                                            ЄДРПОУ 20259332                 дог. № 813 від 22.03.16 р., № 813/1 від 04.05.2016 р., № 813/2 від 16.05.2016 р., № 813/3 від 16.05.2016 р.</t>
  </si>
  <si>
    <t>Послуги з дератизації та дезінсекції</t>
  </si>
  <si>
    <t>ПАТ " Дніпрогаз"                                                   ЄДРПОУ 20262860                    дог. № 313/08/212383 від 29.01.2016 р.,                                     № 313/08/214618 від 01.04.2016 р.</t>
  </si>
  <si>
    <t>ПАТ " Дніпрогаз"                                                   ЄДРПОУ 20262860                    дог. № 313/08/212380 від 29.01.2016 р.,                                     № 313/08/214615 від 01.04.2016 р.</t>
  </si>
  <si>
    <t>ПАТ " Дніпрогаз"                                                   ЄДРПОУ 20262860                    дог. № 313/08/212378 від 29.01.2016 р.,                                  № 313/08/212607 від 01.04.2016 р.</t>
  </si>
  <si>
    <t>ПАТ " Дніпрогаз"                                                   ЄДРПОУ 20262860                    дог. № 313/08/212444 від 29.01.2016 р.,                                    № 313/08/214621 від 01.04.2016 р.</t>
  </si>
  <si>
    <t>ПАТ " Дніпрогаз"                                                   ЄДРПОУ 20262860                    дог. № 313/08/212445 від 29.01.2016 р.,                                                 дог. № 313/08/214622 від 01.04.2016 р.</t>
  </si>
  <si>
    <t>ПАТ " Дніпрогаз"                                                   ЄДРПОУ 20262860                    дог. № 313/08/212384 від 29.01.2016 р.,                                              № 313/08/214619 від 01.04.2016 р.</t>
  </si>
  <si>
    <t xml:space="preserve"> </t>
  </si>
  <si>
    <t>ПАТ " Дніпрогаз"                                                   ЄДРПОУ 20262860                    дог. № 313/08/212604 від 29.01.2016 р.,                                                                                                    № 313/08/214623 від 01.04.2016 р.,                                           № 313/08/216348 від 23.05.2016 р.</t>
  </si>
  <si>
    <t>ПАТ " Дніпрогаз"                                                   ЄДРПОУ 20262860                    дог. № 313/08/212382 від 29.01.2016 р.,                                   № 313/08/214617 від 01.04.2016 р.</t>
  </si>
  <si>
    <t>ПАТ " Дніпрогаз"                                                   ЄДРПОУ 20262860                    дог. № 313/08/212379 від 29.01.2016 р.,                                             № 313/08/214614 від 01.04.2016 р.</t>
  </si>
  <si>
    <t>ПАТ " Дніпрогаз"                                                   ЄДРПОУ 20262860                    дог. № 313/08/212381 від 29.01.2016 р.,                                      № 313/08/216440 від 23.05.2016 р.</t>
  </si>
  <si>
    <t>ПАТ " Дніпрогаз"                                                   ЄДРПОУ 20262860                    дог. № 313/08/212385 від 29.01.2016 р.,                                        № 313/08/216351 від 23.05.2016 р</t>
  </si>
  <si>
    <t>ДП " Сервіс-Центр" ТОВ ВП " Теплогазбуд"                                       ЄДПРОУ 36839173                       дог. № 65 від 26.01.16 р.,               № 83 від 11.04.16 р.</t>
  </si>
  <si>
    <t>КП " Муніципальна гвардія" ДМР                                                  ЄДРПОУ   37538877           дог. № 170/16 від 26.01.2016 р., № 170/16/1 від 15.04.2016 р.</t>
  </si>
  <si>
    <t>ДП " Зовнішторгвидав України"                          ЄДРПОУ 02426097                     № 0007 465/КЗ від 24.03.2016 р.</t>
  </si>
  <si>
    <t>ДНЗ № 379</t>
  </si>
  <si>
    <t>ПАТ " Укртелеком"           ЄДРПОУ 21560766             дог. № 00-74380                       від 26.01.16 р.,                 № 00-74380 від 18.04.2016 р.</t>
  </si>
  <si>
    <t>ПрАТ " Фарлеп-Інвест"                                         ЄДРПОУ 19199961    дод. угода № б/н від 21.01.2016 р. до                   23.03.2016 р.</t>
  </si>
  <si>
    <t>Послуги зв"язку  та Інтернету за І півріччя 2016 року.</t>
  </si>
  <si>
    <t>Технічне обслуговування та поточний ремонт внутрішніх та зовнішніх газопроводів, газового обладнання за І півріччя 2016 року</t>
  </si>
  <si>
    <t>Технічне обслуговування басейну за І півріччя 2016 р.</t>
  </si>
  <si>
    <t>Технічне обслуговування та цілодобовий нагляд за АПС за І півріччя 2016 р.</t>
  </si>
  <si>
    <t>Охорона будівлі  за І півріччя 2016 р.</t>
  </si>
  <si>
    <t>ТДВ " Дніпрокомунтранс"   ЄДРПОУ 02128158              дог. № 5057/6 від 26.01.2016 р., № 5057/6 від 29.04.2016 р.</t>
  </si>
  <si>
    <t>Послуги з вивезення рідких побутових відходів за І півріччя 2016 р.</t>
  </si>
  <si>
    <t>Послуги з вивезення( збирання, перевезення) та захоронення твердих побутових відходів за І півріччя 2016 р.</t>
  </si>
  <si>
    <t>Послуги з дератизації та дезінсекції за І півріччя 2016 р.</t>
  </si>
  <si>
    <t>Реєстрація та використання платного сервісу " Кабінет замовника"                           за І півріччя 2016 року</t>
  </si>
  <si>
    <t>ФОП Миргородська М.С. ЄДРПОУ 3170317369              дог. № 5 від 13.04.2016 р.</t>
  </si>
  <si>
    <t>Інформаційно-консультаційні послуги із здійснення процедур закупівель товарів, робіт і послуг за державні кошти ( відкриті торги щодо закупівлі продуктів харчування)</t>
  </si>
  <si>
    <t>Технічне обслуговування обладнання систем доочистки питної води                                         за І півріччя 2016 р.</t>
  </si>
  <si>
    <t>ФОП Остапенко Д.Ю.  ЄДРПОУ 2746412114 дог. № 43 від 18.01.2016 р.,          № 44 від 26.04.2016 р.,          № 45 від 04.05.2016 р.</t>
  </si>
  <si>
    <t>Інформаційно-консультаційні послуги із здійснення процедур закупівель товарів, робіт і послуг за державні кошти за І півріччя 2016 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</si>
</sst>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3" fontId="2" fillId="0" borderId="22" xfId="58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2" fillId="0" borderId="27" xfId="58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43" fontId="1" fillId="0" borderId="10" xfId="58" applyFont="1" applyBorder="1" applyAlignment="1">
      <alignment horizontal="center"/>
    </xf>
    <xf numFmtId="43" fontId="1" fillId="0" borderId="18" xfId="58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8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10" xfId="58" applyFont="1" applyBorder="1" applyAlignment="1">
      <alignment horizontal="center" vertical="center"/>
    </xf>
    <xf numFmtId="43" fontId="1" fillId="0" borderId="17" xfId="58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3" fontId="2" fillId="0" borderId="0" xfId="58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2" fillId="0" borderId="0" xfId="58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3" fontId="1" fillId="0" borderId="17" xfId="58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16" xfId="58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16" xfId="58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27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21.7109375" style="0" customWidth="1"/>
    <col min="3" max="4" width="16.140625" style="0" customWidth="1"/>
    <col min="5" max="5" width="18.28125" style="0" customWidth="1"/>
  </cols>
  <sheetData>
    <row r="1" spans="2:5" ht="39.75" customHeight="1">
      <c r="B1" s="83" t="s">
        <v>157</v>
      </c>
      <c r="C1" s="83"/>
      <c r="D1" s="83"/>
      <c r="E1" s="83"/>
    </row>
    <row r="2" ht="15" thickBot="1"/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ht="22.5" customHeight="1">
      <c r="B4" s="84" t="s">
        <v>110</v>
      </c>
      <c r="C4" s="88" t="s">
        <v>67</v>
      </c>
      <c r="D4" s="16">
        <v>6700</v>
      </c>
      <c r="E4" s="19" t="s">
        <v>40</v>
      </c>
    </row>
    <row r="5" spans="2:5" ht="22.5" customHeight="1">
      <c r="B5" s="85"/>
      <c r="C5" s="89"/>
      <c r="D5" s="3">
        <v>6700</v>
      </c>
      <c r="E5" s="10" t="s">
        <v>36</v>
      </c>
    </row>
    <row r="6" spans="2:5" ht="22.5" customHeight="1">
      <c r="B6" s="85"/>
      <c r="C6" s="89"/>
      <c r="D6" s="3">
        <v>6700</v>
      </c>
      <c r="E6" s="10" t="s">
        <v>30</v>
      </c>
    </row>
    <row r="7" spans="2:5" ht="22.5" customHeight="1">
      <c r="B7" s="85"/>
      <c r="C7" s="89"/>
      <c r="D7" s="3">
        <v>6700</v>
      </c>
      <c r="E7" s="10" t="s">
        <v>35</v>
      </c>
    </row>
    <row r="8" spans="2:5" ht="22.5" customHeight="1">
      <c r="B8" s="85"/>
      <c r="C8" s="89"/>
      <c r="D8" s="3">
        <v>6700</v>
      </c>
      <c r="E8" s="10" t="s">
        <v>41</v>
      </c>
    </row>
    <row r="9" spans="2:5" ht="22.5" customHeight="1">
      <c r="B9" s="85"/>
      <c r="C9" s="89"/>
      <c r="D9" s="3">
        <v>6700</v>
      </c>
      <c r="E9" s="10" t="s">
        <v>23</v>
      </c>
    </row>
    <row r="10" spans="2:5" ht="22.5" customHeight="1">
      <c r="B10" s="85"/>
      <c r="C10" s="89"/>
      <c r="D10" s="3">
        <v>6700</v>
      </c>
      <c r="E10" s="10" t="s">
        <v>29</v>
      </c>
    </row>
    <row r="11" spans="2:5" ht="22.5" customHeight="1">
      <c r="B11" s="85"/>
      <c r="C11" s="89"/>
      <c r="D11" s="3">
        <v>6700</v>
      </c>
      <c r="E11" s="10" t="s">
        <v>37</v>
      </c>
    </row>
    <row r="12" spans="2:5" ht="22.5" customHeight="1">
      <c r="B12" s="85"/>
      <c r="C12" s="89"/>
      <c r="D12" s="3">
        <v>6700</v>
      </c>
      <c r="E12" s="10" t="s">
        <v>24</v>
      </c>
    </row>
    <row r="13" spans="2:5" ht="22.5" customHeight="1">
      <c r="B13" s="85"/>
      <c r="C13" s="89"/>
      <c r="D13" s="3">
        <v>2600</v>
      </c>
      <c r="E13" s="10" t="s">
        <v>42</v>
      </c>
    </row>
    <row r="14" spans="2:5" ht="22.5" customHeight="1">
      <c r="B14" s="85"/>
      <c r="C14" s="89"/>
      <c r="D14" s="3">
        <v>6700</v>
      </c>
      <c r="E14" s="10" t="s">
        <v>46</v>
      </c>
    </row>
    <row r="15" spans="2:5" ht="22.5" customHeight="1">
      <c r="B15" s="85"/>
      <c r="C15" s="89"/>
      <c r="D15" s="3">
        <v>2600</v>
      </c>
      <c r="E15" s="10" t="s">
        <v>38</v>
      </c>
    </row>
    <row r="16" spans="2:5" ht="22.5" customHeight="1">
      <c r="B16" s="85"/>
      <c r="C16" s="89"/>
      <c r="D16" s="3">
        <v>6700</v>
      </c>
      <c r="E16" s="10" t="s">
        <v>34</v>
      </c>
    </row>
    <row r="17" spans="2:5" ht="22.5" customHeight="1">
      <c r="B17" s="85"/>
      <c r="C17" s="89"/>
      <c r="D17" s="3">
        <v>2600</v>
      </c>
      <c r="E17" s="10" t="s">
        <v>39</v>
      </c>
    </row>
    <row r="18" spans="2:5" ht="22.5" customHeight="1">
      <c r="B18" s="85"/>
      <c r="C18" s="89"/>
      <c r="D18" s="3">
        <v>6700</v>
      </c>
      <c r="E18" s="10" t="s">
        <v>27</v>
      </c>
    </row>
    <row r="19" spans="2:5" ht="22.5" customHeight="1">
      <c r="B19" s="85"/>
      <c r="C19" s="89"/>
      <c r="D19" s="3">
        <v>6700</v>
      </c>
      <c r="E19" s="10" t="s">
        <v>45</v>
      </c>
    </row>
    <row r="20" spans="2:5" ht="22.5" customHeight="1">
      <c r="B20" s="85"/>
      <c r="C20" s="89"/>
      <c r="D20" s="3">
        <v>6700</v>
      </c>
      <c r="E20" s="10" t="s">
        <v>26</v>
      </c>
    </row>
    <row r="21" spans="2:5" ht="22.5" customHeight="1">
      <c r="B21" s="85"/>
      <c r="C21" s="89"/>
      <c r="D21" s="3">
        <v>6700</v>
      </c>
      <c r="E21" s="10" t="s">
        <v>25</v>
      </c>
    </row>
    <row r="22" spans="2:5" ht="22.5" customHeight="1">
      <c r="B22" s="85"/>
      <c r="C22" s="89"/>
      <c r="D22" s="3">
        <v>6700</v>
      </c>
      <c r="E22" s="10" t="s">
        <v>31</v>
      </c>
    </row>
    <row r="23" spans="2:5" ht="22.5" customHeight="1">
      <c r="B23" s="85"/>
      <c r="C23" s="89"/>
      <c r="D23" s="3">
        <v>6700</v>
      </c>
      <c r="E23" s="10" t="s">
        <v>28</v>
      </c>
    </row>
    <row r="24" spans="2:5" ht="22.5" customHeight="1">
      <c r="B24" s="85"/>
      <c r="C24" s="89"/>
      <c r="D24" s="3">
        <v>6700</v>
      </c>
      <c r="E24" s="10" t="s">
        <v>32</v>
      </c>
    </row>
    <row r="25" spans="2:5" ht="22.5" customHeight="1">
      <c r="B25" s="85"/>
      <c r="C25" s="89"/>
      <c r="D25" s="3">
        <v>6700</v>
      </c>
      <c r="E25" s="10" t="s">
        <v>33</v>
      </c>
    </row>
    <row r="26" spans="2:5" ht="22.5" customHeight="1">
      <c r="B26" s="85"/>
      <c r="C26" s="89"/>
      <c r="D26" s="3">
        <v>6700</v>
      </c>
      <c r="E26" s="10" t="s">
        <v>47</v>
      </c>
    </row>
    <row r="27" spans="2:5" ht="22.5" customHeight="1">
      <c r="B27" s="85"/>
      <c r="C27" s="89"/>
      <c r="D27" s="3">
        <v>1647</v>
      </c>
      <c r="E27" s="10" t="s">
        <v>91</v>
      </c>
    </row>
    <row r="28" spans="2:5" ht="22.5" customHeight="1">
      <c r="B28" s="85"/>
      <c r="C28" s="89"/>
      <c r="D28" s="3">
        <v>1647</v>
      </c>
      <c r="E28" s="10" t="s">
        <v>96</v>
      </c>
    </row>
    <row r="29" spans="2:5" ht="22.5" customHeight="1">
      <c r="B29" s="85"/>
      <c r="C29" s="89"/>
      <c r="D29" s="3">
        <v>1647</v>
      </c>
      <c r="E29" s="10" t="s">
        <v>111</v>
      </c>
    </row>
    <row r="30" spans="2:5" ht="22.5" customHeight="1">
      <c r="B30" s="85"/>
      <c r="C30" s="89"/>
      <c r="D30" s="3">
        <v>1647</v>
      </c>
      <c r="E30" s="10" t="s">
        <v>81</v>
      </c>
    </row>
    <row r="31" spans="2:5" ht="22.5" customHeight="1">
      <c r="B31" s="85"/>
      <c r="C31" s="89"/>
      <c r="D31" s="3">
        <v>7800</v>
      </c>
      <c r="E31" s="10" t="s">
        <v>14</v>
      </c>
    </row>
    <row r="32" spans="2:5" ht="22.5" customHeight="1">
      <c r="B32" s="85"/>
      <c r="C32" s="89"/>
      <c r="D32" s="3">
        <v>7800</v>
      </c>
      <c r="E32" s="10" t="s">
        <v>4</v>
      </c>
    </row>
    <row r="33" spans="2:5" ht="22.5" customHeight="1">
      <c r="B33" s="85"/>
      <c r="C33" s="89"/>
      <c r="D33" s="3">
        <v>1647</v>
      </c>
      <c r="E33" s="10" t="s">
        <v>112</v>
      </c>
    </row>
    <row r="34" spans="2:5" ht="22.5" customHeight="1">
      <c r="B34" s="85"/>
      <c r="C34" s="89"/>
      <c r="D34" s="3">
        <v>7800</v>
      </c>
      <c r="E34" s="10" t="s">
        <v>20</v>
      </c>
    </row>
    <row r="35" spans="2:5" ht="22.5" customHeight="1">
      <c r="B35" s="85"/>
      <c r="C35" s="89"/>
      <c r="D35" s="3">
        <v>1647</v>
      </c>
      <c r="E35" s="10" t="s">
        <v>113</v>
      </c>
    </row>
    <row r="36" spans="2:5" ht="22.5" customHeight="1">
      <c r="B36" s="85"/>
      <c r="C36" s="89"/>
      <c r="D36" s="3">
        <v>1647</v>
      </c>
      <c r="E36" s="10" t="s">
        <v>92</v>
      </c>
    </row>
    <row r="37" spans="2:5" ht="22.5" customHeight="1">
      <c r="B37" s="85"/>
      <c r="C37" s="89"/>
      <c r="D37" s="3">
        <v>1647</v>
      </c>
      <c r="E37" s="10" t="s">
        <v>114</v>
      </c>
    </row>
    <row r="38" spans="2:5" ht="22.5" customHeight="1">
      <c r="B38" s="85"/>
      <c r="C38" s="89"/>
      <c r="D38" s="3">
        <v>1647</v>
      </c>
      <c r="E38" s="10" t="s">
        <v>85</v>
      </c>
    </row>
    <row r="39" spans="2:5" ht="22.5" customHeight="1">
      <c r="B39" s="85"/>
      <c r="C39" s="89"/>
      <c r="D39" s="3">
        <v>1647</v>
      </c>
      <c r="E39" s="10" t="s">
        <v>93</v>
      </c>
    </row>
    <row r="40" spans="2:5" ht="22.5" customHeight="1">
      <c r="B40" s="85"/>
      <c r="C40" s="89"/>
      <c r="D40" s="3">
        <v>7800</v>
      </c>
      <c r="E40" s="10" t="s">
        <v>5</v>
      </c>
    </row>
    <row r="41" spans="2:5" ht="22.5" customHeight="1">
      <c r="B41" s="85"/>
      <c r="C41" s="89"/>
      <c r="D41" s="3">
        <v>1647</v>
      </c>
      <c r="E41" s="10" t="s">
        <v>87</v>
      </c>
    </row>
    <row r="42" spans="2:5" ht="22.5" customHeight="1">
      <c r="B42" s="85"/>
      <c r="C42" s="89"/>
      <c r="D42" s="3">
        <v>1647</v>
      </c>
      <c r="E42" s="10" t="s">
        <v>88</v>
      </c>
    </row>
    <row r="43" spans="2:5" ht="22.5" customHeight="1">
      <c r="B43" s="85"/>
      <c r="C43" s="89"/>
      <c r="D43" s="3">
        <v>7800</v>
      </c>
      <c r="E43" s="10" t="s">
        <v>115</v>
      </c>
    </row>
    <row r="44" spans="2:5" ht="22.5" customHeight="1">
      <c r="B44" s="86"/>
      <c r="C44" s="90"/>
      <c r="D44" s="3">
        <v>1647</v>
      </c>
      <c r="E44" s="10" t="s">
        <v>116</v>
      </c>
    </row>
    <row r="45" spans="2:5" ht="22.5" customHeight="1">
      <c r="B45" s="86"/>
      <c r="C45" s="90"/>
      <c r="D45" s="3">
        <v>7800</v>
      </c>
      <c r="E45" s="10" t="s">
        <v>13</v>
      </c>
    </row>
    <row r="46" spans="2:5" ht="22.5" customHeight="1">
      <c r="B46" s="86"/>
      <c r="C46" s="90"/>
      <c r="D46" s="3">
        <v>1647</v>
      </c>
      <c r="E46" s="10" t="s">
        <v>117</v>
      </c>
    </row>
    <row r="47" spans="2:5" ht="22.5" customHeight="1" thickBot="1">
      <c r="B47" s="87"/>
      <c r="C47" s="91"/>
      <c r="D47" s="31">
        <v>1642</v>
      </c>
      <c r="E47" s="12" t="s">
        <v>16</v>
      </c>
    </row>
  </sheetData>
  <sheetProtection/>
  <mergeCells count="3">
    <mergeCell ref="B1:E1"/>
    <mergeCell ref="B4:B47"/>
    <mergeCell ref="C4:C4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50"/>
  <sheetViews>
    <sheetView zoomScalePageLayoutView="0" workbookViewId="0" topLeftCell="A28">
      <selection activeCell="B1" sqref="B1:E1"/>
    </sheetView>
  </sheetViews>
  <sheetFormatPr defaultColWidth="9.140625" defaultRowHeight="15"/>
  <cols>
    <col min="2" max="2" width="25.28125" style="0" customWidth="1"/>
    <col min="3" max="3" width="16.421875" style="0" customWidth="1"/>
    <col min="4" max="4" width="12.8515625" style="0" customWidth="1"/>
    <col min="5" max="6" width="19.7109375" style="0" customWidth="1"/>
  </cols>
  <sheetData>
    <row r="1" spans="2:5" s="27" customFormat="1" ht="34.5" customHeight="1">
      <c r="B1" s="106" t="s">
        <v>154</v>
      </c>
      <c r="C1" s="106"/>
      <c r="D1" s="106"/>
      <c r="E1" s="106"/>
    </row>
    <row r="2" ht="15" thickBot="1"/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ht="14.25">
      <c r="B4" s="89" t="s">
        <v>141</v>
      </c>
      <c r="C4" s="98" t="s">
        <v>103</v>
      </c>
      <c r="D4" s="3">
        <v>7.5</v>
      </c>
      <c r="E4" s="58" t="s">
        <v>40</v>
      </c>
    </row>
    <row r="5" spans="2:5" ht="14.25">
      <c r="B5" s="89"/>
      <c r="C5" s="98"/>
      <c r="D5" s="3">
        <v>7.5</v>
      </c>
      <c r="E5" s="58" t="s">
        <v>36</v>
      </c>
    </row>
    <row r="6" spans="2:5" ht="14.25">
      <c r="B6" s="89"/>
      <c r="C6" s="98"/>
      <c r="D6" s="3">
        <v>7.5</v>
      </c>
      <c r="E6" s="58" t="s">
        <v>30</v>
      </c>
    </row>
    <row r="7" spans="2:5" ht="14.25">
      <c r="B7" s="89"/>
      <c r="C7" s="98"/>
      <c r="D7" s="3">
        <v>7.5</v>
      </c>
      <c r="E7" s="58" t="s">
        <v>35</v>
      </c>
    </row>
    <row r="8" spans="2:5" ht="14.25">
      <c r="B8" s="89"/>
      <c r="C8" s="98"/>
      <c r="D8" s="3">
        <v>7.5</v>
      </c>
      <c r="E8" s="58" t="s">
        <v>41</v>
      </c>
    </row>
    <row r="9" spans="2:5" ht="14.25">
      <c r="B9" s="89"/>
      <c r="C9" s="98"/>
      <c r="D9" s="3">
        <v>7.5</v>
      </c>
      <c r="E9" s="58" t="s">
        <v>23</v>
      </c>
    </row>
    <row r="10" spans="2:5" ht="14.25">
      <c r="B10" s="89"/>
      <c r="C10" s="98"/>
      <c r="D10" s="3">
        <v>7.5</v>
      </c>
      <c r="E10" s="58" t="s">
        <v>29</v>
      </c>
    </row>
    <row r="11" spans="2:5" ht="14.25">
      <c r="B11" s="89"/>
      <c r="C11" s="98"/>
      <c r="D11" s="3">
        <v>7.5</v>
      </c>
      <c r="E11" s="58" t="s">
        <v>37</v>
      </c>
    </row>
    <row r="12" spans="2:5" ht="14.25">
      <c r="B12" s="89"/>
      <c r="C12" s="98"/>
      <c r="D12" s="3">
        <v>7.5</v>
      </c>
      <c r="E12" s="58" t="s">
        <v>24</v>
      </c>
    </row>
    <row r="13" spans="2:5" ht="14.25">
      <c r="B13" s="89"/>
      <c r="C13" s="98"/>
      <c r="D13" s="3">
        <v>7.5</v>
      </c>
      <c r="E13" s="58" t="s">
        <v>42</v>
      </c>
    </row>
    <row r="14" spans="2:5" ht="14.25">
      <c r="B14" s="89"/>
      <c r="C14" s="98"/>
      <c r="D14" s="3">
        <v>7.5</v>
      </c>
      <c r="E14" s="58" t="s">
        <v>46</v>
      </c>
    </row>
    <row r="15" spans="2:5" ht="14.25">
      <c r="B15" s="89"/>
      <c r="C15" s="98"/>
      <c r="D15" s="3">
        <v>7.5</v>
      </c>
      <c r="E15" s="58" t="s">
        <v>38</v>
      </c>
    </row>
    <row r="16" spans="2:5" ht="14.25">
      <c r="B16" s="89"/>
      <c r="C16" s="98"/>
      <c r="D16" s="3">
        <v>7.5</v>
      </c>
      <c r="E16" s="58" t="s">
        <v>34</v>
      </c>
    </row>
    <row r="17" spans="2:5" ht="14.25">
      <c r="B17" s="89"/>
      <c r="C17" s="98"/>
      <c r="D17" s="3">
        <v>7.5</v>
      </c>
      <c r="E17" s="58" t="s">
        <v>39</v>
      </c>
    </row>
    <row r="18" spans="2:5" ht="14.25">
      <c r="B18" s="89"/>
      <c r="C18" s="98"/>
      <c r="D18" s="3">
        <v>7.5</v>
      </c>
      <c r="E18" s="58" t="s">
        <v>27</v>
      </c>
    </row>
    <row r="19" spans="2:5" ht="14.25">
      <c r="B19" s="89"/>
      <c r="C19" s="98"/>
      <c r="D19" s="3">
        <v>7.5</v>
      </c>
      <c r="E19" s="58" t="s">
        <v>45</v>
      </c>
    </row>
    <row r="20" spans="2:5" ht="14.25">
      <c r="B20" s="89"/>
      <c r="C20" s="98"/>
      <c r="D20" s="3">
        <v>7.5</v>
      </c>
      <c r="E20" s="58" t="s">
        <v>26</v>
      </c>
    </row>
    <row r="21" spans="2:5" ht="14.25">
      <c r="B21" s="89"/>
      <c r="C21" s="98"/>
      <c r="D21" s="3">
        <v>7.5</v>
      </c>
      <c r="E21" s="58" t="s">
        <v>25</v>
      </c>
    </row>
    <row r="22" spans="2:5" ht="14.25">
      <c r="B22" s="89"/>
      <c r="C22" s="98"/>
      <c r="D22" s="3">
        <v>7.5</v>
      </c>
      <c r="E22" s="58" t="s">
        <v>31</v>
      </c>
    </row>
    <row r="23" spans="2:5" ht="14.25">
      <c r="B23" s="89"/>
      <c r="C23" s="98"/>
      <c r="D23" s="3">
        <v>7.5</v>
      </c>
      <c r="E23" s="58" t="s">
        <v>142</v>
      </c>
    </row>
    <row r="24" spans="2:5" ht="14.25">
      <c r="B24" s="89"/>
      <c r="C24" s="98"/>
      <c r="D24" s="3">
        <v>7.5</v>
      </c>
      <c r="E24" s="58" t="s">
        <v>28</v>
      </c>
    </row>
    <row r="25" spans="2:5" ht="14.25">
      <c r="B25" s="89"/>
      <c r="C25" s="98"/>
      <c r="D25" s="3">
        <v>7.5</v>
      </c>
      <c r="E25" s="58" t="s">
        <v>32</v>
      </c>
    </row>
    <row r="26" spans="2:5" ht="14.25">
      <c r="B26" s="89"/>
      <c r="C26" s="98"/>
      <c r="D26" s="3">
        <v>7.5</v>
      </c>
      <c r="E26" s="58" t="s">
        <v>33</v>
      </c>
    </row>
    <row r="27" spans="2:5" ht="14.25">
      <c r="B27" s="89"/>
      <c r="C27" s="98"/>
      <c r="D27" s="3">
        <v>7.5</v>
      </c>
      <c r="E27" s="58" t="s">
        <v>47</v>
      </c>
    </row>
    <row r="28" spans="2:5" ht="14.25">
      <c r="B28" s="89"/>
      <c r="C28" s="98"/>
      <c r="D28" s="3">
        <v>30.01</v>
      </c>
      <c r="E28" s="58" t="s">
        <v>12</v>
      </c>
    </row>
    <row r="29" spans="2:5" ht="14.25">
      <c r="B29" s="89"/>
      <c r="C29" s="98"/>
      <c r="D29" s="3">
        <v>30.01</v>
      </c>
      <c r="E29" s="58" t="s">
        <v>17</v>
      </c>
    </row>
    <row r="30" spans="2:5" ht="14.25">
      <c r="B30" s="89"/>
      <c r="C30" s="98"/>
      <c r="D30" s="3">
        <v>30.01</v>
      </c>
      <c r="E30" s="58" t="s">
        <v>7</v>
      </c>
    </row>
    <row r="31" spans="2:5" ht="14.25">
      <c r="B31" s="89"/>
      <c r="C31" s="98"/>
      <c r="D31" s="3">
        <v>30.01</v>
      </c>
      <c r="E31" s="58" t="s">
        <v>9</v>
      </c>
    </row>
    <row r="32" spans="2:5" ht="14.25">
      <c r="B32" s="89"/>
      <c r="C32" s="98"/>
      <c r="D32" s="3">
        <v>30.01</v>
      </c>
      <c r="E32" s="58" t="s">
        <v>14</v>
      </c>
    </row>
    <row r="33" spans="2:5" ht="14.25">
      <c r="B33" s="89"/>
      <c r="C33" s="98"/>
      <c r="D33" s="3">
        <v>30.01</v>
      </c>
      <c r="E33" s="58" t="s">
        <v>4</v>
      </c>
    </row>
    <row r="34" spans="2:5" ht="14.25">
      <c r="B34" s="89"/>
      <c r="C34" s="98"/>
      <c r="D34" s="3">
        <v>30.01</v>
      </c>
      <c r="E34" s="58" t="s">
        <v>19</v>
      </c>
    </row>
    <row r="35" spans="2:5" ht="14.25">
      <c r="B35" s="89"/>
      <c r="C35" s="98"/>
      <c r="D35" s="3">
        <v>30.01</v>
      </c>
      <c r="E35" s="58" t="s">
        <v>20</v>
      </c>
    </row>
    <row r="36" spans="2:5" ht="14.25">
      <c r="B36" s="89"/>
      <c r="C36" s="98"/>
      <c r="D36" s="3">
        <v>30.01</v>
      </c>
      <c r="E36" s="58" t="s">
        <v>21</v>
      </c>
    </row>
    <row r="37" spans="2:5" ht="14.25">
      <c r="B37" s="89"/>
      <c r="C37" s="98"/>
      <c r="D37" s="3">
        <v>30</v>
      </c>
      <c r="E37" s="58" t="s">
        <v>10</v>
      </c>
    </row>
    <row r="38" spans="2:5" ht="14.25">
      <c r="B38" s="89"/>
      <c r="C38" s="98"/>
      <c r="D38" s="3">
        <v>30</v>
      </c>
      <c r="E38" s="58" t="s">
        <v>18</v>
      </c>
    </row>
    <row r="39" spans="2:5" ht="14.25">
      <c r="B39" s="89"/>
      <c r="C39" s="98"/>
      <c r="D39" s="3">
        <v>30</v>
      </c>
      <c r="E39" s="58" t="s">
        <v>22</v>
      </c>
    </row>
    <row r="40" spans="2:5" ht="14.25">
      <c r="B40" s="89"/>
      <c r="C40" s="98"/>
      <c r="D40" s="3">
        <v>29.99</v>
      </c>
      <c r="E40" s="58" t="s">
        <v>3</v>
      </c>
    </row>
    <row r="41" spans="2:5" ht="14.25">
      <c r="B41" s="89"/>
      <c r="C41" s="98"/>
      <c r="D41" s="3">
        <v>29.99</v>
      </c>
      <c r="E41" s="58" t="s">
        <v>5</v>
      </c>
    </row>
    <row r="42" spans="2:5" ht="14.25">
      <c r="B42" s="89"/>
      <c r="C42" s="98"/>
      <c r="D42" s="3">
        <v>29.99</v>
      </c>
      <c r="E42" s="58" t="s">
        <v>11</v>
      </c>
    </row>
    <row r="43" spans="2:5" ht="14.25">
      <c r="B43" s="89"/>
      <c r="C43" s="98"/>
      <c r="D43" s="3">
        <v>29.99</v>
      </c>
      <c r="E43" s="58" t="s">
        <v>6</v>
      </c>
    </row>
    <row r="44" spans="2:5" ht="14.25">
      <c r="B44" s="89"/>
      <c r="C44" s="98"/>
      <c r="D44" s="3">
        <v>29.99</v>
      </c>
      <c r="E44" s="58" t="s">
        <v>15</v>
      </c>
    </row>
    <row r="45" spans="2:5" ht="14.25">
      <c r="B45" s="89"/>
      <c r="C45" s="98"/>
      <c r="D45" s="3">
        <v>29.99</v>
      </c>
      <c r="E45" s="58" t="s">
        <v>8</v>
      </c>
    </row>
    <row r="46" spans="2:5" ht="14.25">
      <c r="B46" s="89"/>
      <c r="C46" s="98"/>
      <c r="D46" s="3">
        <v>29.99</v>
      </c>
      <c r="E46" s="58" t="s">
        <v>13</v>
      </c>
    </row>
    <row r="47" spans="2:5" ht="14.25">
      <c r="B47" s="89"/>
      <c r="C47" s="98"/>
      <c r="D47" s="3">
        <v>29.99</v>
      </c>
      <c r="E47" s="58" t="s">
        <v>2</v>
      </c>
    </row>
    <row r="48" spans="2:5" ht="14.25">
      <c r="B48" s="89"/>
      <c r="C48" s="98"/>
      <c r="D48" s="3">
        <v>29.99</v>
      </c>
      <c r="E48" s="58" t="s">
        <v>16</v>
      </c>
    </row>
    <row r="49" spans="2:5" ht="14.25">
      <c r="B49" s="89"/>
      <c r="C49" s="98"/>
      <c r="D49" s="3">
        <v>45</v>
      </c>
      <c r="E49" s="10" t="s">
        <v>53</v>
      </c>
    </row>
    <row r="50" spans="2:5" ht="15" thickBot="1">
      <c r="B50" s="89"/>
      <c r="C50" s="98"/>
      <c r="D50" s="31">
        <v>45</v>
      </c>
      <c r="E50" s="12" t="s">
        <v>52</v>
      </c>
    </row>
  </sheetData>
  <sheetProtection/>
  <mergeCells count="3">
    <mergeCell ref="B1:E1"/>
    <mergeCell ref="B4:B50"/>
    <mergeCell ref="C4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90"/>
  <sheetViews>
    <sheetView tabSelected="1" zoomScalePageLayoutView="0" workbookViewId="0" topLeftCell="B1">
      <selection activeCell="K16" sqref="K16"/>
    </sheetView>
  </sheetViews>
  <sheetFormatPr defaultColWidth="9.140625" defaultRowHeight="15"/>
  <cols>
    <col min="2" max="2" width="21.8515625" style="0" customWidth="1"/>
    <col min="3" max="3" width="16.28125" style="0" customWidth="1"/>
    <col min="4" max="4" width="13.57421875" style="0" customWidth="1"/>
    <col min="5" max="5" width="20.57421875" style="0" customWidth="1"/>
  </cols>
  <sheetData>
    <row r="1" spans="2:5" ht="14.25">
      <c r="B1" s="92" t="s">
        <v>145</v>
      </c>
      <c r="C1" s="92"/>
      <c r="D1" s="92"/>
      <c r="E1" s="92"/>
    </row>
    <row r="2" ht="15" thickBot="1"/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s="1" customFormat="1" ht="15" thickBot="1">
      <c r="B4" s="59"/>
      <c r="C4" s="59"/>
      <c r="D4" s="60"/>
      <c r="E4" s="59"/>
    </row>
    <row r="5" spans="2:37" ht="16.5" customHeight="1">
      <c r="B5" s="113" t="s">
        <v>143</v>
      </c>
      <c r="C5" s="84" t="s">
        <v>48</v>
      </c>
      <c r="D5" s="16">
        <f>60.67+59.18</f>
        <v>119.85</v>
      </c>
      <c r="E5" s="19" t="s">
        <v>40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ht="16.5" customHeight="1">
      <c r="B6" s="114"/>
      <c r="C6" s="85"/>
      <c r="D6" s="3">
        <f>279.76+279.53</f>
        <v>559.29</v>
      </c>
      <c r="E6" s="10" t="s">
        <v>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5" ht="16.5" customHeight="1">
      <c r="B7" s="114"/>
      <c r="C7" s="85"/>
      <c r="D7" s="3">
        <f>104.53-30.62</f>
        <v>73.91</v>
      </c>
      <c r="E7" s="10" t="s">
        <v>41</v>
      </c>
    </row>
    <row r="8" spans="2:5" ht="16.5" customHeight="1">
      <c r="B8" s="114"/>
      <c r="C8" s="85"/>
      <c r="D8" s="3">
        <f>126.51+119.89</f>
        <v>246.4</v>
      </c>
      <c r="E8" s="10" t="s">
        <v>37</v>
      </c>
    </row>
    <row r="9" spans="2:5" ht="16.5" customHeight="1">
      <c r="B9" s="114"/>
      <c r="C9" s="85"/>
      <c r="D9" s="3">
        <f>130.19+88.79</f>
        <v>218.98000000000002</v>
      </c>
      <c r="E9" s="10" t="s">
        <v>24</v>
      </c>
    </row>
    <row r="10" spans="2:5" ht="16.5" customHeight="1">
      <c r="B10" s="114"/>
      <c r="C10" s="85"/>
      <c r="D10" s="3">
        <f>107.15-4.57</f>
        <v>102.58000000000001</v>
      </c>
      <c r="E10" s="10" t="s">
        <v>42</v>
      </c>
    </row>
    <row r="11" spans="2:5" ht="16.5" customHeight="1">
      <c r="B11" s="114"/>
      <c r="C11" s="85"/>
      <c r="D11" s="3">
        <f>147.89+125.58</f>
        <v>273.46999999999997</v>
      </c>
      <c r="E11" s="10" t="s">
        <v>46</v>
      </c>
    </row>
    <row r="12" spans="2:5" ht="16.5" customHeight="1">
      <c r="B12" s="114"/>
      <c r="C12" s="85"/>
      <c r="D12" s="3">
        <v>-21.65</v>
      </c>
      <c r="E12" s="10" t="s">
        <v>38</v>
      </c>
    </row>
    <row r="13" spans="2:5" ht="16.5" customHeight="1">
      <c r="B13" s="114"/>
      <c r="C13" s="85"/>
      <c r="D13" s="3">
        <v>-6.26</v>
      </c>
      <c r="E13" s="10" t="s">
        <v>34</v>
      </c>
    </row>
    <row r="14" spans="2:5" ht="16.5" customHeight="1">
      <c r="B14" s="114"/>
      <c r="C14" s="85"/>
      <c r="D14" s="3">
        <v>-1.62</v>
      </c>
      <c r="E14" s="10" t="s">
        <v>39</v>
      </c>
    </row>
    <row r="15" spans="2:5" ht="16.5" customHeight="1">
      <c r="B15" s="114"/>
      <c r="C15" s="85"/>
      <c r="D15" s="3">
        <f>126.48+126.48</f>
        <v>252.96</v>
      </c>
      <c r="E15" s="10" t="s">
        <v>27</v>
      </c>
    </row>
    <row r="16" spans="2:5" ht="16.5" customHeight="1">
      <c r="B16" s="114"/>
      <c r="C16" s="85"/>
      <c r="D16" s="3">
        <f>126.5+123.39</f>
        <v>249.89</v>
      </c>
      <c r="E16" s="10" t="s">
        <v>28</v>
      </c>
    </row>
    <row r="17" spans="2:5" ht="16.5" customHeight="1">
      <c r="B17" s="114"/>
      <c r="C17" s="85"/>
      <c r="D17" s="3">
        <f>126.48+126.48</f>
        <v>252.96</v>
      </c>
      <c r="E17" s="10" t="s">
        <v>32</v>
      </c>
    </row>
    <row r="18" spans="2:37" ht="16.5" customHeight="1">
      <c r="B18" s="114"/>
      <c r="C18" s="85"/>
      <c r="D18" s="3">
        <f>126.51+126.48</f>
        <v>252.99</v>
      </c>
      <c r="E18" s="10" t="s">
        <v>33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s="5" customFormat="1" ht="16.5" customHeight="1">
      <c r="B19" s="114"/>
      <c r="C19" s="85"/>
      <c r="D19" s="3">
        <f>148.82-18.37</f>
        <v>130.45</v>
      </c>
      <c r="E19" s="10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5" s="5" customFormat="1" ht="16.5" customHeight="1">
      <c r="B20" s="114"/>
      <c r="C20" s="85"/>
      <c r="D20" s="3">
        <f>68.65-28.7</f>
        <v>39.95</v>
      </c>
      <c r="E20" s="10" t="s">
        <v>9</v>
      </c>
    </row>
    <row r="21" spans="2:5" s="5" customFormat="1" ht="16.5" customHeight="1">
      <c r="B21" s="114"/>
      <c r="C21" s="85"/>
      <c r="D21" s="3">
        <v>-12.01</v>
      </c>
      <c r="E21" s="10" t="s">
        <v>14</v>
      </c>
    </row>
    <row r="22" spans="2:8" s="5" customFormat="1" ht="16.5" customHeight="1">
      <c r="B22" s="114"/>
      <c r="C22" s="85"/>
      <c r="D22" s="3">
        <f>256.28+248.16</f>
        <v>504.43999999999994</v>
      </c>
      <c r="E22" s="10" t="s">
        <v>4</v>
      </c>
      <c r="H22" s="5" t="s">
        <v>94</v>
      </c>
    </row>
    <row r="23" spans="2:5" s="5" customFormat="1" ht="16.5" customHeight="1">
      <c r="B23" s="114"/>
      <c r="C23" s="85"/>
      <c r="D23" s="3">
        <f>160.34+152.21</f>
        <v>312.55</v>
      </c>
      <c r="E23" s="10" t="s">
        <v>19</v>
      </c>
    </row>
    <row r="24" spans="2:5" s="5" customFormat="1" ht="16.5" customHeight="1">
      <c r="B24" s="114"/>
      <c r="C24" s="85"/>
      <c r="D24" s="3">
        <f>154.79+140.7</f>
        <v>295.49</v>
      </c>
      <c r="E24" s="10" t="s">
        <v>20</v>
      </c>
    </row>
    <row r="25" spans="2:5" s="5" customFormat="1" ht="16.5" customHeight="1">
      <c r="B25" s="114"/>
      <c r="C25" s="85"/>
      <c r="D25" s="3">
        <f>98.61+252.76</f>
        <v>351.37</v>
      </c>
      <c r="E25" s="10" t="s">
        <v>21</v>
      </c>
    </row>
    <row r="26" spans="2:5" s="5" customFormat="1" ht="16.5" customHeight="1">
      <c r="B26" s="114"/>
      <c r="C26" s="85"/>
      <c r="D26" s="3">
        <v>-66.26</v>
      </c>
      <c r="E26" s="10" t="s">
        <v>10</v>
      </c>
    </row>
    <row r="27" spans="2:5" s="5" customFormat="1" ht="16.5" customHeight="1">
      <c r="B27" s="114"/>
      <c r="C27" s="85"/>
      <c r="D27" s="3">
        <v>-3.53</v>
      </c>
      <c r="E27" s="10" t="s">
        <v>88</v>
      </c>
    </row>
    <row r="28" spans="2:5" s="5" customFormat="1" ht="16.5" customHeight="1">
      <c r="B28" s="114"/>
      <c r="C28" s="85"/>
      <c r="D28" s="3">
        <f>147.17+20.07</f>
        <v>167.23999999999998</v>
      </c>
      <c r="E28" s="10" t="s">
        <v>15</v>
      </c>
    </row>
    <row r="29" spans="2:5" s="5" customFormat="1" ht="16.5" customHeight="1">
      <c r="B29" s="114"/>
      <c r="C29" s="85"/>
      <c r="D29" s="3">
        <f>252.96+69.18</f>
        <v>322.14</v>
      </c>
      <c r="E29" s="10" t="s">
        <v>8</v>
      </c>
    </row>
    <row r="30" spans="2:5" s="5" customFormat="1" ht="16.5" customHeight="1" thickBot="1">
      <c r="B30" s="114"/>
      <c r="C30" s="87"/>
      <c r="D30" s="31">
        <f>152.22+152.22</f>
        <v>304.44</v>
      </c>
      <c r="E30" s="12" t="s">
        <v>53</v>
      </c>
    </row>
    <row r="31" spans="2:37" s="5" customFormat="1" ht="16.5" customHeight="1">
      <c r="B31" s="114"/>
      <c r="C31" s="84" t="s">
        <v>50</v>
      </c>
      <c r="D31" s="16">
        <f>113.34+161.52</f>
        <v>274.86</v>
      </c>
      <c r="E31" s="19" t="s">
        <v>40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:37" s="5" customFormat="1" ht="16.5" customHeight="1">
      <c r="B32" s="114"/>
      <c r="C32" s="85"/>
      <c r="D32" s="3">
        <f>236.5+291.34</f>
        <v>527.8399999999999</v>
      </c>
      <c r="E32" s="10" t="s">
        <v>36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:5" s="5" customFormat="1" ht="16.5" customHeight="1">
      <c r="B33" s="114"/>
      <c r="C33" s="85"/>
      <c r="D33" s="3">
        <f>236.5+278.67</f>
        <v>515.1700000000001</v>
      </c>
      <c r="E33" s="10" t="s">
        <v>37</v>
      </c>
    </row>
    <row r="34" spans="2:5" s="5" customFormat="1" ht="16.5" customHeight="1">
      <c r="B34" s="114"/>
      <c r="C34" s="85"/>
      <c r="D34" s="3">
        <f>219.99+205.84</f>
        <v>425.83000000000004</v>
      </c>
      <c r="E34" s="10" t="s">
        <v>24</v>
      </c>
    </row>
    <row r="35" spans="2:5" s="5" customFormat="1" ht="16.5" customHeight="1">
      <c r="B35" s="114"/>
      <c r="C35" s="85"/>
      <c r="D35" s="3">
        <f>236.5+291.34</f>
        <v>527.8399999999999</v>
      </c>
      <c r="E35" s="10" t="s">
        <v>42</v>
      </c>
    </row>
    <row r="36" spans="2:5" s="5" customFormat="1" ht="16.5" customHeight="1">
      <c r="B36" s="114"/>
      <c r="C36" s="85"/>
      <c r="D36" s="3">
        <f>215.51+228.01</f>
        <v>443.52</v>
      </c>
      <c r="E36" s="10" t="s">
        <v>46</v>
      </c>
    </row>
    <row r="37" spans="2:5" s="5" customFormat="1" ht="16.5" customHeight="1">
      <c r="B37" s="114"/>
      <c r="C37" s="85"/>
      <c r="D37" s="3">
        <f>364+368</f>
        <v>732</v>
      </c>
      <c r="E37" s="10" t="s">
        <v>38</v>
      </c>
    </row>
    <row r="38" spans="2:5" s="5" customFormat="1" ht="16.5" customHeight="1">
      <c r="B38" s="114"/>
      <c r="C38" s="85"/>
      <c r="D38" s="3">
        <f>236.5+291.34</f>
        <v>527.8399999999999</v>
      </c>
      <c r="E38" s="10" t="s">
        <v>28</v>
      </c>
    </row>
    <row r="39" spans="2:5" s="5" customFormat="1" ht="16.5" customHeight="1">
      <c r="B39" s="114"/>
      <c r="C39" s="85"/>
      <c r="D39" s="3">
        <f>236.48+291.34</f>
        <v>527.8199999999999</v>
      </c>
      <c r="E39" s="10" t="s">
        <v>32</v>
      </c>
    </row>
    <row r="40" spans="2:37" s="5" customFormat="1" ht="16.5" customHeight="1">
      <c r="B40" s="114"/>
      <c r="C40" s="85"/>
      <c r="D40" s="3">
        <f>236.48+291.34</f>
        <v>527.8199999999999</v>
      </c>
      <c r="E40" s="10" t="s">
        <v>33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5" customFormat="1" ht="16.5" customHeight="1">
      <c r="B41" s="114"/>
      <c r="C41" s="85"/>
      <c r="D41" s="3">
        <v>236.48</v>
      </c>
      <c r="E41" s="10" t="s">
        <v>12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5" s="5" customFormat="1" ht="16.5" customHeight="1">
      <c r="B42" s="114"/>
      <c r="C42" s="85"/>
      <c r="D42" s="3">
        <v>83.98</v>
      </c>
      <c r="E42" s="10" t="s">
        <v>9</v>
      </c>
    </row>
    <row r="43" spans="2:5" s="5" customFormat="1" ht="16.5" customHeight="1">
      <c r="B43" s="114"/>
      <c r="C43" s="85"/>
      <c r="D43" s="3">
        <f>236.48+291.34</f>
        <v>527.8199999999999</v>
      </c>
      <c r="E43" s="10" t="s">
        <v>19</v>
      </c>
    </row>
    <row r="44" spans="2:5" s="5" customFormat="1" ht="16.5" customHeight="1">
      <c r="B44" s="114"/>
      <c r="C44" s="85"/>
      <c r="D44" s="3">
        <f>217.82+145.68</f>
        <v>363.5</v>
      </c>
      <c r="E44" s="10" t="s">
        <v>15</v>
      </c>
    </row>
    <row r="45" spans="2:5" s="5" customFormat="1" ht="16.5" customHeight="1">
      <c r="B45" s="114"/>
      <c r="C45" s="85"/>
      <c r="D45" s="3">
        <f>236.48+161.52</f>
        <v>398</v>
      </c>
      <c r="E45" s="10" t="s">
        <v>8</v>
      </c>
    </row>
    <row r="46" spans="2:5" s="5" customFormat="1" ht="16.5" customHeight="1">
      <c r="B46" s="114"/>
      <c r="C46" s="85"/>
      <c r="D46" s="3">
        <f>233.4+278.67</f>
        <v>512.07</v>
      </c>
      <c r="E46" s="10" t="s">
        <v>13</v>
      </c>
    </row>
    <row r="47" spans="2:5" s="5" customFormat="1" ht="16.5" customHeight="1">
      <c r="B47" s="114"/>
      <c r="C47" s="85"/>
      <c r="D47" s="3">
        <f>236.48+291.34</f>
        <v>527.8199999999999</v>
      </c>
      <c r="E47" s="10" t="s">
        <v>2</v>
      </c>
    </row>
    <row r="48" spans="2:5" s="5" customFormat="1" ht="16.5" customHeight="1" thickBot="1">
      <c r="B48" s="115"/>
      <c r="C48" s="87"/>
      <c r="D48" s="31">
        <f>236.48+291.35</f>
        <v>527.83</v>
      </c>
      <c r="E48" s="12" t="s">
        <v>53</v>
      </c>
    </row>
    <row r="51" ht="24.75" customHeight="1" thickBot="1"/>
    <row r="52" spans="2:5" ht="24.75" customHeight="1">
      <c r="B52" s="84" t="s">
        <v>144</v>
      </c>
      <c r="C52" s="88" t="s">
        <v>48</v>
      </c>
      <c r="D52" s="16">
        <v>85.34</v>
      </c>
      <c r="E52" s="19" t="s">
        <v>45</v>
      </c>
    </row>
    <row r="53" spans="2:5" ht="19.5" customHeight="1">
      <c r="B53" s="85"/>
      <c r="C53" s="89"/>
      <c r="D53" s="3">
        <v>3.21</v>
      </c>
      <c r="E53" s="10" t="s">
        <v>26</v>
      </c>
    </row>
    <row r="54" spans="2:9" ht="19.5" customHeight="1">
      <c r="B54" s="85"/>
      <c r="C54" s="89"/>
      <c r="D54" s="3">
        <v>85.34</v>
      </c>
      <c r="E54" s="10" t="s">
        <v>25</v>
      </c>
      <c r="I54" s="25"/>
    </row>
    <row r="55" spans="2:5" s="5" customFormat="1" ht="19.5" customHeight="1">
      <c r="B55" s="85"/>
      <c r="C55" s="89"/>
      <c r="D55" s="3">
        <v>85.34</v>
      </c>
      <c r="E55" s="10" t="s">
        <v>13</v>
      </c>
    </row>
    <row r="56" spans="2:5" s="5" customFormat="1" ht="19.5" customHeight="1" thickBot="1">
      <c r="B56" s="87"/>
      <c r="C56" s="91"/>
      <c r="D56" s="31">
        <v>85.34</v>
      </c>
      <c r="E56" s="12" t="s">
        <v>2</v>
      </c>
    </row>
    <row r="57" spans="2:5" ht="14.25" customHeight="1">
      <c r="B57" s="39"/>
      <c r="C57" s="39"/>
      <c r="D57" s="1"/>
      <c r="E57" s="1"/>
    </row>
    <row r="58" ht="15" thickBot="1"/>
    <row r="59" spans="2:5" ht="19.5" customHeight="1">
      <c r="B59" s="84" t="s">
        <v>70</v>
      </c>
      <c r="C59" s="88" t="s">
        <v>48</v>
      </c>
      <c r="D59" s="16">
        <f>42.67+128.01</f>
        <v>170.68</v>
      </c>
      <c r="E59" s="19" t="s">
        <v>45</v>
      </c>
    </row>
    <row r="60" spans="2:9" ht="19.5" customHeight="1">
      <c r="B60" s="85"/>
      <c r="C60" s="89"/>
      <c r="D60" s="3">
        <f>42.67+128.01</f>
        <v>170.68</v>
      </c>
      <c r="E60" s="10" t="s">
        <v>25</v>
      </c>
      <c r="I60" s="25"/>
    </row>
    <row r="61" spans="2:5" s="5" customFormat="1" ht="19.5" customHeight="1">
      <c r="B61" s="85"/>
      <c r="C61" s="89"/>
      <c r="D61" s="3">
        <f>7.84+128.01</f>
        <v>135.85</v>
      </c>
      <c r="E61" s="10" t="s">
        <v>13</v>
      </c>
    </row>
    <row r="62" spans="2:5" s="5" customFormat="1" ht="19.5" customHeight="1" thickBot="1">
      <c r="B62" s="87"/>
      <c r="C62" s="91"/>
      <c r="D62" s="31">
        <f>85.34+256.02</f>
        <v>341.36</v>
      </c>
      <c r="E62" s="12" t="s">
        <v>2</v>
      </c>
    </row>
    <row r="63" spans="2:5" ht="12" customHeight="1">
      <c r="B63" s="116"/>
      <c r="C63" s="116"/>
      <c r="D63" s="116"/>
      <c r="E63" s="116"/>
    </row>
    <row r="64" spans="2:5" ht="8.25" customHeight="1" thickBot="1">
      <c r="B64" s="39"/>
      <c r="C64" s="39"/>
      <c r="D64" s="1"/>
      <c r="E64" s="1"/>
    </row>
    <row r="65" spans="2:37" s="5" customFormat="1" ht="30" customHeight="1">
      <c r="B65" s="84" t="s">
        <v>71</v>
      </c>
      <c r="C65" s="88" t="s">
        <v>48</v>
      </c>
      <c r="D65" s="16">
        <v>64.01</v>
      </c>
      <c r="E65" s="19" t="s">
        <v>17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5" s="5" customFormat="1" ht="30" customHeight="1">
      <c r="B66" s="85"/>
      <c r="C66" s="89"/>
      <c r="D66" s="3">
        <v>61.94</v>
      </c>
      <c r="E66" s="10" t="s">
        <v>7</v>
      </c>
    </row>
    <row r="67" spans="2:5" ht="30.75" customHeight="1" thickBot="1">
      <c r="B67" s="87"/>
      <c r="C67" s="91"/>
      <c r="D67" s="31">
        <v>64.01</v>
      </c>
      <c r="E67" s="12" t="s">
        <v>18</v>
      </c>
    </row>
    <row r="68" ht="15" thickBot="1"/>
    <row r="69" spans="2:37" s="5" customFormat="1" ht="30" customHeight="1">
      <c r="B69" s="84" t="s">
        <v>72</v>
      </c>
      <c r="C69" s="88" t="s">
        <v>48</v>
      </c>
      <c r="D69" s="16">
        <f>32+106.01</f>
        <v>138.01</v>
      </c>
      <c r="E69" s="19" t="s">
        <v>17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2:5" s="5" customFormat="1" ht="30" customHeight="1">
      <c r="B70" s="85"/>
      <c r="C70" s="89"/>
      <c r="D70" s="3">
        <f>32.01+106.01</f>
        <v>138.02</v>
      </c>
      <c r="E70" s="10" t="s">
        <v>7</v>
      </c>
    </row>
    <row r="71" spans="2:5" ht="30.75" customHeight="1" thickBot="1">
      <c r="B71" s="87"/>
      <c r="C71" s="91"/>
      <c r="D71" s="31">
        <f>32+106</f>
        <v>138</v>
      </c>
      <c r="E71" s="12" t="s">
        <v>18</v>
      </c>
    </row>
    <row r="72" spans="2:5" ht="15" thickBot="1">
      <c r="B72" s="6"/>
      <c r="C72" s="6"/>
      <c r="D72" s="41"/>
      <c r="E72" s="6"/>
    </row>
    <row r="73" spans="2:5" s="5" customFormat="1" ht="87" thickBot="1">
      <c r="B73" s="32" t="s">
        <v>73</v>
      </c>
      <c r="C73" s="33" t="s">
        <v>50</v>
      </c>
      <c r="D73" s="34">
        <v>483.87</v>
      </c>
      <c r="E73" s="28" t="s">
        <v>7</v>
      </c>
    </row>
    <row r="74" ht="15" thickBot="1"/>
    <row r="75" spans="2:5" s="5" customFormat="1" ht="57.75" thickBot="1">
      <c r="B75" s="32" t="s">
        <v>74</v>
      </c>
      <c r="C75" s="33" t="s">
        <v>50</v>
      </c>
      <c r="D75" s="34">
        <v>1000</v>
      </c>
      <c r="E75" s="28" t="s">
        <v>7</v>
      </c>
    </row>
    <row r="76" spans="2:5" ht="14.25">
      <c r="B76" s="6"/>
      <c r="C76" s="6"/>
      <c r="D76" s="42"/>
      <c r="E76" s="1"/>
    </row>
    <row r="77" spans="2:5" ht="8.25" customHeight="1" thickBot="1">
      <c r="B77" s="6"/>
      <c r="C77" s="6"/>
      <c r="D77" s="42"/>
      <c r="E77" s="1"/>
    </row>
    <row r="78" spans="2:5" ht="40.5" customHeight="1">
      <c r="B78" s="84" t="s">
        <v>108</v>
      </c>
      <c r="C78" s="88" t="s">
        <v>50</v>
      </c>
      <c r="D78" s="18">
        <v>250</v>
      </c>
      <c r="E78" s="30" t="s">
        <v>31</v>
      </c>
    </row>
    <row r="79" spans="2:5" s="5" customFormat="1" ht="38.25" customHeight="1" thickBot="1">
      <c r="B79" s="87"/>
      <c r="C79" s="91"/>
      <c r="D79" s="31">
        <v>560</v>
      </c>
      <c r="E79" s="12" t="s">
        <v>75</v>
      </c>
    </row>
    <row r="80" spans="2:5" s="5" customFormat="1" ht="12" customHeight="1" thickBot="1">
      <c r="B80" s="6"/>
      <c r="C80" s="6"/>
      <c r="D80" s="41"/>
      <c r="E80" s="40"/>
    </row>
    <row r="81" spans="2:5" ht="40.5" customHeight="1">
      <c r="B81" s="84" t="s">
        <v>76</v>
      </c>
      <c r="C81" s="88" t="s">
        <v>50</v>
      </c>
      <c r="D81" s="18">
        <v>1000</v>
      </c>
      <c r="E81" s="30" t="s">
        <v>31</v>
      </c>
    </row>
    <row r="82" spans="2:5" s="5" customFormat="1" ht="38.25" customHeight="1" thickBot="1">
      <c r="B82" s="87"/>
      <c r="C82" s="91"/>
      <c r="D82" s="31">
        <v>1120</v>
      </c>
      <c r="E82" s="12" t="s">
        <v>75</v>
      </c>
    </row>
    <row r="83" spans="2:5" s="5" customFormat="1" ht="48.75" customHeight="1" thickBot="1">
      <c r="B83" s="40"/>
      <c r="C83" s="40"/>
      <c r="D83" s="43"/>
      <c r="E83" s="40"/>
    </row>
    <row r="84" spans="2:5" s="5" customFormat="1" ht="94.5" customHeight="1" thickBot="1">
      <c r="B84" s="32" t="s">
        <v>79</v>
      </c>
      <c r="C84" s="33" t="s">
        <v>50</v>
      </c>
      <c r="D84" s="34">
        <v>400</v>
      </c>
      <c r="E84" s="28" t="s">
        <v>4</v>
      </c>
    </row>
    <row r="85" spans="2:5" s="5" customFormat="1" ht="18" customHeight="1" thickBot="1">
      <c r="B85" s="40"/>
      <c r="C85" s="40"/>
      <c r="D85" s="43"/>
      <c r="E85" s="40"/>
    </row>
    <row r="86" spans="2:5" s="5" customFormat="1" ht="94.5" customHeight="1" thickBot="1">
      <c r="B86" s="32" t="s">
        <v>77</v>
      </c>
      <c r="C86" s="33" t="s">
        <v>50</v>
      </c>
      <c r="D86" s="34">
        <v>800</v>
      </c>
      <c r="E86" s="28" t="s">
        <v>4</v>
      </c>
    </row>
    <row r="87" spans="2:5" s="5" customFormat="1" ht="69" customHeight="1" thickBot="1">
      <c r="B87" s="40"/>
      <c r="C87" s="40"/>
      <c r="D87" s="43"/>
      <c r="E87" s="40"/>
    </row>
    <row r="88" spans="2:5" s="5" customFormat="1" ht="87" thickBot="1">
      <c r="B88" s="32" t="s">
        <v>78</v>
      </c>
      <c r="C88" s="33" t="s">
        <v>50</v>
      </c>
      <c r="D88" s="34">
        <v>750</v>
      </c>
      <c r="E88" s="28" t="s">
        <v>82</v>
      </c>
    </row>
    <row r="89" ht="15" thickBot="1"/>
    <row r="90" spans="2:5" ht="57.75" thickBot="1">
      <c r="B90" s="32" t="s">
        <v>80</v>
      </c>
      <c r="C90" s="33" t="s">
        <v>50</v>
      </c>
      <c r="D90" s="34">
        <v>1500</v>
      </c>
      <c r="E90" s="28" t="s">
        <v>82</v>
      </c>
    </row>
  </sheetData>
  <sheetProtection/>
  <mergeCells count="17">
    <mergeCell ref="B63:E63"/>
    <mergeCell ref="B81:B82"/>
    <mergeCell ref="C81:C82"/>
    <mergeCell ref="B65:B67"/>
    <mergeCell ref="B78:B79"/>
    <mergeCell ref="C78:C79"/>
    <mergeCell ref="C65:C67"/>
    <mergeCell ref="B69:B71"/>
    <mergeCell ref="C69:C71"/>
    <mergeCell ref="B5:B48"/>
    <mergeCell ref="C5:C30"/>
    <mergeCell ref="C31:C48"/>
    <mergeCell ref="B1:E1"/>
    <mergeCell ref="B59:B62"/>
    <mergeCell ref="C59:C62"/>
    <mergeCell ref="B52:B56"/>
    <mergeCell ref="C52:C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2.28125" style="0" customWidth="1"/>
    <col min="3" max="3" width="15.8515625" style="0" customWidth="1"/>
    <col min="4" max="4" width="13.140625" style="0" customWidth="1"/>
    <col min="5" max="5" width="18.421875" style="0" customWidth="1"/>
    <col min="6" max="6" width="13.28125" style="0" customWidth="1"/>
  </cols>
  <sheetData>
    <row r="1" spans="2:5" ht="14.25">
      <c r="B1" s="92" t="s">
        <v>148</v>
      </c>
      <c r="C1" s="92"/>
      <c r="D1" s="92"/>
      <c r="E1" s="92"/>
    </row>
    <row r="2" ht="15" thickBot="1"/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s="1" customFormat="1" ht="15" thickBot="1">
      <c r="B4" s="59"/>
      <c r="C4" s="59"/>
      <c r="D4" s="60"/>
      <c r="E4" s="59"/>
    </row>
    <row r="5" spans="2:5" ht="101.25" thickBot="1">
      <c r="B5" s="32" t="s">
        <v>118</v>
      </c>
      <c r="C5" s="33" t="s">
        <v>68</v>
      </c>
      <c r="D5" s="74">
        <v>500</v>
      </c>
      <c r="E5" s="28" t="s">
        <v>40</v>
      </c>
    </row>
    <row r="6" spans="2:5" s="1" customFormat="1" ht="15" thickBot="1">
      <c r="B6" s="6"/>
      <c r="C6" s="6"/>
      <c r="D6" s="75"/>
      <c r="E6" s="6"/>
    </row>
    <row r="7" spans="2:5" ht="213.75" customHeight="1" thickBot="1">
      <c r="B7" s="65" t="s">
        <v>119</v>
      </c>
      <c r="C7" s="66" t="s">
        <v>60</v>
      </c>
      <c r="D7" s="76">
        <v>750</v>
      </c>
      <c r="E7" s="67" t="s">
        <v>43</v>
      </c>
    </row>
    <row r="8" spans="2:5" s="1" customFormat="1" ht="17.25" customHeight="1" thickBot="1">
      <c r="B8" s="6"/>
      <c r="C8" s="6"/>
      <c r="D8" s="75"/>
      <c r="E8" s="6"/>
    </row>
    <row r="9" spans="2:5" ht="207" customHeight="1" thickBot="1">
      <c r="B9" s="65" t="s">
        <v>120</v>
      </c>
      <c r="C9" s="66" t="s">
        <v>60</v>
      </c>
      <c r="D9" s="76">
        <v>750</v>
      </c>
      <c r="E9" s="67" t="s">
        <v>62</v>
      </c>
    </row>
    <row r="10" spans="2:5" s="1" customFormat="1" ht="15" thickBot="1">
      <c r="B10" s="61"/>
      <c r="C10" s="61"/>
      <c r="D10" s="77"/>
      <c r="E10" s="62"/>
    </row>
    <row r="11" spans="2:5" ht="155.25" customHeight="1" thickBot="1">
      <c r="B11" s="65" t="s">
        <v>121</v>
      </c>
      <c r="C11" s="66" t="s">
        <v>61</v>
      </c>
      <c r="D11" s="76">
        <v>4002</v>
      </c>
      <c r="E11" s="67" t="s">
        <v>43</v>
      </c>
    </row>
    <row r="12" spans="2:5" s="1" customFormat="1" ht="18" customHeight="1" thickBot="1">
      <c r="B12" s="63"/>
      <c r="C12" s="63"/>
      <c r="D12" s="78"/>
      <c r="E12" s="64"/>
    </row>
    <row r="13" spans="2:5" ht="144" thickBot="1">
      <c r="B13" s="65" t="s">
        <v>122</v>
      </c>
      <c r="C13" s="33" t="s">
        <v>68</v>
      </c>
      <c r="D13" s="76">
        <v>3252</v>
      </c>
      <c r="E13" s="67" t="s">
        <v>62</v>
      </c>
    </row>
    <row r="14" spans="2:5" s="1" customFormat="1" ht="15" thickBot="1">
      <c r="B14" s="63"/>
      <c r="C14" s="40"/>
      <c r="D14" s="78"/>
      <c r="E14" s="64"/>
    </row>
    <row r="15" spans="2:5" ht="101.25" thickBot="1">
      <c r="B15" s="32" t="s">
        <v>123</v>
      </c>
      <c r="C15" s="33" t="s">
        <v>68</v>
      </c>
      <c r="D15" s="74">
        <v>2530</v>
      </c>
      <c r="E15" s="28" t="s">
        <v>59</v>
      </c>
    </row>
  </sheetData>
  <sheetProtection/>
  <mergeCells count="1">
    <mergeCell ref="B1:E1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23.57421875" style="0" customWidth="1"/>
    <col min="3" max="3" width="17.57421875" style="0" customWidth="1"/>
    <col min="4" max="4" width="12.7109375" style="0" customWidth="1"/>
    <col min="5" max="5" width="18.28125" style="0" customWidth="1"/>
  </cols>
  <sheetData>
    <row r="1" spans="2:5" ht="14.25">
      <c r="B1" s="92" t="s">
        <v>147</v>
      </c>
      <c r="C1" s="92"/>
      <c r="D1" s="92"/>
      <c r="E1" s="92"/>
    </row>
    <row r="2" ht="15" thickBot="1"/>
    <row r="3" spans="2:5" ht="15" thickBot="1">
      <c r="B3" s="21" t="s">
        <v>0</v>
      </c>
      <c r="C3" s="22" t="s">
        <v>65</v>
      </c>
      <c r="D3" s="23" t="s">
        <v>49</v>
      </c>
      <c r="E3" s="24" t="s">
        <v>1</v>
      </c>
    </row>
    <row r="4" spans="2:5" ht="72" thickBot="1">
      <c r="B4" s="32" t="s">
        <v>158</v>
      </c>
      <c r="C4" s="33" t="s">
        <v>64</v>
      </c>
      <c r="D4" s="34">
        <v>16014.72</v>
      </c>
      <c r="E4" s="28" t="s">
        <v>44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B1" sqref="B1:E1"/>
    </sheetView>
  </sheetViews>
  <sheetFormatPr defaultColWidth="9.140625" defaultRowHeight="15"/>
  <cols>
    <col min="2" max="2" width="24.00390625" style="0" customWidth="1"/>
    <col min="3" max="3" width="15.00390625" style="0" customWidth="1"/>
    <col min="4" max="4" width="13.57421875" style="0" customWidth="1"/>
    <col min="5" max="5" width="18.421875" style="0" customWidth="1"/>
  </cols>
  <sheetData>
    <row r="1" spans="2:5" ht="14.25">
      <c r="B1" s="92" t="s">
        <v>151</v>
      </c>
      <c r="C1" s="92"/>
      <c r="D1" s="92"/>
      <c r="E1" s="92"/>
    </row>
    <row r="2" ht="15" thickBot="1"/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ht="25.5" customHeight="1">
      <c r="B4" s="93" t="s">
        <v>150</v>
      </c>
      <c r="C4" s="95" t="s">
        <v>54</v>
      </c>
      <c r="D4" s="17">
        <v>7691.7</v>
      </c>
      <c r="E4" s="20" t="s">
        <v>55</v>
      </c>
    </row>
    <row r="5" spans="2:5" ht="25.5" customHeight="1">
      <c r="B5" s="93"/>
      <c r="C5" s="95"/>
      <c r="D5" s="17">
        <v>7691.7</v>
      </c>
      <c r="E5" s="10" t="s">
        <v>56</v>
      </c>
    </row>
    <row r="6" spans="2:5" ht="25.5" customHeight="1">
      <c r="B6" s="93"/>
      <c r="C6" s="95"/>
      <c r="D6" s="3">
        <v>6409.74</v>
      </c>
      <c r="E6" s="10" t="s">
        <v>57</v>
      </c>
    </row>
    <row r="7" spans="2:5" ht="25.5" customHeight="1">
      <c r="B7" s="93"/>
      <c r="C7" s="95"/>
      <c r="D7" s="3">
        <v>15383.37</v>
      </c>
      <c r="E7" s="10" t="s">
        <v>58</v>
      </c>
    </row>
    <row r="8" spans="2:5" ht="25.5" customHeight="1" thickBot="1">
      <c r="B8" s="94"/>
      <c r="C8" s="96"/>
      <c r="D8" s="31">
        <v>3845.85</v>
      </c>
      <c r="E8" s="12" t="s">
        <v>16</v>
      </c>
    </row>
  </sheetData>
  <sheetProtection/>
  <mergeCells count="3">
    <mergeCell ref="B4:B8"/>
    <mergeCell ref="B1:E1"/>
    <mergeCell ref="C4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96"/>
  <sheetViews>
    <sheetView zoomScalePageLayoutView="0" workbookViewId="0" topLeftCell="A1">
      <selection activeCell="B1" sqref="B1:E1"/>
    </sheetView>
  </sheetViews>
  <sheetFormatPr defaultColWidth="9.140625" defaultRowHeight="15"/>
  <cols>
    <col min="2" max="2" width="24.00390625" style="0" customWidth="1"/>
    <col min="3" max="3" width="12.7109375" style="0" customWidth="1"/>
    <col min="4" max="4" width="13.57421875" style="0" customWidth="1"/>
    <col min="5" max="5" width="22.8515625" style="0" customWidth="1"/>
  </cols>
  <sheetData>
    <row r="1" spans="2:5" ht="27" customHeight="1">
      <c r="B1" s="83" t="s">
        <v>152</v>
      </c>
      <c r="C1" s="83"/>
      <c r="D1" s="83"/>
      <c r="E1" s="83"/>
    </row>
    <row r="2" ht="9" customHeight="1" thickBot="1"/>
    <row r="3" spans="2:5" ht="15" thickBot="1">
      <c r="B3" s="21" t="s">
        <v>0</v>
      </c>
      <c r="C3" s="22" t="s">
        <v>65</v>
      </c>
      <c r="D3" s="23" t="s">
        <v>49</v>
      </c>
      <c r="E3" s="24" t="s">
        <v>1</v>
      </c>
    </row>
    <row r="4" spans="2:5" ht="16.5" customHeight="1">
      <c r="B4" s="84" t="s">
        <v>69</v>
      </c>
      <c r="C4" s="97" t="s">
        <v>66</v>
      </c>
      <c r="D4" s="16">
        <f>361.8</f>
        <v>361.8</v>
      </c>
      <c r="E4" s="19" t="s">
        <v>40</v>
      </c>
    </row>
    <row r="5" spans="2:5" ht="16.5" customHeight="1">
      <c r="B5" s="85"/>
      <c r="C5" s="98"/>
      <c r="D5" s="3">
        <f>361.8</f>
        <v>361.8</v>
      </c>
      <c r="E5" s="10" t="s">
        <v>36</v>
      </c>
    </row>
    <row r="6" spans="2:5" ht="16.5" customHeight="1">
      <c r="B6" s="85"/>
      <c r="C6" s="98"/>
      <c r="D6" s="3">
        <f>361.8</f>
        <v>361.8</v>
      </c>
      <c r="E6" s="10" t="s">
        <v>30</v>
      </c>
    </row>
    <row r="7" spans="2:5" ht="16.5" customHeight="1">
      <c r="B7" s="85"/>
      <c r="C7" s="98"/>
      <c r="D7" s="3">
        <f>678.37</f>
        <v>678.37</v>
      </c>
      <c r="E7" s="10" t="s">
        <v>35</v>
      </c>
    </row>
    <row r="8" spans="2:5" ht="16.5" customHeight="1">
      <c r="B8" s="85"/>
      <c r="C8" s="98"/>
      <c r="D8" s="3">
        <f>587.92</f>
        <v>587.92</v>
      </c>
      <c r="E8" s="10" t="s">
        <v>41</v>
      </c>
    </row>
    <row r="9" spans="2:5" ht="16.5" customHeight="1">
      <c r="B9" s="85"/>
      <c r="C9" s="98"/>
      <c r="D9" s="3">
        <f>361.8</f>
        <v>361.8</v>
      </c>
      <c r="E9" s="10" t="s">
        <v>23</v>
      </c>
    </row>
    <row r="10" spans="2:5" ht="16.5" customHeight="1">
      <c r="B10" s="85"/>
      <c r="C10" s="98"/>
      <c r="D10" s="3">
        <f>361.8</f>
        <v>361.8</v>
      </c>
      <c r="E10" s="10" t="s">
        <v>29</v>
      </c>
    </row>
    <row r="11" spans="2:5" ht="16.5" customHeight="1">
      <c r="B11" s="85"/>
      <c r="C11" s="98"/>
      <c r="D11" s="3">
        <f>361.8</f>
        <v>361.8</v>
      </c>
      <c r="E11" s="10" t="s">
        <v>37</v>
      </c>
    </row>
    <row r="12" spans="2:5" ht="16.5" customHeight="1">
      <c r="B12" s="85"/>
      <c r="C12" s="98"/>
      <c r="D12" s="3">
        <f>361.8</f>
        <v>361.8</v>
      </c>
      <c r="E12" s="10" t="s">
        <v>24</v>
      </c>
    </row>
    <row r="13" spans="2:5" ht="16.5" customHeight="1">
      <c r="B13" s="85"/>
      <c r="C13" s="98"/>
      <c r="D13" s="3">
        <f>633.15</f>
        <v>633.15</v>
      </c>
      <c r="E13" s="10" t="s">
        <v>42</v>
      </c>
    </row>
    <row r="14" spans="2:5" ht="16.5" customHeight="1">
      <c r="B14" s="85"/>
      <c r="C14" s="98"/>
      <c r="D14" s="3">
        <f>678.37</f>
        <v>678.37</v>
      </c>
      <c r="E14" s="10" t="s">
        <v>46</v>
      </c>
    </row>
    <row r="15" spans="2:5" ht="16.5" customHeight="1">
      <c r="B15" s="85"/>
      <c r="C15" s="98"/>
      <c r="D15" s="3">
        <f>361.8</f>
        <v>361.8</v>
      </c>
      <c r="E15" s="10" t="s">
        <v>38</v>
      </c>
    </row>
    <row r="16" spans="2:5" ht="16.5" customHeight="1">
      <c r="B16" s="85"/>
      <c r="C16" s="98"/>
      <c r="D16" s="3">
        <f>361.8</f>
        <v>361.8</v>
      </c>
      <c r="E16" s="10" t="s">
        <v>34</v>
      </c>
    </row>
    <row r="17" spans="2:5" ht="16.5" customHeight="1">
      <c r="B17" s="85"/>
      <c r="C17" s="98"/>
      <c r="D17" s="3">
        <f>361.8</f>
        <v>361.8</v>
      </c>
      <c r="E17" s="10" t="s">
        <v>39</v>
      </c>
    </row>
    <row r="18" spans="2:5" ht="16.5" customHeight="1">
      <c r="B18" s="85"/>
      <c r="C18" s="98"/>
      <c r="D18" s="3">
        <f>361.8</f>
        <v>361.8</v>
      </c>
      <c r="E18" s="10" t="s">
        <v>27</v>
      </c>
    </row>
    <row r="19" spans="2:5" ht="16.5" customHeight="1">
      <c r="B19" s="85"/>
      <c r="C19" s="98"/>
      <c r="D19" s="3">
        <f>633.15</f>
        <v>633.15</v>
      </c>
      <c r="E19" s="10" t="s">
        <v>45</v>
      </c>
    </row>
    <row r="20" spans="2:5" ht="16.5" customHeight="1">
      <c r="B20" s="85"/>
      <c r="C20" s="98"/>
      <c r="D20" s="3">
        <f>678.37</f>
        <v>678.37</v>
      </c>
      <c r="E20" s="10" t="s">
        <v>26</v>
      </c>
    </row>
    <row r="21" spans="2:5" ht="16.5" customHeight="1">
      <c r="B21" s="85"/>
      <c r="C21" s="98"/>
      <c r="D21" s="3">
        <f>678.37</f>
        <v>678.37</v>
      </c>
      <c r="E21" s="10" t="s">
        <v>25</v>
      </c>
    </row>
    <row r="22" spans="2:5" ht="16.5" customHeight="1">
      <c r="B22" s="85"/>
      <c r="C22" s="98"/>
      <c r="D22" s="3">
        <f>361.8</f>
        <v>361.8</v>
      </c>
      <c r="E22" s="10" t="s">
        <v>31</v>
      </c>
    </row>
    <row r="23" spans="2:5" ht="16.5" customHeight="1">
      <c r="B23" s="85"/>
      <c r="C23" s="98"/>
      <c r="D23" s="3">
        <f>361.81</f>
        <v>361.81</v>
      </c>
      <c r="E23" s="10" t="s">
        <v>28</v>
      </c>
    </row>
    <row r="24" spans="2:5" ht="16.5" customHeight="1">
      <c r="B24" s="85"/>
      <c r="C24" s="98"/>
      <c r="D24" s="3">
        <f>361.81</f>
        <v>361.81</v>
      </c>
      <c r="E24" s="10" t="s">
        <v>32</v>
      </c>
    </row>
    <row r="25" spans="2:5" ht="16.5" customHeight="1">
      <c r="B25" s="85"/>
      <c r="C25" s="98"/>
      <c r="D25" s="3">
        <v>316.58</v>
      </c>
      <c r="E25" s="10" t="s">
        <v>33</v>
      </c>
    </row>
    <row r="26" spans="2:5" ht="16.5" customHeight="1">
      <c r="B26" s="85"/>
      <c r="C26" s="98"/>
      <c r="D26" s="3">
        <v>316.58</v>
      </c>
      <c r="E26" s="10" t="s">
        <v>47</v>
      </c>
    </row>
    <row r="27" spans="2:5" ht="16.5" customHeight="1">
      <c r="B27" s="85"/>
      <c r="C27" s="98"/>
      <c r="D27" s="3">
        <v>361.81</v>
      </c>
      <c r="E27" s="10" t="s">
        <v>12</v>
      </c>
    </row>
    <row r="28" spans="2:5" ht="16.5" customHeight="1">
      <c r="B28" s="85"/>
      <c r="C28" s="98"/>
      <c r="D28" s="3">
        <v>361.81</v>
      </c>
      <c r="E28" s="10" t="s">
        <v>17</v>
      </c>
    </row>
    <row r="29" spans="2:5" ht="16.5" customHeight="1">
      <c r="B29" s="85"/>
      <c r="C29" s="98"/>
      <c r="D29" s="3">
        <v>361.81</v>
      </c>
      <c r="E29" s="10" t="s">
        <v>7</v>
      </c>
    </row>
    <row r="30" spans="2:5" ht="16.5" customHeight="1">
      <c r="B30" s="85"/>
      <c r="C30" s="98"/>
      <c r="D30" s="3">
        <v>316.58</v>
      </c>
      <c r="E30" s="10" t="s">
        <v>9</v>
      </c>
    </row>
    <row r="31" spans="2:5" ht="16.5" customHeight="1">
      <c r="B31" s="85"/>
      <c r="C31" s="98"/>
      <c r="D31" s="3">
        <v>361.81</v>
      </c>
      <c r="E31" s="10" t="s">
        <v>14</v>
      </c>
    </row>
    <row r="32" spans="2:5" ht="16.5" customHeight="1">
      <c r="B32" s="85"/>
      <c r="C32" s="98"/>
      <c r="D32" s="3">
        <v>361.8</v>
      </c>
      <c r="E32" s="10" t="s">
        <v>4</v>
      </c>
    </row>
    <row r="33" spans="2:5" ht="16.5" customHeight="1">
      <c r="B33" s="85"/>
      <c r="C33" s="98"/>
      <c r="D33" s="3">
        <v>361.8</v>
      </c>
      <c r="E33" s="10" t="s">
        <v>19</v>
      </c>
    </row>
    <row r="34" spans="2:5" ht="16.5" customHeight="1">
      <c r="B34" s="85"/>
      <c r="C34" s="98"/>
      <c r="D34" s="3">
        <v>180.9</v>
      </c>
      <c r="E34" s="10" t="s">
        <v>20</v>
      </c>
    </row>
    <row r="35" spans="2:5" ht="16.5" customHeight="1">
      <c r="B35" s="85"/>
      <c r="C35" s="98"/>
      <c r="D35" s="3">
        <v>678.37</v>
      </c>
      <c r="E35" s="10" t="s">
        <v>21</v>
      </c>
    </row>
    <row r="36" spans="2:5" ht="16.5" customHeight="1">
      <c r="B36" s="85"/>
      <c r="C36" s="98"/>
      <c r="D36" s="3">
        <v>361.8</v>
      </c>
      <c r="E36" s="10" t="s">
        <v>10</v>
      </c>
    </row>
    <row r="37" spans="2:5" ht="16.5" customHeight="1">
      <c r="B37" s="85"/>
      <c r="C37" s="98"/>
      <c r="D37" s="3">
        <v>361.8</v>
      </c>
      <c r="E37" s="10" t="s">
        <v>18</v>
      </c>
    </row>
    <row r="38" spans="2:5" ht="16.5" customHeight="1">
      <c r="B38" s="85"/>
      <c r="C38" s="98"/>
      <c r="D38" s="3">
        <v>361.8</v>
      </c>
      <c r="E38" s="10" t="s">
        <v>22</v>
      </c>
    </row>
    <row r="39" spans="2:5" ht="16.5" customHeight="1">
      <c r="B39" s="85"/>
      <c r="C39" s="98"/>
      <c r="D39" s="3">
        <v>361.79</v>
      </c>
      <c r="E39" s="10" t="s">
        <v>3</v>
      </c>
    </row>
    <row r="40" spans="2:5" ht="16.5" customHeight="1">
      <c r="B40" s="85"/>
      <c r="C40" s="98"/>
      <c r="D40" s="3">
        <v>633.15</v>
      </c>
      <c r="E40" s="10" t="s">
        <v>5</v>
      </c>
    </row>
    <row r="41" spans="2:5" ht="16.5" customHeight="1">
      <c r="B41" s="85"/>
      <c r="C41" s="98"/>
      <c r="D41" s="3">
        <v>180.9</v>
      </c>
      <c r="E41" s="10" t="s">
        <v>11</v>
      </c>
    </row>
    <row r="42" spans="2:5" ht="16.5" customHeight="1">
      <c r="B42" s="85"/>
      <c r="C42" s="98"/>
      <c r="D42" s="3">
        <v>361.79</v>
      </c>
      <c r="E42" s="10" t="s">
        <v>6</v>
      </c>
    </row>
    <row r="43" spans="2:5" ht="16.5" customHeight="1">
      <c r="B43" s="85"/>
      <c r="C43" s="98"/>
      <c r="D43" s="3">
        <v>678.37</v>
      </c>
      <c r="E43" s="10" t="s">
        <v>15</v>
      </c>
    </row>
    <row r="44" spans="2:5" ht="16.5" customHeight="1">
      <c r="B44" s="85"/>
      <c r="C44" s="98"/>
      <c r="D44" s="3">
        <v>361.79</v>
      </c>
      <c r="E44" s="10" t="s">
        <v>8</v>
      </c>
    </row>
    <row r="45" spans="2:5" ht="16.5" customHeight="1">
      <c r="B45" s="85"/>
      <c r="C45" s="98"/>
      <c r="D45" s="3">
        <v>678.37</v>
      </c>
      <c r="E45" s="10" t="s">
        <v>13</v>
      </c>
    </row>
    <row r="46" spans="2:5" ht="16.5" customHeight="1">
      <c r="B46" s="85"/>
      <c r="C46" s="98"/>
      <c r="D46" s="3">
        <v>678.37</v>
      </c>
      <c r="E46" s="10" t="s">
        <v>2</v>
      </c>
    </row>
    <row r="47" spans="2:5" ht="16.5" customHeight="1">
      <c r="B47" s="85"/>
      <c r="C47" s="98"/>
      <c r="D47" s="3">
        <v>180.9</v>
      </c>
      <c r="E47" s="10" t="s">
        <v>16</v>
      </c>
    </row>
    <row r="48" spans="2:5" ht="16.5" customHeight="1">
      <c r="B48" s="85"/>
      <c r="C48" s="98"/>
      <c r="D48" s="3">
        <v>271.35</v>
      </c>
      <c r="E48" s="10" t="s">
        <v>53</v>
      </c>
    </row>
    <row r="49" spans="2:5" ht="16.5" customHeight="1" thickBot="1">
      <c r="B49" s="87"/>
      <c r="C49" s="99"/>
      <c r="D49" s="31">
        <v>180.9</v>
      </c>
      <c r="E49" s="12" t="s">
        <v>52</v>
      </c>
    </row>
    <row r="50" ht="15" thickBot="1"/>
    <row r="51" spans="2:5" ht="14.25">
      <c r="B51" s="84" t="s">
        <v>124</v>
      </c>
      <c r="C51" s="97" t="s">
        <v>66</v>
      </c>
      <c r="D51" s="16">
        <v>215.47</v>
      </c>
      <c r="E51" s="19" t="s">
        <v>40</v>
      </c>
    </row>
    <row r="52" spans="2:5" ht="14.25">
      <c r="B52" s="85"/>
      <c r="C52" s="98"/>
      <c r="D52" s="3">
        <v>179.56</v>
      </c>
      <c r="E52" s="10" t="s">
        <v>36</v>
      </c>
    </row>
    <row r="53" spans="2:5" ht="14.25">
      <c r="B53" s="85"/>
      <c r="C53" s="98"/>
      <c r="D53" s="3">
        <v>215.47</v>
      </c>
      <c r="E53" s="10" t="s">
        <v>30</v>
      </c>
    </row>
    <row r="54" spans="2:5" ht="14.25">
      <c r="B54" s="85"/>
      <c r="C54" s="98"/>
      <c r="D54" s="3">
        <v>323.2</v>
      </c>
      <c r="E54" s="10" t="s">
        <v>35</v>
      </c>
    </row>
    <row r="55" spans="2:5" ht="14.25">
      <c r="B55" s="85"/>
      <c r="C55" s="98"/>
      <c r="D55" s="3">
        <v>359.11</v>
      </c>
      <c r="E55" s="10" t="s">
        <v>41</v>
      </c>
    </row>
    <row r="56" spans="2:5" ht="14.25">
      <c r="B56" s="85"/>
      <c r="C56" s="98"/>
      <c r="D56" s="3">
        <v>179.56</v>
      </c>
      <c r="E56" s="10" t="s">
        <v>23</v>
      </c>
    </row>
    <row r="57" spans="2:5" ht="14.25">
      <c r="B57" s="85"/>
      <c r="C57" s="98"/>
      <c r="D57" s="3">
        <v>179.56</v>
      </c>
      <c r="E57" s="10" t="s">
        <v>29</v>
      </c>
    </row>
    <row r="58" spans="2:5" ht="14.25">
      <c r="B58" s="85"/>
      <c r="C58" s="98"/>
      <c r="D58" s="3">
        <v>215.47</v>
      </c>
      <c r="E58" s="10" t="s">
        <v>37</v>
      </c>
    </row>
    <row r="59" spans="2:5" ht="14.25">
      <c r="B59" s="85"/>
      <c r="C59" s="98"/>
      <c r="D59" s="3">
        <v>215.47</v>
      </c>
      <c r="E59" s="10" t="s">
        <v>24</v>
      </c>
    </row>
    <row r="60" spans="2:5" ht="14.25">
      <c r="B60" s="85"/>
      <c r="C60" s="98"/>
      <c r="D60" s="3">
        <v>323.2</v>
      </c>
      <c r="E60" s="10" t="s">
        <v>42</v>
      </c>
    </row>
    <row r="61" spans="2:5" ht="14.25">
      <c r="B61" s="85"/>
      <c r="C61" s="98"/>
      <c r="D61" s="3">
        <v>359.11</v>
      </c>
      <c r="E61" s="10" t="s">
        <v>46</v>
      </c>
    </row>
    <row r="62" spans="2:5" ht="14.25">
      <c r="B62" s="85"/>
      <c r="C62" s="98"/>
      <c r="D62" s="3">
        <v>215.47</v>
      </c>
      <c r="E62" s="10" t="s">
        <v>38</v>
      </c>
    </row>
    <row r="63" spans="2:5" ht="14.25">
      <c r="B63" s="85"/>
      <c r="C63" s="98"/>
      <c r="D63" s="3">
        <v>215.47</v>
      </c>
      <c r="E63" s="10" t="s">
        <v>34</v>
      </c>
    </row>
    <row r="64" spans="2:5" ht="14.25">
      <c r="B64" s="85"/>
      <c r="C64" s="98"/>
      <c r="D64" s="3">
        <v>215.47</v>
      </c>
      <c r="E64" s="10" t="s">
        <v>39</v>
      </c>
    </row>
    <row r="65" spans="2:5" ht="14.25">
      <c r="B65" s="85"/>
      <c r="C65" s="98"/>
      <c r="D65" s="3">
        <v>215.47</v>
      </c>
      <c r="E65" s="10" t="s">
        <v>27</v>
      </c>
    </row>
    <row r="66" spans="2:5" ht="14.25">
      <c r="B66" s="85"/>
      <c r="C66" s="98"/>
      <c r="D66" s="3">
        <v>395.02</v>
      </c>
      <c r="E66" s="10" t="s">
        <v>45</v>
      </c>
    </row>
    <row r="67" spans="2:5" ht="14.25">
      <c r="B67" s="85"/>
      <c r="C67" s="98"/>
      <c r="D67" s="3">
        <v>359.11</v>
      </c>
      <c r="E67" s="10" t="s">
        <v>26</v>
      </c>
    </row>
    <row r="68" spans="2:5" ht="14.25">
      <c r="B68" s="85"/>
      <c r="C68" s="98"/>
      <c r="D68" s="3">
        <v>395.02</v>
      </c>
      <c r="E68" s="10" t="s">
        <v>25</v>
      </c>
    </row>
    <row r="69" spans="2:5" ht="14.25">
      <c r="B69" s="85"/>
      <c r="C69" s="98"/>
      <c r="D69" s="3">
        <v>179.57</v>
      </c>
      <c r="E69" s="10" t="s">
        <v>31</v>
      </c>
    </row>
    <row r="70" spans="2:5" ht="14.25">
      <c r="B70" s="85"/>
      <c r="C70" s="98"/>
      <c r="D70" s="3">
        <v>215.48</v>
      </c>
      <c r="E70" s="10" t="s">
        <v>28</v>
      </c>
    </row>
    <row r="71" spans="2:5" ht="14.25">
      <c r="B71" s="85"/>
      <c r="C71" s="98"/>
      <c r="D71" s="3">
        <v>215.48</v>
      </c>
      <c r="E71" s="10" t="s">
        <v>32</v>
      </c>
    </row>
    <row r="72" spans="2:5" ht="14.25">
      <c r="B72" s="85"/>
      <c r="C72" s="98"/>
      <c r="D72" s="3">
        <v>215.48</v>
      </c>
      <c r="E72" s="10" t="s">
        <v>33</v>
      </c>
    </row>
    <row r="73" spans="2:5" ht="14.25">
      <c r="B73" s="85"/>
      <c r="C73" s="98"/>
      <c r="D73" s="3">
        <v>179.56</v>
      </c>
      <c r="E73" s="10" t="s">
        <v>47</v>
      </c>
    </row>
    <row r="74" spans="2:5" ht="14.25">
      <c r="B74" s="85"/>
      <c r="C74" s="98"/>
      <c r="D74" s="3">
        <v>143.64</v>
      </c>
      <c r="E74" s="10" t="s">
        <v>12</v>
      </c>
    </row>
    <row r="75" spans="2:5" ht="14.25">
      <c r="B75" s="85"/>
      <c r="C75" s="98"/>
      <c r="D75" s="3">
        <v>215.47</v>
      </c>
      <c r="E75" s="10" t="s">
        <v>17</v>
      </c>
    </row>
    <row r="76" spans="2:5" ht="14.25">
      <c r="B76" s="85"/>
      <c r="C76" s="98"/>
      <c r="D76" s="3">
        <v>215.47</v>
      </c>
      <c r="E76" s="10" t="s">
        <v>7</v>
      </c>
    </row>
    <row r="77" spans="2:5" ht="14.25">
      <c r="B77" s="85"/>
      <c r="C77" s="98"/>
      <c r="D77" s="3">
        <v>215.47</v>
      </c>
      <c r="E77" s="10" t="s">
        <v>9</v>
      </c>
    </row>
    <row r="78" spans="2:5" ht="14.25">
      <c r="B78" s="85"/>
      <c r="C78" s="98"/>
      <c r="D78" s="3">
        <v>143.64</v>
      </c>
      <c r="E78" s="10" t="s">
        <v>14</v>
      </c>
    </row>
    <row r="79" spans="2:5" ht="14.25">
      <c r="B79" s="85"/>
      <c r="C79" s="98"/>
      <c r="D79" s="3">
        <v>215.47</v>
      </c>
      <c r="E79" s="10" t="s">
        <v>4</v>
      </c>
    </row>
    <row r="80" spans="2:5" ht="14.25">
      <c r="B80" s="85"/>
      <c r="C80" s="98"/>
      <c r="D80" s="3">
        <v>179.56</v>
      </c>
      <c r="E80" s="10" t="s">
        <v>19</v>
      </c>
    </row>
    <row r="81" spans="2:5" ht="14.25">
      <c r="B81" s="85"/>
      <c r="C81" s="98"/>
      <c r="D81" s="3">
        <v>143.64</v>
      </c>
      <c r="E81" s="10" t="s">
        <v>20</v>
      </c>
    </row>
    <row r="82" spans="2:5" ht="14.25">
      <c r="B82" s="85"/>
      <c r="C82" s="98"/>
      <c r="D82" s="3">
        <v>359.11</v>
      </c>
      <c r="E82" s="10" t="s">
        <v>21</v>
      </c>
    </row>
    <row r="83" spans="2:5" ht="14.25">
      <c r="B83" s="85"/>
      <c r="C83" s="98"/>
      <c r="D83" s="3">
        <v>215.47</v>
      </c>
      <c r="E83" s="10" t="s">
        <v>10</v>
      </c>
    </row>
    <row r="84" spans="2:5" ht="14.25">
      <c r="B84" s="85"/>
      <c r="C84" s="98"/>
      <c r="D84" s="3">
        <v>179.56</v>
      </c>
      <c r="E84" s="10" t="s">
        <v>18</v>
      </c>
    </row>
    <row r="85" spans="2:5" ht="14.25">
      <c r="B85" s="85"/>
      <c r="C85" s="98"/>
      <c r="D85" s="3">
        <v>107.73</v>
      </c>
      <c r="E85" s="10" t="s">
        <v>22</v>
      </c>
    </row>
    <row r="86" spans="2:5" ht="14.25">
      <c r="B86" s="85"/>
      <c r="C86" s="98"/>
      <c r="D86" s="3">
        <v>215.47</v>
      </c>
      <c r="E86" s="10" t="s">
        <v>3</v>
      </c>
    </row>
    <row r="87" spans="2:5" ht="14.25">
      <c r="B87" s="85"/>
      <c r="C87" s="98"/>
      <c r="D87" s="3">
        <v>323.2</v>
      </c>
      <c r="E87" s="10" t="s">
        <v>5</v>
      </c>
    </row>
    <row r="88" spans="2:5" ht="14.25">
      <c r="B88" s="85"/>
      <c r="C88" s="98"/>
      <c r="D88" s="3">
        <v>143.65</v>
      </c>
      <c r="E88" s="10" t="s">
        <v>11</v>
      </c>
    </row>
    <row r="89" spans="2:5" ht="14.25">
      <c r="B89" s="85"/>
      <c r="C89" s="98"/>
      <c r="D89" s="3">
        <v>215.48</v>
      </c>
      <c r="E89" s="10" t="s">
        <v>6</v>
      </c>
    </row>
    <row r="90" spans="2:5" ht="14.25">
      <c r="B90" s="85"/>
      <c r="C90" s="98"/>
      <c r="D90" s="3">
        <v>359.11</v>
      </c>
      <c r="E90" s="10" t="s">
        <v>15</v>
      </c>
    </row>
    <row r="91" spans="2:5" ht="14.25">
      <c r="B91" s="85"/>
      <c r="C91" s="98"/>
      <c r="D91" s="3">
        <v>179.57</v>
      </c>
      <c r="E91" s="10" t="s">
        <v>8</v>
      </c>
    </row>
    <row r="92" spans="2:5" ht="14.25">
      <c r="B92" s="85"/>
      <c r="C92" s="98"/>
      <c r="D92" s="3">
        <v>395.03</v>
      </c>
      <c r="E92" s="10" t="s">
        <v>13</v>
      </c>
    </row>
    <row r="93" spans="2:5" ht="14.25">
      <c r="B93" s="85"/>
      <c r="C93" s="98"/>
      <c r="D93" s="3">
        <v>395.03</v>
      </c>
      <c r="E93" s="10" t="s">
        <v>2</v>
      </c>
    </row>
    <row r="94" spans="2:5" ht="14.25">
      <c r="B94" s="85"/>
      <c r="C94" s="98"/>
      <c r="D94" s="3">
        <v>71.83</v>
      </c>
      <c r="E94" s="10" t="s">
        <v>16</v>
      </c>
    </row>
    <row r="95" spans="2:5" ht="14.25">
      <c r="B95" s="85"/>
      <c r="C95" s="98"/>
      <c r="D95" s="3">
        <v>143.65</v>
      </c>
      <c r="E95" s="10" t="s">
        <v>53</v>
      </c>
    </row>
    <row r="96" spans="2:5" ht="15" thickBot="1">
      <c r="B96" s="87"/>
      <c r="C96" s="99"/>
      <c r="D96" s="31">
        <v>143.64</v>
      </c>
      <c r="E96" s="12" t="s">
        <v>52</v>
      </c>
    </row>
  </sheetData>
  <sheetProtection/>
  <mergeCells count="5">
    <mergeCell ref="B4:B49"/>
    <mergeCell ref="C4:C49"/>
    <mergeCell ref="B1:E1"/>
    <mergeCell ref="B51:B96"/>
    <mergeCell ref="C51:C96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">
      <selection activeCell="B1" sqref="B1:E1"/>
    </sheetView>
  </sheetViews>
  <sheetFormatPr defaultColWidth="9.140625" defaultRowHeight="15"/>
  <cols>
    <col min="2" max="2" width="23.8515625" style="0" customWidth="1"/>
    <col min="3" max="3" width="14.140625" style="0" customWidth="1"/>
    <col min="4" max="4" width="12.00390625" style="0" customWidth="1"/>
    <col min="5" max="5" width="19.7109375" style="0" customWidth="1"/>
  </cols>
  <sheetData>
    <row r="1" spans="2:5" ht="14.25">
      <c r="B1" s="83" t="s">
        <v>153</v>
      </c>
      <c r="C1" s="83"/>
      <c r="D1" s="83"/>
      <c r="E1" s="83"/>
    </row>
    <row r="2" ht="15" thickBot="1"/>
    <row r="3" spans="2:5" ht="15" thickBot="1">
      <c r="B3" s="21" t="s">
        <v>0</v>
      </c>
      <c r="C3" s="22" t="s">
        <v>65</v>
      </c>
      <c r="D3" s="23" t="s">
        <v>49</v>
      </c>
      <c r="E3" s="24" t="s">
        <v>1</v>
      </c>
    </row>
    <row r="4" spans="2:5" ht="16.5" customHeight="1">
      <c r="B4" s="84" t="s">
        <v>125</v>
      </c>
      <c r="C4" s="88" t="s">
        <v>126</v>
      </c>
      <c r="D4" s="16">
        <f>62.04+234.42</f>
        <v>296.46</v>
      </c>
      <c r="E4" s="19" t="s">
        <v>40</v>
      </c>
    </row>
    <row r="5" spans="2:5" ht="16.5" customHeight="1">
      <c r="B5" s="85"/>
      <c r="C5" s="89"/>
      <c r="D5" s="3">
        <f>92.4+300.2</f>
        <v>392.6</v>
      </c>
      <c r="E5" s="10" t="s">
        <v>36</v>
      </c>
    </row>
    <row r="6" spans="2:5" ht="16.5" customHeight="1">
      <c r="B6" s="85"/>
      <c r="C6" s="89"/>
      <c r="D6" s="3">
        <f>82.32+278.36</f>
        <v>360.68</v>
      </c>
      <c r="E6" s="10" t="s">
        <v>30</v>
      </c>
    </row>
    <row r="7" spans="2:5" ht="16.5" customHeight="1">
      <c r="B7" s="85"/>
      <c r="C7" s="89"/>
      <c r="D7" s="3">
        <f>119.28+358.44</f>
        <v>477.72</v>
      </c>
      <c r="E7" s="10" t="s">
        <v>35</v>
      </c>
    </row>
    <row r="8" spans="2:5" ht="16.5" customHeight="1">
      <c r="B8" s="85"/>
      <c r="C8" s="89"/>
      <c r="D8" s="3">
        <f>102.72+322.56</f>
        <v>425.28</v>
      </c>
      <c r="E8" s="10" t="s">
        <v>41</v>
      </c>
    </row>
    <row r="9" spans="2:5" ht="16.5" customHeight="1">
      <c r="B9" s="85"/>
      <c r="C9" s="89"/>
      <c r="D9" s="3">
        <f>10.8+113.4</f>
        <v>124.2</v>
      </c>
      <c r="E9" s="10" t="s">
        <v>23</v>
      </c>
    </row>
    <row r="10" spans="2:5" ht="16.5" customHeight="1">
      <c r="B10" s="85"/>
      <c r="C10" s="89"/>
      <c r="D10" s="3">
        <f>96.96+310.08</f>
        <v>407.03999999999996</v>
      </c>
      <c r="E10" s="10" t="s">
        <v>29</v>
      </c>
    </row>
    <row r="11" spans="2:5" ht="16.5" customHeight="1">
      <c r="B11" s="85"/>
      <c r="C11" s="89"/>
      <c r="D11" s="3">
        <f>94.68+305.14</f>
        <v>399.82</v>
      </c>
      <c r="E11" s="10" t="s">
        <v>37</v>
      </c>
    </row>
    <row r="12" spans="2:5" ht="16.5" customHeight="1">
      <c r="B12" s="85"/>
      <c r="C12" s="89"/>
      <c r="D12" s="3">
        <f>48.24+204.52</f>
        <v>252.76000000000002</v>
      </c>
      <c r="E12" s="10" t="s">
        <v>24</v>
      </c>
    </row>
    <row r="13" spans="2:5" ht="16.5" customHeight="1">
      <c r="B13" s="85"/>
      <c r="C13" s="89"/>
      <c r="D13" s="3">
        <f>75.6+263.8</f>
        <v>339.4</v>
      </c>
      <c r="E13" s="10" t="s">
        <v>42</v>
      </c>
    </row>
    <row r="14" spans="2:5" ht="16.5" customHeight="1">
      <c r="B14" s="85"/>
      <c r="C14" s="89"/>
      <c r="D14" s="3">
        <f>94.32+304.36</f>
        <v>398.68</v>
      </c>
      <c r="E14" s="10" t="s">
        <v>46</v>
      </c>
    </row>
    <row r="15" spans="2:5" ht="16.5" customHeight="1">
      <c r="B15" s="85"/>
      <c r="C15" s="89"/>
      <c r="D15" s="3">
        <f>81.72+277.06</f>
        <v>358.78</v>
      </c>
      <c r="E15" s="10" t="s">
        <v>38</v>
      </c>
    </row>
    <row r="16" spans="2:5" ht="16.5" customHeight="1">
      <c r="B16" s="85"/>
      <c r="C16" s="89"/>
      <c r="D16" s="3">
        <f>76.08+264.84</f>
        <v>340.91999999999996</v>
      </c>
      <c r="E16" s="10" t="s">
        <v>34</v>
      </c>
    </row>
    <row r="17" spans="2:5" ht="16.5" customHeight="1">
      <c r="B17" s="85"/>
      <c r="C17" s="89"/>
      <c r="D17" s="3">
        <f>93.36+302.28</f>
        <v>395.64</v>
      </c>
      <c r="E17" s="10" t="s">
        <v>39</v>
      </c>
    </row>
    <row r="18" spans="2:5" ht="16.5" customHeight="1">
      <c r="B18" s="85"/>
      <c r="C18" s="89"/>
      <c r="D18" s="3">
        <f>64.08+238.84</f>
        <v>302.92</v>
      </c>
      <c r="E18" s="10" t="s">
        <v>27</v>
      </c>
    </row>
    <row r="19" spans="2:5" ht="16.5" customHeight="1">
      <c r="B19" s="85"/>
      <c r="C19" s="89"/>
      <c r="D19" s="3">
        <f>118.8+357.4</f>
        <v>476.2</v>
      </c>
      <c r="E19" s="10" t="s">
        <v>45</v>
      </c>
    </row>
    <row r="20" spans="2:5" ht="16.5" customHeight="1">
      <c r="B20" s="85"/>
      <c r="C20" s="89"/>
      <c r="D20" s="3">
        <f>72+256</f>
        <v>328</v>
      </c>
      <c r="E20" s="10" t="s">
        <v>26</v>
      </c>
    </row>
    <row r="21" spans="2:5" ht="16.5" customHeight="1">
      <c r="B21" s="85"/>
      <c r="C21" s="89"/>
      <c r="D21" s="3">
        <f>82.8+279.4</f>
        <v>362.2</v>
      </c>
      <c r="E21" s="10" t="s">
        <v>25</v>
      </c>
    </row>
    <row r="22" spans="2:5" ht="16.5" customHeight="1">
      <c r="B22" s="85"/>
      <c r="C22" s="89"/>
      <c r="D22" s="3">
        <f>75.96+264.58</f>
        <v>340.53999999999996</v>
      </c>
      <c r="E22" s="10" t="s">
        <v>31</v>
      </c>
    </row>
    <row r="23" spans="2:5" ht="16.5" customHeight="1">
      <c r="B23" s="85"/>
      <c r="C23" s="89"/>
      <c r="D23" s="3">
        <f>45.48+198.54</f>
        <v>244.01999999999998</v>
      </c>
      <c r="E23" s="10" t="s">
        <v>28</v>
      </c>
    </row>
    <row r="24" spans="2:5" ht="16.5" customHeight="1">
      <c r="B24" s="85"/>
      <c r="C24" s="89"/>
      <c r="D24" s="3">
        <f>99.12+314.76</f>
        <v>413.88</v>
      </c>
      <c r="E24" s="10" t="s">
        <v>32</v>
      </c>
    </row>
    <row r="25" spans="2:5" ht="16.5" customHeight="1">
      <c r="B25" s="85"/>
      <c r="C25" s="89"/>
      <c r="D25" s="3">
        <f>94.08+303.84</f>
        <v>397.91999999999996</v>
      </c>
      <c r="E25" s="10" t="s">
        <v>33</v>
      </c>
    </row>
    <row r="26" spans="2:5" ht="16.5" customHeight="1">
      <c r="B26" s="85"/>
      <c r="C26" s="89"/>
      <c r="D26" s="3">
        <f>88.8+292.4</f>
        <v>381.2</v>
      </c>
      <c r="E26" s="10" t="s">
        <v>47</v>
      </c>
    </row>
    <row r="27" spans="2:5" ht="16.5" customHeight="1">
      <c r="B27" s="85"/>
      <c r="C27" s="89"/>
      <c r="D27" s="3">
        <f>181.92+514.16</f>
        <v>696.0799999999999</v>
      </c>
      <c r="E27" s="10" t="s">
        <v>12</v>
      </c>
    </row>
    <row r="28" spans="2:5" ht="16.5" customHeight="1">
      <c r="B28" s="85"/>
      <c r="C28" s="89"/>
      <c r="D28" s="3">
        <f>51+230.5</f>
        <v>281.5</v>
      </c>
      <c r="E28" s="10" t="s">
        <v>17</v>
      </c>
    </row>
    <row r="29" spans="2:5" ht="16.5" customHeight="1">
      <c r="B29" s="85"/>
      <c r="C29" s="89"/>
      <c r="D29" s="3">
        <f>60.72+231.56</f>
        <v>292.28</v>
      </c>
      <c r="E29" s="10" t="s">
        <v>7</v>
      </c>
    </row>
    <row r="30" spans="2:5" ht="16.5" customHeight="1">
      <c r="B30" s="85"/>
      <c r="C30" s="89"/>
      <c r="D30" s="3">
        <f>102+321</f>
        <v>423</v>
      </c>
      <c r="E30" s="10" t="s">
        <v>9</v>
      </c>
    </row>
    <row r="31" spans="2:5" ht="16.5" customHeight="1">
      <c r="B31" s="85"/>
      <c r="C31" s="89"/>
      <c r="D31" s="3">
        <f>99.6+365.8</f>
        <v>465.4</v>
      </c>
      <c r="E31" s="10" t="s">
        <v>14</v>
      </c>
    </row>
    <row r="32" spans="2:5" ht="16.5" customHeight="1">
      <c r="B32" s="85"/>
      <c r="C32" s="89"/>
      <c r="D32" s="3">
        <f>168+484</f>
        <v>652</v>
      </c>
      <c r="E32" s="10" t="s">
        <v>4</v>
      </c>
    </row>
    <row r="33" spans="2:5" ht="16.5" customHeight="1">
      <c r="B33" s="85"/>
      <c r="C33" s="89"/>
      <c r="D33" s="3">
        <f>175.8+530.9</f>
        <v>706.7</v>
      </c>
      <c r="E33" s="10" t="s">
        <v>19</v>
      </c>
    </row>
    <row r="34" spans="2:5" ht="16.5" customHeight="1">
      <c r="B34" s="85"/>
      <c r="C34" s="89"/>
      <c r="D34" s="3">
        <f>48.12+199.26</f>
        <v>247.38</v>
      </c>
      <c r="E34" s="10" t="s">
        <v>20</v>
      </c>
    </row>
    <row r="35" spans="2:5" ht="16.5" customHeight="1">
      <c r="B35" s="85"/>
      <c r="C35" s="89"/>
      <c r="D35" s="3">
        <f>212.64+580.72</f>
        <v>793.36</v>
      </c>
      <c r="E35" s="10" t="s">
        <v>21</v>
      </c>
    </row>
    <row r="36" spans="2:5" ht="16.5" customHeight="1">
      <c r="B36" s="85"/>
      <c r="C36" s="89"/>
      <c r="D36" s="3">
        <f>50.4+209.2</f>
        <v>259.59999999999997</v>
      </c>
      <c r="E36" s="10" t="s">
        <v>10</v>
      </c>
    </row>
    <row r="37" spans="2:5" ht="16.5" customHeight="1">
      <c r="B37" s="85"/>
      <c r="C37" s="89"/>
      <c r="D37" s="3">
        <f>115.92+401.16</f>
        <v>517.08</v>
      </c>
      <c r="E37" s="10" t="s">
        <v>18</v>
      </c>
    </row>
    <row r="38" spans="2:5" ht="16.5" customHeight="1">
      <c r="B38" s="85"/>
      <c r="C38" s="89"/>
      <c r="D38" s="3">
        <f>88.08+310.84</f>
        <v>398.91999999999996</v>
      </c>
      <c r="E38" s="10" t="s">
        <v>22</v>
      </c>
    </row>
    <row r="39" spans="2:5" ht="16.5" customHeight="1">
      <c r="B39" s="85"/>
      <c r="C39" s="89"/>
      <c r="D39" s="3">
        <f>60+230</f>
        <v>290</v>
      </c>
      <c r="E39" s="10" t="s">
        <v>3</v>
      </c>
    </row>
    <row r="40" spans="2:5" ht="16.5" customHeight="1">
      <c r="B40" s="85"/>
      <c r="C40" s="89"/>
      <c r="D40" s="3">
        <f>204.48+743.04</f>
        <v>947.52</v>
      </c>
      <c r="E40" s="10" t="s">
        <v>5</v>
      </c>
    </row>
    <row r="41" spans="2:5" ht="16.5" customHeight="1">
      <c r="B41" s="85"/>
      <c r="C41" s="89"/>
      <c r="D41" s="3">
        <f>84+282</f>
        <v>366</v>
      </c>
      <c r="E41" s="10" t="s">
        <v>11</v>
      </c>
    </row>
    <row r="42" spans="2:5" ht="16.5" customHeight="1">
      <c r="B42" s="85"/>
      <c r="C42" s="89"/>
      <c r="D42" s="3">
        <f>93.96+303.58</f>
        <v>397.53999999999996</v>
      </c>
      <c r="E42" s="10" t="s">
        <v>6</v>
      </c>
    </row>
    <row r="43" spans="2:5" ht="16.5" customHeight="1">
      <c r="B43" s="85"/>
      <c r="C43" s="89"/>
      <c r="D43" s="3">
        <f>172.08+492.84</f>
        <v>664.92</v>
      </c>
      <c r="E43" s="10" t="s">
        <v>15</v>
      </c>
    </row>
    <row r="44" spans="2:5" ht="16.5" customHeight="1">
      <c r="B44" s="85"/>
      <c r="C44" s="89"/>
      <c r="D44" s="3">
        <f>161.52+499.96</f>
        <v>661.48</v>
      </c>
      <c r="E44" s="10" t="s">
        <v>8</v>
      </c>
    </row>
    <row r="45" spans="2:5" ht="16.5" customHeight="1">
      <c r="B45" s="85"/>
      <c r="C45" s="89"/>
      <c r="D45" s="3">
        <f>178.8+537.4</f>
        <v>716.2</v>
      </c>
      <c r="E45" s="10" t="s">
        <v>13</v>
      </c>
    </row>
    <row r="46" spans="2:5" ht="16.5" customHeight="1">
      <c r="B46" s="85"/>
      <c r="C46" s="89"/>
      <c r="D46" s="3">
        <f>262.8+689.4</f>
        <v>952.2</v>
      </c>
      <c r="E46" s="10" t="s">
        <v>2</v>
      </c>
    </row>
    <row r="47" spans="2:5" ht="16.5" customHeight="1">
      <c r="B47" s="85"/>
      <c r="C47" s="89"/>
      <c r="D47" s="3">
        <f>18.48+140.04</f>
        <v>158.51999999999998</v>
      </c>
      <c r="E47" s="10" t="s">
        <v>16</v>
      </c>
    </row>
    <row r="48" spans="2:5" ht="16.5" customHeight="1">
      <c r="B48" s="85"/>
      <c r="C48" s="89"/>
      <c r="D48" s="3">
        <f>57.72+125.06</f>
        <v>182.78</v>
      </c>
      <c r="E48" s="10" t="s">
        <v>53</v>
      </c>
    </row>
    <row r="49" spans="2:5" ht="16.5" customHeight="1" thickBot="1">
      <c r="B49" s="87"/>
      <c r="C49" s="91"/>
      <c r="D49" s="31">
        <f>49.92+108.16</f>
        <v>158.07999999999998</v>
      </c>
      <c r="E49" s="12" t="s">
        <v>52</v>
      </c>
    </row>
  </sheetData>
  <sheetProtection/>
  <mergeCells count="3">
    <mergeCell ref="B1:E1"/>
    <mergeCell ref="C4:C49"/>
    <mergeCell ref="B4:B4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31">
      <selection activeCell="B1" sqref="B1:E1"/>
    </sheetView>
  </sheetViews>
  <sheetFormatPr defaultColWidth="9.140625" defaultRowHeight="15"/>
  <cols>
    <col min="2" max="2" width="27.7109375" style="0" customWidth="1"/>
    <col min="3" max="3" width="15.7109375" style="0" customWidth="1"/>
    <col min="4" max="4" width="12.8515625" style="0" customWidth="1"/>
    <col min="5" max="6" width="21.140625" style="0" customWidth="1"/>
  </cols>
  <sheetData>
    <row r="1" spans="2:5" ht="34.5" customHeight="1">
      <c r="B1" s="106" t="s">
        <v>146</v>
      </c>
      <c r="C1" s="106"/>
      <c r="D1" s="106"/>
      <c r="E1" s="106"/>
    </row>
    <row r="2" spans="2:5" ht="8.25" customHeight="1" thickBot="1">
      <c r="B2" s="1"/>
      <c r="C2" s="1"/>
      <c r="D2" s="1"/>
      <c r="E2" s="1"/>
    </row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s="1" customFormat="1" ht="15" thickBot="1">
      <c r="B4" s="59"/>
      <c r="C4" s="59"/>
      <c r="D4" s="60"/>
      <c r="E4" s="59"/>
    </row>
    <row r="5" spans="2:5" ht="14.25">
      <c r="B5" s="84" t="s">
        <v>83</v>
      </c>
      <c r="C5" s="103" t="s">
        <v>89</v>
      </c>
      <c r="D5" s="68">
        <f>6370.14+6078.83</f>
        <v>12448.970000000001</v>
      </c>
      <c r="E5" s="69" t="s">
        <v>81</v>
      </c>
    </row>
    <row r="6" spans="2:5" ht="14.25">
      <c r="B6" s="85"/>
      <c r="C6" s="104"/>
      <c r="D6" s="44">
        <f>1223.22+583.92</f>
        <v>1807.1399999999999</v>
      </c>
      <c r="E6" s="11" t="s">
        <v>84</v>
      </c>
    </row>
    <row r="7" spans="2:5" ht="14.25">
      <c r="B7" s="85"/>
      <c r="C7" s="104"/>
      <c r="D7" s="45">
        <f>6370.14+6324.06</f>
        <v>12694.2</v>
      </c>
      <c r="E7" s="11" t="s">
        <v>85</v>
      </c>
    </row>
    <row r="8" spans="2:5" ht="14.25">
      <c r="B8" s="85"/>
      <c r="C8" s="104"/>
      <c r="D8" s="44">
        <f>7193.95+2574.16</f>
        <v>9768.11</v>
      </c>
      <c r="E8" s="11" t="s">
        <v>86</v>
      </c>
    </row>
    <row r="9" spans="2:5" ht="14.25">
      <c r="B9" s="85"/>
      <c r="C9" s="104"/>
      <c r="D9" s="44">
        <f>1223.22+176.18</f>
        <v>1399.4</v>
      </c>
      <c r="E9" s="11" t="s">
        <v>88</v>
      </c>
    </row>
    <row r="10" spans="2:5" ht="15" thickBot="1">
      <c r="B10" s="87"/>
      <c r="C10" s="105"/>
      <c r="D10" s="70">
        <f>3581.25+5526.89</f>
        <v>9108.14</v>
      </c>
      <c r="E10" s="71" t="s">
        <v>16</v>
      </c>
    </row>
    <row r="11" spans="2:5" s="1" customFormat="1" ht="5.25" customHeight="1">
      <c r="B11" s="46"/>
      <c r="C11" s="46"/>
      <c r="D11" s="47"/>
      <c r="E11" s="46"/>
    </row>
    <row r="12" spans="2:5" s="1" customFormat="1" ht="6.75" customHeight="1" thickBot="1">
      <c r="B12" s="46"/>
      <c r="C12" s="46"/>
      <c r="D12" s="47"/>
      <c r="E12" s="46"/>
    </row>
    <row r="13" spans="2:7" s="1" customFormat="1" ht="90.75" customHeight="1">
      <c r="B13" s="7" t="s">
        <v>127</v>
      </c>
      <c r="C13" s="103" t="s">
        <v>90</v>
      </c>
      <c r="D13" s="51">
        <f>145.68+334.92</f>
        <v>480.6</v>
      </c>
      <c r="E13" s="52" t="s">
        <v>91</v>
      </c>
      <c r="G13" s="79"/>
    </row>
    <row r="14" spans="2:5" s="1" customFormat="1" ht="89.25" customHeight="1">
      <c r="B14" s="9" t="s">
        <v>128</v>
      </c>
      <c r="C14" s="104"/>
      <c r="D14" s="50">
        <f>254.4+400.84</f>
        <v>655.24</v>
      </c>
      <c r="E14" s="26" t="s">
        <v>81</v>
      </c>
    </row>
    <row r="15" spans="2:5" s="1" customFormat="1" ht="101.25" customHeight="1">
      <c r="B15" s="9" t="s">
        <v>129</v>
      </c>
      <c r="C15" s="104"/>
      <c r="D15" s="50">
        <f>1244.55+1064.52</f>
        <v>2309.0699999999997</v>
      </c>
      <c r="E15" s="26" t="s">
        <v>84</v>
      </c>
    </row>
    <row r="16" spans="2:5" s="1" customFormat="1" ht="96.75" customHeight="1">
      <c r="B16" s="9" t="s">
        <v>130</v>
      </c>
      <c r="C16" s="104"/>
      <c r="D16" s="50">
        <f>1017.03+820.24</f>
        <v>1837.27</v>
      </c>
      <c r="E16" s="26" t="s">
        <v>92</v>
      </c>
    </row>
    <row r="17" spans="2:5" s="1" customFormat="1" ht="88.5" customHeight="1">
      <c r="B17" s="9" t="s">
        <v>131</v>
      </c>
      <c r="C17" s="104"/>
      <c r="D17" s="50">
        <f>184.81+328.67</f>
        <v>513.48</v>
      </c>
      <c r="E17" s="26" t="s">
        <v>85</v>
      </c>
    </row>
    <row r="18" spans="2:5" s="1" customFormat="1" ht="88.5" customHeight="1">
      <c r="B18" s="9" t="s">
        <v>132</v>
      </c>
      <c r="C18" s="104"/>
      <c r="D18" s="50">
        <f>154.31+313.86</f>
        <v>468.17</v>
      </c>
      <c r="E18" s="26" t="s">
        <v>93</v>
      </c>
    </row>
    <row r="19" spans="2:6" s="1" customFormat="1" ht="117" customHeight="1">
      <c r="B19" s="9" t="s">
        <v>134</v>
      </c>
      <c r="C19" s="104"/>
      <c r="D19" s="50">
        <f>947.81+450.15+253.48</f>
        <v>1651.44</v>
      </c>
      <c r="E19" s="26" t="s">
        <v>86</v>
      </c>
      <c r="F19" s="1" t="s">
        <v>133</v>
      </c>
    </row>
    <row r="20" spans="2:5" s="1" customFormat="1" ht="96.75" customHeight="1">
      <c r="B20" s="9" t="s">
        <v>135</v>
      </c>
      <c r="C20" s="104"/>
      <c r="D20" s="50">
        <f>191.71+352.12</f>
        <v>543.83</v>
      </c>
      <c r="E20" s="26" t="s">
        <v>87</v>
      </c>
    </row>
    <row r="21" spans="2:5" s="1" customFormat="1" ht="99.75" customHeight="1">
      <c r="B21" s="9" t="s">
        <v>137</v>
      </c>
      <c r="C21" s="104"/>
      <c r="D21" s="50">
        <f>67.97+199.98</f>
        <v>267.95</v>
      </c>
      <c r="E21" s="26" t="s">
        <v>88</v>
      </c>
    </row>
    <row r="22" spans="2:5" s="1" customFormat="1" ht="99" customHeight="1">
      <c r="B22" s="29" t="s">
        <v>136</v>
      </c>
      <c r="C22" s="104"/>
      <c r="D22" s="50">
        <f>236.05+353.43</f>
        <v>589.48</v>
      </c>
      <c r="E22" s="26" t="s">
        <v>16</v>
      </c>
    </row>
    <row r="23" spans="2:5" s="1" customFormat="1" ht="90.75" customHeight="1" thickBot="1">
      <c r="B23" s="8" t="s">
        <v>138</v>
      </c>
      <c r="C23" s="105"/>
      <c r="D23" s="72">
        <f>25.5+184.98</f>
        <v>210.48</v>
      </c>
      <c r="E23" s="73" t="s">
        <v>52</v>
      </c>
    </row>
    <row r="24" spans="2:5" s="1" customFormat="1" ht="36" customHeight="1" thickBot="1">
      <c r="B24" s="6"/>
      <c r="C24" s="6"/>
      <c r="D24" s="53"/>
      <c r="E24" s="49"/>
    </row>
    <row r="25" spans="2:5" s="1" customFormat="1" ht="90.75" customHeight="1" thickBot="1">
      <c r="B25" s="32" t="s">
        <v>139</v>
      </c>
      <c r="C25" s="54" t="s">
        <v>51</v>
      </c>
      <c r="D25" s="55">
        <f>7135.68+1189.28</f>
        <v>8324.960000000001</v>
      </c>
      <c r="E25" s="56" t="s">
        <v>88</v>
      </c>
    </row>
    <row r="26" spans="2:5" s="1" customFormat="1" ht="9.75" customHeight="1" thickBot="1">
      <c r="B26" s="40"/>
      <c r="C26" s="48"/>
      <c r="D26" s="57"/>
      <c r="E26" s="49"/>
    </row>
    <row r="27" spans="2:5" ht="34.5" customHeight="1">
      <c r="B27" s="84" t="s">
        <v>109</v>
      </c>
      <c r="C27" s="100" t="s">
        <v>95</v>
      </c>
      <c r="D27" s="14">
        <v>2400</v>
      </c>
      <c r="E27" s="19" t="s">
        <v>96</v>
      </c>
    </row>
    <row r="28" spans="2:5" ht="34.5" customHeight="1">
      <c r="B28" s="85"/>
      <c r="C28" s="101"/>
      <c r="D28" s="15">
        <v>2400</v>
      </c>
      <c r="E28" s="10" t="s">
        <v>81</v>
      </c>
    </row>
    <row r="29" spans="2:5" ht="34.5" customHeight="1">
      <c r="B29" s="85"/>
      <c r="C29" s="101"/>
      <c r="D29" s="15">
        <v>2400</v>
      </c>
      <c r="E29" s="10" t="s">
        <v>84</v>
      </c>
    </row>
    <row r="30" spans="2:5" ht="34.5" customHeight="1">
      <c r="B30" s="85"/>
      <c r="C30" s="101"/>
      <c r="D30" s="15">
        <v>2400</v>
      </c>
      <c r="E30" s="10" t="s">
        <v>92</v>
      </c>
    </row>
    <row r="31" spans="2:5" ht="34.5" customHeight="1">
      <c r="B31" s="85"/>
      <c r="C31" s="101"/>
      <c r="D31" s="15">
        <v>2400</v>
      </c>
      <c r="E31" s="10" t="s">
        <v>85</v>
      </c>
    </row>
    <row r="32" spans="2:5" ht="34.5" customHeight="1">
      <c r="B32" s="85"/>
      <c r="C32" s="101"/>
      <c r="D32" s="15">
        <v>2400</v>
      </c>
      <c r="E32" s="10" t="s">
        <v>93</v>
      </c>
    </row>
    <row r="33" spans="2:5" ht="34.5" customHeight="1">
      <c r="B33" s="85"/>
      <c r="C33" s="101"/>
      <c r="D33" s="15">
        <v>2400</v>
      </c>
      <c r="E33" s="10" t="s">
        <v>86</v>
      </c>
    </row>
    <row r="34" spans="2:5" ht="34.5" customHeight="1">
      <c r="B34" s="85"/>
      <c r="C34" s="101"/>
      <c r="D34" s="15">
        <v>2400</v>
      </c>
      <c r="E34" s="10" t="s">
        <v>88</v>
      </c>
    </row>
    <row r="35" spans="2:7" ht="27" customHeight="1">
      <c r="B35" s="85"/>
      <c r="C35" s="101"/>
      <c r="D35" s="15">
        <v>2400</v>
      </c>
      <c r="E35" s="10" t="s">
        <v>16</v>
      </c>
      <c r="G35" t="s">
        <v>94</v>
      </c>
    </row>
    <row r="36" spans="2:5" ht="24.75" customHeight="1" thickBot="1">
      <c r="B36" s="87"/>
      <c r="C36" s="102"/>
      <c r="D36" s="13">
        <v>2400</v>
      </c>
      <c r="E36" s="12" t="s">
        <v>52</v>
      </c>
    </row>
  </sheetData>
  <sheetProtection/>
  <mergeCells count="6">
    <mergeCell ref="B27:B36"/>
    <mergeCell ref="C27:C36"/>
    <mergeCell ref="C13:C23"/>
    <mergeCell ref="B1:E1"/>
    <mergeCell ref="B5:B10"/>
    <mergeCell ref="C5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E4"/>
  <sheetViews>
    <sheetView zoomScalePageLayoutView="0" workbookViewId="0" topLeftCell="A1">
      <selection activeCell="B1" sqref="B1:E1"/>
    </sheetView>
  </sheetViews>
  <sheetFormatPr defaultColWidth="9.140625" defaultRowHeight="15"/>
  <cols>
    <col min="2" max="2" width="24.28125" style="0" customWidth="1"/>
    <col min="3" max="3" width="13.421875" style="0" customWidth="1"/>
    <col min="4" max="4" width="12.7109375" style="0" customWidth="1"/>
    <col min="5" max="5" width="19.421875" style="0" customWidth="1"/>
  </cols>
  <sheetData>
    <row r="1" spans="2:5" ht="14.25">
      <c r="B1" s="92" t="s">
        <v>149</v>
      </c>
      <c r="C1" s="92"/>
      <c r="D1" s="92"/>
      <c r="E1" s="92"/>
    </row>
    <row r="2" ht="15" thickBot="1"/>
    <row r="3" spans="2:5" ht="15" thickBot="1">
      <c r="B3" s="21" t="s">
        <v>0</v>
      </c>
      <c r="C3" s="22" t="s">
        <v>65</v>
      </c>
      <c r="D3" s="23" t="s">
        <v>49</v>
      </c>
      <c r="E3" s="24" t="s">
        <v>1</v>
      </c>
    </row>
    <row r="4" spans="2:5" ht="87" thickBot="1">
      <c r="B4" s="32" t="s">
        <v>140</v>
      </c>
      <c r="C4" s="33" t="s">
        <v>63</v>
      </c>
      <c r="D4" s="34">
        <v>2500</v>
      </c>
      <c r="E4" s="28" t="s">
        <v>59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04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23.8515625" style="0" customWidth="1"/>
    <col min="3" max="3" width="14.140625" style="0" customWidth="1"/>
    <col min="4" max="4" width="12.00390625" style="0" customWidth="1"/>
    <col min="5" max="5" width="19.7109375" style="0" customWidth="1"/>
  </cols>
  <sheetData>
    <row r="1" spans="2:5" ht="34.5" customHeight="1">
      <c r="B1" s="107" t="s">
        <v>159</v>
      </c>
      <c r="C1" s="107"/>
      <c r="D1" s="107"/>
      <c r="E1" s="107"/>
    </row>
    <row r="2" ht="15" thickBot="1"/>
    <row r="3" spans="2:5" ht="15" thickBot="1">
      <c r="B3" s="35" t="s">
        <v>0</v>
      </c>
      <c r="C3" s="36" t="s">
        <v>65</v>
      </c>
      <c r="D3" s="37" t="s">
        <v>49</v>
      </c>
      <c r="E3" s="38" t="s">
        <v>1</v>
      </c>
    </row>
    <row r="4" spans="2:5" s="1" customFormat="1" ht="15" thickBot="1">
      <c r="B4" s="59"/>
      <c r="C4" s="59"/>
      <c r="D4" s="60"/>
      <c r="E4" s="59"/>
    </row>
    <row r="5" spans="2:5" ht="15.75" customHeight="1">
      <c r="B5" s="84" t="s">
        <v>107</v>
      </c>
      <c r="C5" s="97" t="s">
        <v>97</v>
      </c>
      <c r="D5" s="16">
        <v>97.83</v>
      </c>
      <c r="E5" s="19" t="s">
        <v>40</v>
      </c>
    </row>
    <row r="6" spans="2:5" ht="15.75" customHeight="1">
      <c r="B6" s="85"/>
      <c r="C6" s="98"/>
      <c r="D6" s="3">
        <v>97.83</v>
      </c>
      <c r="E6" s="10" t="s">
        <v>36</v>
      </c>
    </row>
    <row r="7" spans="2:5" ht="15.75" customHeight="1">
      <c r="B7" s="85"/>
      <c r="C7" s="98"/>
      <c r="D7" s="3">
        <v>97.83</v>
      </c>
      <c r="E7" s="10" t="s">
        <v>30</v>
      </c>
    </row>
    <row r="8" spans="2:5" ht="15.75" customHeight="1">
      <c r="B8" s="85"/>
      <c r="C8" s="98"/>
      <c r="D8" s="3">
        <v>97.83</v>
      </c>
      <c r="E8" s="10" t="s">
        <v>35</v>
      </c>
    </row>
    <row r="9" spans="2:5" ht="15.75" customHeight="1">
      <c r="B9" s="85"/>
      <c r="C9" s="98"/>
      <c r="D9" s="3">
        <v>97.83</v>
      </c>
      <c r="E9" s="10" t="s">
        <v>41</v>
      </c>
    </row>
    <row r="10" spans="2:5" ht="15.75" customHeight="1">
      <c r="B10" s="85"/>
      <c r="C10" s="98"/>
      <c r="D10" s="3">
        <v>97.83</v>
      </c>
      <c r="E10" s="10" t="s">
        <v>23</v>
      </c>
    </row>
    <row r="11" spans="2:5" ht="15.75" customHeight="1">
      <c r="B11" s="85"/>
      <c r="C11" s="98"/>
      <c r="D11" s="3">
        <v>97.83</v>
      </c>
      <c r="E11" s="10" t="s">
        <v>29</v>
      </c>
    </row>
    <row r="12" spans="2:5" ht="15.75" customHeight="1">
      <c r="B12" s="85"/>
      <c r="C12" s="98"/>
      <c r="D12" s="3">
        <v>97.83</v>
      </c>
      <c r="E12" s="10" t="s">
        <v>37</v>
      </c>
    </row>
    <row r="13" spans="2:5" ht="15.75" customHeight="1">
      <c r="B13" s="85"/>
      <c r="C13" s="98"/>
      <c r="D13" s="3">
        <v>97.83</v>
      </c>
      <c r="E13" s="10" t="s">
        <v>24</v>
      </c>
    </row>
    <row r="14" spans="2:5" ht="15.75" customHeight="1">
      <c r="B14" s="85"/>
      <c r="C14" s="98"/>
      <c r="D14" s="3">
        <v>97.83</v>
      </c>
      <c r="E14" s="10" t="s">
        <v>42</v>
      </c>
    </row>
    <row r="15" spans="2:5" ht="15.75" customHeight="1">
      <c r="B15" s="85"/>
      <c r="C15" s="98"/>
      <c r="D15" s="3">
        <v>97.83</v>
      </c>
      <c r="E15" s="10" t="s">
        <v>46</v>
      </c>
    </row>
    <row r="16" spans="2:5" ht="15.75" customHeight="1">
      <c r="B16" s="85"/>
      <c r="C16" s="98"/>
      <c r="D16" s="3">
        <v>97.83</v>
      </c>
      <c r="E16" s="10" t="s">
        <v>38</v>
      </c>
    </row>
    <row r="17" spans="2:5" ht="15.75" customHeight="1">
      <c r="B17" s="85"/>
      <c r="C17" s="98"/>
      <c r="D17" s="3">
        <v>97.83</v>
      </c>
      <c r="E17" s="10" t="s">
        <v>34</v>
      </c>
    </row>
    <row r="18" spans="2:5" ht="15.75" customHeight="1">
      <c r="B18" s="85"/>
      <c r="C18" s="98"/>
      <c r="D18" s="3">
        <v>97.83</v>
      </c>
      <c r="E18" s="10" t="s">
        <v>39</v>
      </c>
    </row>
    <row r="19" spans="2:5" ht="15.75" customHeight="1">
      <c r="B19" s="85"/>
      <c r="C19" s="98"/>
      <c r="D19" s="3">
        <v>97.82</v>
      </c>
      <c r="E19" s="10" t="s">
        <v>27</v>
      </c>
    </row>
    <row r="20" spans="2:5" ht="15.75" customHeight="1">
      <c r="B20" s="85"/>
      <c r="C20" s="98"/>
      <c r="D20" s="3">
        <v>97.82</v>
      </c>
      <c r="E20" s="10" t="s">
        <v>45</v>
      </c>
    </row>
    <row r="21" spans="2:5" ht="15.75" customHeight="1">
      <c r="B21" s="85"/>
      <c r="C21" s="98"/>
      <c r="D21" s="3">
        <v>97.82</v>
      </c>
      <c r="E21" s="10" t="s">
        <v>26</v>
      </c>
    </row>
    <row r="22" spans="2:5" ht="15.75" customHeight="1">
      <c r="B22" s="85"/>
      <c r="C22" s="98"/>
      <c r="D22" s="3">
        <v>97.82</v>
      </c>
      <c r="E22" s="10" t="s">
        <v>25</v>
      </c>
    </row>
    <row r="23" spans="2:5" ht="15.75" customHeight="1">
      <c r="B23" s="85"/>
      <c r="C23" s="98"/>
      <c r="D23" s="3">
        <v>97.82</v>
      </c>
      <c r="E23" s="10" t="s">
        <v>31</v>
      </c>
    </row>
    <row r="24" spans="2:5" ht="15.75" customHeight="1">
      <c r="B24" s="85"/>
      <c r="C24" s="98"/>
      <c r="D24" s="3">
        <v>97.82</v>
      </c>
      <c r="E24" s="10" t="s">
        <v>28</v>
      </c>
    </row>
    <row r="25" spans="2:5" ht="15.75" customHeight="1">
      <c r="B25" s="85"/>
      <c r="C25" s="98"/>
      <c r="D25" s="3">
        <v>97.82</v>
      </c>
      <c r="E25" s="10" t="s">
        <v>32</v>
      </c>
    </row>
    <row r="26" spans="2:5" ht="15.75" customHeight="1">
      <c r="B26" s="85"/>
      <c r="C26" s="98"/>
      <c r="D26" s="3">
        <v>97.82</v>
      </c>
      <c r="E26" s="10" t="s">
        <v>33</v>
      </c>
    </row>
    <row r="27" spans="2:5" ht="15.75" customHeight="1">
      <c r="B27" s="85"/>
      <c r="C27" s="98"/>
      <c r="D27" s="3">
        <v>97.82</v>
      </c>
      <c r="E27" s="10" t="s">
        <v>47</v>
      </c>
    </row>
    <row r="28" spans="2:5" ht="15.75" customHeight="1">
      <c r="B28" s="85"/>
      <c r="C28" s="98"/>
      <c r="D28" s="3">
        <v>97.83</v>
      </c>
      <c r="E28" s="10" t="s">
        <v>12</v>
      </c>
    </row>
    <row r="29" spans="2:5" ht="15.75" customHeight="1">
      <c r="B29" s="85"/>
      <c r="C29" s="98"/>
      <c r="D29" s="3">
        <v>97.83</v>
      </c>
      <c r="E29" s="10" t="s">
        <v>17</v>
      </c>
    </row>
    <row r="30" spans="2:5" ht="15.75" customHeight="1">
      <c r="B30" s="85"/>
      <c r="C30" s="98"/>
      <c r="D30" s="3">
        <v>97.83</v>
      </c>
      <c r="E30" s="10" t="s">
        <v>7</v>
      </c>
    </row>
    <row r="31" spans="2:5" ht="15.75" customHeight="1">
      <c r="B31" s="85"/>
      <c r="C31" s="98"/>
      <c r="D31" s="3">
        <v>97.83</v>
      </c>
      <c r="E31" s="10" t="s">
        <v>9</v>
      </c>
    </row>
    <row r="32" spans="2:5" ht="15.75" customHeight="1">
      <c r="B32" s="85"/>
      <c r="C32" s="98"/>
      <c r="D32" s="3">
        <v>97.83</v>
      </c>
      <c r="E32" s="10" t="s">
        <v>14</v>
      </c>
    </row>
    <row r="33" spans="2:5" ht="15.75" customHeight="1">
      <c r="B33" s="85"/>
      <c r="C33" s="98"/>
      <c r="D33" s="3">
        <v>97.83</v>
      </c>
      <c r="E33" s="10" t="s">
        <v>4</v>
      </c>
    </row>
    <row r="34" spans="2:5" ht="15.75" customHeight="1">
      <c r="B34" s="85"/>
      <c r="C34" s="98"/>
      <c r="D34" s="3">
        <v>97.83</v>
      </c>
      <c r="E34" s="10" t="s">
        <v>19</v>
      </c>
    </row>
    <row r="35" spans="2:5" ht="15.75" customHeight="1">
      <c r="B35" s="85"/>
      <c r="C35" s="98"/>
      <c r="D35" s="3">
        <v>97.83</v>
      </c>
      <c r="E35" s="10" t="s">
        <v>20</v>
      </c>
    </row>
    <row r="36" spans="2:5" ht="15.75" customHeight="1">
      <c r="B36" s="85"/>
      <c r="C36" s="98"/>
      <c r="D36" s="3">
        <v>97.83</v>
      </c>
      <c r="E36" s="10" t="s">
        <v>21</v>
      </c>
    </row>
    <row r="37" spans="2:5" ht="15.75" customHeight="1">
      <c r="B37" s="85"/>
      <c r="C37" s="98"/>
      <c r="D37" s="3">
        <v>97.83</v>
      </c>
      <c r="E37" s="10" t="s">
        <v>10</v>
      </c>
    </row>
    <row r="38" spans="2:5" ht="15.75" customHeight="1">
      <c r="B38" s="85"/>
      <c r="C38" s="98"/>
      <c r="D38" s="3">
        <v>97.83</v>
      </c>
      <c r="E38" s="10" t="s">
        <v>18</v>
      </c>
    </row>
    <row r="39" spans="2:5" ht="15.75" customHeight="1">
      <c r="B39" s="85"/>
      <c r="C39" s="98"/>
      <c r="D39" s="3">
        <v>97.83</v>
      </c>
      <c r="E39" s="10" t="s">
        <v>22</v>
      </c>
    </row>
    <row r="40" spans="2:5" ht="15.75" customHeight="1">
      <c r="B40" s="85"/>
      <c r="C40" s="98"/>
      <c r="D40" s="3">
        <v>97.82</v>
      </c>
      <c r="E40" s="10" t="s">
        <v>3</v>
      </c>
    </row>
    <row r="41" spans="2:5" ht="15.75" customHeight="1">
      <c r="B41" s="85"/>
      <c r="C41" s="98"/>
      <c r="D41" s="3">
        <v>97.82</v>
      </c>
      <c r="E41" s="10" t="s">
        <v>5</v>
      </c>
    </row>
    <row r="42" spans="2:5" ht="15.75" customHeight="1">
      <c r="B42" s="85"/>
      <c r="C42" s="98"/>
      <c r="D42" s="3">
        <v>97.82</v>
      </c>
      <c r="E42" s="10" t="s">
        <v>11</v>
      </c>
    </row>
    <row r="43" spans="2:5" ht="15.75" customHeight="1">
      <c r="B43" s="85"/>
      <c r="C43" s="98"/>
      <c r="D43" s="3">
        <v>97.82</v>
      </c>
      <c r="E43" s="10" t="s">
        <v>6</v>
      </c>
    </row>
    <row r="44" spans="2:5" ht="15.75" customHeight="1">
      <c r="B44" s="85"/>
      <c r="C44" s="98"/>
      <c r="D44" s="3">
        <v>97.82</v>
      </c>
      <c r="E44" s="10" t="s">
        <v>15</v>
      </c>
    </row>
    <row r="45" spans="2:5" ht="15.75" customHeight="1">
      <c r="B45" s="85"/>
      <c r="C45" s="98"/>
      <c r="D45" s="3">
        <v>97.82</v>
      </c>
      <c r="E45" s="10" t="s">
        <v>8</v>
      </c>
    </row>
    <row r="46" spans="2:5" ht="15.75" customHeight="1">
      <c r="B46" s="85"/>
      <c r="C46" s="98"/>
      <c r="D46" s="3">
        <v>97.82</v>
      </c>
      <c r="E46" s="10" t="s">
        <v>13</v>
      </c>
    </row>
    <row r="47" spans="2:5" ht="15.75" customHeight="1">
      <c r="B47" s="85"/>
      <c r="C47" s="98"/>
      <c r="D47" s="3">
        <v>97.82</v>
      </c>
      <c r="E47" s="10" t="s">
        <v>2</v>
      </c>
    </row>
    <row r="48" spans="2:5" ht="15.75" customHeight="1">
      <c r="B48" s="85"/>
      <c r="C48" s="98"/>
      <c r="D48" s="3">
        <v>97.82</v>
      </c>
      <c r="E48" s="10" t="s">
        <v>16</v>
      </c>
    </row>
    <row r="49" spans="2:5" ht="15.75" customHeight="1">
      <c r="B49" s="85"/>
      <c r="C49" s="98"/>
      <c r="D49" s="3">
        <v>97.83</v>
      </c>
      <c r="E49" s="10" t="s">
        <v>53</v>
      </c>
    </row>
    <row r="50" spans="2:5" ht="15.75" customHeight="1" thickBot="1">
      <c r="B50" s="87"/>
      <c r="C50" s="99"/>
      <c r="D50" s="31">
        <v>97.83</v>
      </c>
      <c r="E50" s="12" t="s">
        <v>52</v>
      </c>
    </row>
    <row r="52" ht="15" thickBot="1"/>
    <row r="53" spans="2:5" ht="14.25">
      <c r="B53" s="84" t="s">
        <v>106</v>
      </c>
      <c r="C53" s="97" t="s">
        <v>98</v>
      </c>
      <c r="D53" s="16">
        <v>233.33</v>
      </c>
      <c r="E53" s="19" t="s">
        <v>12</v>
      </c>
    </row>
    <row r="54" spans="2:5" ht="14.25">
      <c r="B54" s="85"/>
      <c r="C54" s="98"/>
      <c r="D54" s="3">
        <v>233.33</v>
      </c>
      <c r="E54" s="10" t="s">
        <v>17</v>
      </c>
    </row>
    <row r="55" spans="2:5" ht="14.25">
      <c r="B55" s="85"/>
      <c r="C55" s="98"/>
      <c r="D55" s="3">
        <v>233.33</v>
      </c>
      <c r="E55" s="10" t="s">
        <v>7</v>
      </c>
    </row>
    <row r="56" spans="2:5" ht="14.25">
      <c r="B56" s="85"/>
      <c r="C56" s="98"/>
      <c r="D56" s="3">
        <v>233.33</v>
      </c>
      <c r="E56" s="10" t="s">
        <v>9</v>
      </c>
    </row>
    <row r="57" spans="2:5" ht="14.25">
      <c r="B57" s="85"/>
      <c r="C57" s="98"/>
      <c r="D57" s="3">
        <v>233.33</v>
      </c>
      <c r="E57" s="10" t="s">
        <v>14</v>
      </c>
    </row>
    <row r="58" spans="2:5" ht="14.25">
      <c r="B58" s="85"/>
      <c r="C58" s="98"/>
      <c r="D58" s="3">
        <v>233.33</v>
      </c>
      <c r="E58" s="10" t="s">
        <v>4</v>
      </c>
    </row>
    <row r="59" spans="2:5" ht="14.25">
      <c r="B59" s="85"/>
      <c r="C59" s="98"/>
      <c r="D59" s="3">
        <v>233.33</v>
      </c>
      <c r="E59" s="10" t="s">
        <v>19</v>
      </c>
    </row>
    <row r="60" spans="2:5" ht="14.25">
      <c r="B60" s="85"/>
      <c r="C60" s="98"/>
      <c r="D60" s="3">
        <v>233.33</v>
      </c>
      <c r="E60" s="10" t="s">
        <v>20</v>
      </c>
    </row>
    <row r="61" spans="2:5" ht="14.25">
      <c r="B61" s="85"/>
      <c r="C61" s="98"/>
      <c r="D61" s="3">
        <v>233.33</v>
      </c>
      <c r="E61" s="10" t="s">
        <v>21</v>
      </c>
    </row>
    <row r="62" spans="2:5" ht="14.25">
      <c r="B62" s="85"/>
      <c r="C62" s="98"/>
      <c r="D62" s="3">
        <v>233.33</v>
      </c>
      <c r="E62" s="10" t="s">
        <v>10</v>
      </c>
    </row>
    <row r="63" spans="2:5" ht="14.25">
      <c r="B63" s="85"/>
      <c r="C63" s="98"/>
      <c r="D63" s="3">
        <v>233.33</v>
      </c>
      <c r="E63" s="10" t="s">
        <v>18</v>
      </c>
    </row>
    <row r="64" spans="2:5" ht="14.25">
      <c r="B64" s="85"/>
      <c r="C64" s="98"/>
      <c r="D64" s="3">
        <v>233.33</v>
      </c>
      <c r="E64" s="10" t="s">
        <v>22</v>
      </c>
    </row>
    <row r="65" spans="2:5" ht="14.25">
      <c r="B65" s="85"/>
      <c r="C65" s="98"/>
      <c r="D65" s="3">
        <v>233.33</v>
      </c>
      <c r="E65" s="10" t="s">
        <v>3</v>
      </c>
    </row>
    <row r="66" spans="2:5" ht="14.25">
      <c r="B66" s="85"/>
      <c r="C66" s="98"/>
      <c r="D66" s="3">
        <v>233.33</v>
      </c>
      <c r="E66" s="10" t="s">
        <v>5</v>
      </c>
    </row>
    <row r="67" spans="2:5" ht="14.25">
      <c r="B67" s="85"/>
      <c r="C67" s="98"/>
      <c r="D67" s="3">
        <v>233.34</v>
      </c>
      <c r="E67" s="10" t="s">
        <v>11</v>
      </c>
    </row>
    <row r="68" spans="2:5" ht="14.25">
      <c r="B68" s="85"/>
      <c r="C68" s="98"/>
      <c r="D68" s="3">
        <v>233.34</v>
      </c>
      <c r="E68" s="10" t="s">
        <v>6</v>
      </c>
    </row>
    <row r="69" spans="2:5" ht="14.25">
      <c r="B69" s="85"/>
      <c r="C69" s="98"/>
      <c r="D69" s="3">
        <v>233.34</v>
      </c>
      <c r="E69" s="10" t="s">
        <v>15</v>
      </c>
    </row>
    <row r="70" spans="2:5" ht="14.25">
      <c r="B70" s="85"/>
      <c r="C70" s="98"/>
      <c r="D70" s="3">
        <v>233.34</v>
      </c>
      <c r="E70" s="10" t="s">
        <v>8</v>
      </c>
    </row>
    <row r="71" spans="2:5" ht="14.25">
      <c r="B71" s="85"/>
      <c r="C71" s="98"/>
      <c r="D71" s="3">
        <v>233.34</v>
      </c>
      <c r="E71" s="10" t="s">
        <v>13</v>
      </c>
    </row>
    <row r="72" spans="2:5" ht="14.25">
      <c r="B72" s="85"/>
      <c r="C72" s="98"/>
      <c r="D72" s="3">
        <v>233.34</v>
      </c>
      <c r="E72" s="10" t="s">
        <v>2</v>
      </c>
    </row>
    <row r="73" spans="2:5" ht="15" thickBot="1">
      <c r="B73" s="87"/>
      <c r="C73" s="99"/>
      <c r="D73" s="31">
        <v>233.34</v>
      </c>
      <c r="E73" s="12" t="s">
        <v>16</v>
      </c>
    </row>
    <row r="74" ht="15" thickBot="1"/>
    <row r="75" spans="2:5" ht="16.5" customHeight="1">
      <c r="B75" s="84" t="s">
        <v>105</v>
      </c>
      <c r="C75" s="97" t="s">
        <v>99</v>
      </c>
      <c r="D75" s="16">
        <v>100</v>
      </c>
      <c r="E75" s="19" t="s">
        <v>40</v>
      </c>
    </row>
    <row r="76" spans="2:5" ht="16.5" customHeight="1">
      <c r="B76" s="85"/>
      <c r="C76" s="98"/>
      <c r="D76" s="3">
        <v>100</v>
      </c>
      <c r="E76" s="10" t="s">
        <v>36</v>
      </c>
    </row>
    <row r="77" spans="2:5" ht="16.5" customHeight="1">
      <c r="B77" s="85"/>
      <c r="C77" s="98"/>
      <c r="D77" s="3">
        <v>100</v>
      </c>
      <c r="E77" s="10" t="s">
        <v>30</v>
      </c>
    </row>
    <row r="78" spans="2:5" ht="16.5" customHeight="1">
      <c r="B78" s="85"/>
      <c r="C78" s="98"/>
      <c r="D78" s="3">
        <v>100</v>
      </c>
      <c r="E78" s="10" t="s">
        <v>35</v>
      </c>
    </row>
    <row r="79" spans="2:5" ht="16.5" customHeight="1">
      <c r="B79" s="85"/>
      <c r="C79" s="98"/>
      <c r="D79" s="3">
        <v>100</v>
      </c>
      <c r="E79" s="10" t="s">
        <v>41</v>
      </c>
    </row>
    <row r="80" spans="2:5" ht="16.5" customHeight="1">
      <c r="B80" s="85"/>
      <c r="C80" s="98"/>
      <c r="D80" s="3">
        <v>100</v>
      </c>
      <c r="E80" s="10" t="s">
        <v>23</v>
      </c>
    </row>
    <row r="81" spans="2:5" ht="16.5" customHeight="1">
      <c r="B81" s="85"/>
      <c r="C81" s="98"/>
      <c r="D81" s="3">
        <v>100</v>
      </c>
      <c r="E81" s="10" t="s">
        <v>29</v>
      </c>
    </row>
    <row r="82" spans="2:5" ht="16.5" customHeight="1">
      <c r="B82" s="85"/>
      <c r="C82" s="98"/>
      <c r="D82" s="3">
        <v>100</v>
      </c>
      <c r="E82" s="10" t="s">
        <v>37</v>
      </c>
    </row>
    <row r="83" spans="2:5" ht="16.5" customHeight="1">
      <c r="B83" s="85"/>
      <c r="C83" s="98"/>
      <c r="D83" s="3">
        <v>100</v>
      </c>
      <c r="E83" s="10" t="s">
        <v>24</v>
      </c>
    </row>
    <row r="84" spans="2:5" ht="16.5" customHeight="1">
      <c r="B84" s="85"/>
      <c r="C84" s="98"/>
      <c r="D84" s="3">
        <v>100</v>
      </c>
      <c r="E84" s="10" t="s">
        <v>42</v>
      </c>
    </row>
    <row r="85" spans="2:5" ht="16.5" customHeight="1">
      <c r="B85" s="85"/>
      <c r="C85" s="98"/>
      <c r="D85" s="3">
        <v>100</v>
      </c>
      <c r="E85" s="10" t="s">
        <v>46</v>
      </c>
    </row>
    <row r="86" spans="2:5" ht="16.5" customHeight="1">
      <c r="B86" s="85"/>
      <c r="C86" s="98"/>
      <c r="D86" s="3">
        <v>100</v>
      </c>
      <c r="E86" s="10" t="s">
        <v>38</v>
      </c>
    </row>
    <row r="87" spans="2:5" ht="16.5" customHeight="1">
      <c r="B87" s="85"/>
      <c r="C87" s="98"/>
      <c r="D87" s="3">
        <v>100</v>
      </c>
      <c r="E87" s="10" t="s">
        <v>34</v>
      </c>
    </row>
    <row r="88" spans="2:5" ht="16.5" customHeight="1">
      <c r="B88" s="85"/>
      <c r="C88" s="98"/>
      <c r="D88" s="3">
        <v>100</v>
      </c>
      <c r="E88" s="10" t="s">
        <v>39</v>
      </c>
    </row>
    <row r="89" spans="2:5" ht="16.5" customHeight="1">
      <c r="B89" s="85"/>
      <c r="C89" s="98"/>
      <c r="D89" s="3">
        <v>100</v>
      </c>
      <c r="E89" s="10" t="s">
        <v>27</v>
      </c>
    </row>
    <row r="90" spans="2:5" ht="16.5" customHeight="1">
      <c r="B90" s="85"/>
      <c r="C90" s="98"/>
      <c r="D90" s="3">
        <v>100</v>
      </c>
      <c r="E90" s="10" t="s">
        <v>45</v>
      </c>
    </row>
    <row r="91" spans="2:5" ht="16.5" customHeight="1">
      <c r="B91" s="85"/>
      <c r="C91" s="98"/>
      <c r="D91" s="3">
        <v>100</v>
      </c>
      <c r="E91" s="10" t="s">
        <v>26</v>
      </c>
    </row>
    <row r="92" spans="2:5" ht="16.5" customHeight="1">
      <c r="B92" s="85"/>
      <c r="C92" s="98"/>
      <c r="D92" s="3">
        <v>100</v>
      </c>
      <c r="E92" s="10" t="s">
        <v>25</v>
      </c>
    </row>
    <row r="93" spans="2:5" ht="16.5" customHeight="1">
      <c r="B93" s="85"/>
      <c r="C93" s="98"/>
      <c r="D93" s="3">
        <v>100</v>
      </c>
      <c r="E93" s="10" t="s">
        <v>31</v>
      </c>
    </row>
    <row r="94" spans="2:5" ht="16.5" customHeight="1">
      <c r="B94" s="85"/>
      <c r="C94" s="98"/>
      <c r="D94" s="3">
        <v>100</v>
      </c>
      <c r="E94" s="10" t="s">
        <v>28</v>
      </c>
    </row>
    <row r="95" spans="2:5" ht="16.5" customHeight="1">
      <c r="B95" s="85"/>
      <c r="C95" s="98"/>
      <c r="D95" s="3">
        <v>100</v>
      </c>
      <c r="E95" s="10" t="s">
        <v>32</v>
      </c>
    </row>
    <row r="96" spans="2:5" ht="16.5" customHeight="1">
      <c r="B96" s="85"/>
      <c r="C96" s="98"/>
      <c r="D96" s="3">
        <v>100</v>
      </c>
      <c r="E96" s="10" t="s">
        <v>33</v>
      </c>
    </row>
    <row r="97" spans="2:5" ht="16.5" customHeight="1">
      <c r="B97" s="85"/>
      <c r="C97" s="98"/>
      <c r="D97" s="3">
        <v>100</v>
      </c>
      <c r="E97" s="10" t="s">
        <v>47</v>
      </c>
    </row>
    <row r="98" spans="2:5" ht="16.5" customHeight="1">
      <c r="B98" s="85"/>
      <c r="C98" s="98"/>
      <c r="D98" s="3">
        <v>100</v>
      </c>
      <c r="E98" s="10" t="s">
        <v>12</v>
      </c>
    </row>
    <row r="99" spans="2:5" ht="16.5" customHeight="1">
      <c r="B99" s="85"/>
      <c r="C99" s="98"/>
      <c r="D99" s="3">
        <v>100</v>
      </c>
      <c r="E99" s="10" t="s">
        <v>17</v>
      </c>
    </row>
    <row r="100" spans="2:5" ht="16.5" customHeight="1">
      <c r="B100" s="85"/>
      <c r="C100" s="98"/>
      <c r="D100" s="3">
        <v>100</v>
      </c>
      <c r="E100" s="10" t="s">
        <v>7</v>
      </c>
    </row>
    <row r="101" spans="2:5" ht="16.5" customHeight="1">
      <c r="B101" s="85"/>
      <c r="C101" s="98"/>
      <c r="D101" s="3">
        <v>100</v>
      </c>
      <c r="E101" s="10" t="s">
        <v>9</v>
      </c>
    </row>
    <row r="102" spans="2:5" ht="16.5" customHeight="1">
      <c r="B102" s="85"/>
      <c r="C102" s="98"/>
      <c r="D102" s="3">
        <v>100</v>
      </c>
      <c r="E102" s="10" t="s">
        <v>14</v>
      </c>
    </row>
    <row r="103" spans="2:5" ht="16.5" customHeight="1">
      <c r="B103" s="85"/>
      <c r="C103" s="98"/>
      <c r="D103" s="3">
        <v>100</v>
      </c>
      <c r="E103" s="10" t="s">
        <v>4</v>
      </c>
    </row>
    <row r="104" spans="2:5" ht="16.5" customHeight="1">
      <c r="B104" s="85"/>
      <c r="C104" s="98"/>
      <c r="D104" s="3">
        <v>100</v>
      </c>
      <c r="E104" s="10" t="s">
        <v>19</v>
      </c>
    </row>
    <row r="105" spans="2:5" ht="16.5" customHeight="1">
      <c r="B105" s="85"/>
      <c r="C105" s="98"/>
      <c r="D105" s="3">
        <v>100</v>
      </c>
      <c r="E105" s="10" t="s">
        <v>20</v>
      </c>
    </row>
    <row r="106" spans="2:5" ht="16.5" customHeight="1">
      <c r="B106" s="85"/>
      <c r="C106" s="98"/>
      <c r="D106" s="3">
        <v>100</v>
      </c>
      <c r="E106" s="10" t="s">
        <v>21</v>
      </c>
    </row>
    <row r="107" spans="2:5" ht="16.5" customHeight="1">
      <c r="B107" s="85"/>
      <c r="C107" s="98"/>
      <c r="D107" s="3">
        <v>100</v>
      </c>
      <c r="E107" s="10" t="s">
        <v>10</v>
      </c>
    </row>
    <row r="108" spans="2:5" ht="16.5" customHeight="1">
      <c r="B108" s="85"/>
      <c r="C108" s="98"/>
      <c r="D108" s="3">
        <v>100</v>
      </c>
      <c r="E108" s="10" t="s">
        <v>18</v>
      </c>
    </row>
    <row r="109" spans="2:5" ht="16.5" customHeight="1">
      <c r="B109" s="85"/>
      <c r="C109" s="98"/>
      <c r="D109" s="3">
        <v>100</v>
      </c>
      <c r="E109" s="10" t="s">
        <v>22</v>
      </c>
    </row>
    <row r="110" spans="2:5" ht="16.5" customHeight="1">
      <c r="B110" s="85"/>
      <c r="C110" s="98"/>
      <c r="D110" s="3">
        <v>100</v>
      </c>
      <c r="E110" s="10" t="s">
        <v>3</v>
      </c>
    </row>
    <row r="111" spans="2:5" ht="16.5" customHeight="1">
      <c r="B111" s="85"/>
      <c r="C111" s="98"/>
      <c r="D111" s="3">
        <v>100</v>
      </c>
      <c r="E111" s="10" t="s">
        <v>5</v>
      </c>
    </row>
    <row r="112" spans="2:5" ht="16.5" customHeight="1">
      <c r="B112" s="85"/>
      <c r="C112" s="98"/>
      <c r="D112" s="3">
        <v>100</v>
      </c>
      <c r="E112" s="10" t="s">
        <v>11</v>
      </c>
    </row>
    <row r="113" spans="2:5" ht="16.5" customHeight="1">
      <c r="B113" s="85"/>
      <c r="C113" s="98"/>
      <c r="D113" s="3">
        <v>100</v>
      </c>
      <c r="E113" s="10" t="s">
        <v>6</v>
      </c>
    </row>
    <row r="114" spans="2:5" ht="16.5" customHeight="1">
      <c r="B114" s="85"/>
      <c r="C114" s="98"/>
      <c r="D114" s="3">
        <v>100</v>
      </c>
      <c r="E114" s="10" t="s">
        <v>15</v>
      </c>
    </row>
    <row r="115" spans="2:5" ht="16.5" customHeight="1">
      <c r="B115" s="85"/>
      <c r="C115" s="98"/>
      <c r="D115" s="3">
        <v>100</v>
      </c>
      <c r="E115" s="10" t="s">
        <v>8</v>
      </c>
    </row>
    <row r="116" spans="2:5" ht="16.5" customHeight="1">
      <c r="B116" s="85"/>
      <c r="C116" s="98"/>
      <c r="D116" s="3">
        <v>100</v>
      </c>
      <c r="E116" s="10" t="s">
        <v>13</v>
      </c>
    </row>
    <row r="117" spans="2:5" ht="16.5" customHeight="1">
      <c r="B117" s="85"/>
      <c r="C117" s="98"/>
      <c r="D117" s="3">
        <v>100</v>
      </c>
      <c r="E117" s="10" t="s">
        <v>2</v>
      </c>
    </row>
    <row r="118" spans="2:5" ht="16.5" customHeight="1">
      <c r="B118" s="85"/>
      <c r="C118" s="98"/>
      <c r="D118" s="3">
        <v>100</v>
      </c>
      <c r="E118" s="10" t="s">
        <v>16</v>
      </c>
    </row>
    <row r="119" spans="2:5" ht="16.5" customHeight="1">
      <c r="B119" s="85"/>
      <c r="C119" s="98"/>
      <c r="D119" s="3">
        <v>100</v>
      </c>
      <c r="E119" s="10" t="s">
        <v>53</v>
      </c>
    </row>
    <row r="120" spans="2:5" ht="16.5" customHeight="1" thickBot="1">
      <c r="B120" s="87"/>
      <c r="C120" s="99"/>
      <c r="D120" s="31">
        <v>100</v>
      </c>
      <c r="E120" s="12" t="s">
        <v>52</v>
      </c>
    </row>
    <row r="122" ht="15" thickBot="1"/>
    <row r="123" spans="2:5" ht="14.25">
      <c r="B123" s="84" t="s">
        <v>100</v>
      </c>
      <c r="C123" s="97" t="s">
        <v>101</v>
      </c>
      <c r="D123" s="16">
        <v>363.64</v>
      </c>
      <c r="E123" s="19" t="s">
        <v>17</v>
      </c>
    </row>
    <row r="124" spans="2:5" ht="14.25">
      <c r="B124" s="85"/>
      <c r="C124" s="98"/>
      <c r="D124" s="3">
        <v>363.64</v>
      </c>
      <c r="E124" s="10" t="s">
        <v>9</v>
      </c>
    </row>
    <row r="125" spans="2:5" ht="14.25">
      <c r="B125" s="85"/>
      <c r="C125" s="98"/>
      <c r="D125" s="3">
        <v>363.64</v>
      </c>
      <c r="E125" s="10" t="s">
        <v>20</v>
      </c>
    </row>
    <row r="126" spans="2:5" ht="14.25">
      <c r="B126" s="85"/>
      <c r="C126" s="98"/>
      <c r="D126" s="3">
        <v>363.64</v>
      </c>
      <c r="E126" s="10" t="s">
        <v>10</v>
      </c>
    </row>
    <row r="127" spans="2:5" ht="14.25">
      <c r="B127" s="85"/>
      <c r="C127" s="98"/>
      <c r="D127" s="3">
        <v>363.64</v>
      </c>
      <c r="E127" s="10" t="s">
        <v>22</v>
      </c>
    </row>
    <row r="128" spans="2:5" ht="14.25">
      <c r="B128" s="85"/>
      <c r="C128" s="98"/>
      <c r="D128" s="3">
        <v>363.63</v>
      </c>
      <c r="E128" s="10" t="s">
        <v>3</v>
      </c>
    </row>
    <row r="129" spans="2:5" ht="14.25">
      <c r="B129" s="85"/>
      <c r="C129" s="98"/>
      <c r="D129" s="3">
        <v>363.63</v>
      </c>
      <c r="E129" s="10" t="s">
        <v>5</v>
      </c>
    </row>
    <row r="130" spans="2:5" ht="14.25">
      <c r="B130" s="85"/>
      <c r="C130" s="98"/>
      <c r="D130" s="3">
        <v>363.63</v>
      </c>
      <c r="E130" s="10" t="s">
        <v>11</v>
      </c>
    </row>
    <row r="131" spans="2:5" ht="14.25">
      <c r="B131" s="85"/>
      <c r="C131" s="98"/>
      <c r="D131" s="3">
        <v>363.63</v>
      </c>
      <c r="E131" s="10" t="s">
        <v>6</v>
      </c>
    </row>
    <row r="132" spans="2:5" ht="14.25">
      <c r="B132" s="85"/>
      <c r="C132" s="98"/>
      <c r="D132" s="3">
        <v>363.64</v>
      </c>
      <c r="E132" s="10" t="s">
        <v>16</v>
      </c>
    </row>
    <row r="133" spans="2:5" ht="15" thickBot="1">
      <c r="B133" s="87"/>
      <c r="C133" s="99"/>
      <c r="D133" s="31">
        <v>363.64</v>
      </c>
      <c r="E133" s="12" t="s">
        <v>52</v>
      </c>
    </row>
    <row r="134" ht="15" thickBot="1"/>
    <row r="135" ht="15" hidden="1" thickBot="1"/>
    <row r="136" spans="2:5" ht="15.75" customHeight="1">
      <c r="B136" s="108" t="s">
        <v>155</v>
      </c>
      <c r="C136" s="103" t="s">
        <v>156</v>
      </c>
      <c r="D136" s="16">
        <v>173.91</v>
      </c>
      <c r="E136" s="19" t="s">
        <v>40</v>
      </c>
    </row>
    <row r="137" spans="2:5" ht="15.75" customHeight="1">
      <c r="B137" s="109"/>
      <c r="C137" s="111"/>
      <c r="D137" s="3">
        <v>173.91</v>
      </c>
      <c r="E137" s="10" t="s">
        <v>36</v>
      </c>
    </row>
    <row r="138" spans="2:5" ht="15.75" customHeight="1">
      <c r="B138" s="109"/>
      <c r="C138" s="111"/>
      <c r="D138" s="3">
        <v>173.91</v>
      </c>
      <c r="E138" s="10" t="s">
        <v>30</v>
      </c>
    </row>
    <row r="139" spans="2:5" ht="15.75" customHeight="1">
      <c r="B139" s="109"/>
      <c r="C139" s="111"/>
      <c r="D139" s="3">
        <v>173.91</v>
      </c>
      <c r="E139" s="10" t="s">
        <v>35</v>
      </c>
    </row>
    <row r="140" spans="2:5" ht="15.75" customHeight="1">
      <c r="B140" s="109"/>
      <c r="C140" s="111"/>
      <c r="D140" s="3">
        <v>173.91</v>
      </c>
      <c r="E140" s="10" t="s">
        <v>41</v>
      </c>
    </row>
    <row r="141" spans="2:5" ht="15.75" customHeight="1">
      <c r="B141" s="109"/>
      <c r="C141" s="111"/>
      <c r="D141" s="3">
        <v>173.91</v>
      </c>
      <c r="E141" s="10" t="s">
        <v>23</v>
      </c>
    </row>
    <row r="142" spans="2:5" ht="15.75" customHeight="1">
      <c r="B142" s="109"/>
      <c r="C142" s="111"/>
      <c r="D142" s="3">
        <v>173.91</v>
      </c>
      <c r="E142" s="10" t="s">
        <v>29</v>
      </c>
    </row>
    <row r="143" spans="2:5" ht="15.75" customHeight="1">
      <c r="B143" s="109"/>
      <c r="C143" s="111"/>
      <c r="D143" s="3">
        <v>173.91</v>
      </c>
      <c r="E143" s="10" t="s">
        <v>37</v>
      </c>
    </row>
    <row r="144" spans="2:5" ht="15.75" customHeight="1">
      <c r="B144" s="109"/>
      <c r="C144" s="111"/>
      <c r="D144" s="3">
        <v>173.91</v>
      </c>
      <c r="E144" s="10" t="s">
        <v>24</v>
      </c>
    </row>
    <row r="145" spans="2:5" ht="15.75" customHeight="1">
      <c r="B145" s="109"/>
      <c r="C145" s="111"/>
      <c r="D145" s="3">
        <v>173.91</v>
      </c>
      <c r="E145" s="10" t="s">
        <v>42</v>
      </c>
    </row>
    <row r="146" spans="2:5" ht="15.75" customHeight="1">
      <c r="B146" s="109"/>
      <c r="C146" s="111"/>
      <c r="D146" s="3">
        <v>173.91</v>
      </c>
      <c r="E146" s="10" t="s">
        <v>46</v>
      </c>
    </row>
    <row r="147" spans="2:5" ht="15.75" customHeight="1">
      <c r="B147" s="109"/>
      <c r="C147" s="111"/>
      <c r="D147" s="3">
        <v>173.91</v>
      </c>
      <c r="E147" s="10" t="s">
        <v>38</v>
      </c>
    </row>
    <row r="148" spans="2:5" ht="15.75" customHeight="1">
      <c r="B148" s="109"/>
      <c r="C148" s="111"/>
      <c r="D148" s="3">
        <v>173.91</v>
      </c>
      <c r="E148" s="10" t="s">
        <v>34</v>
      </c>
    </row>
    <row r="149" spans="2:5" ht="15.75" customHeight="1">
      <c r="B149" s="109"/>
      <c r="C149" s="111"/>
      <c r="D149" s="3">
        <v>173.91</v>
      </c>
      <c r="E149" s="10" t="s">
        <v>39</v>
      </c>
    </row>
    <row r="150" spans="2:5" ht="15.75" customHeight="1">
      <c r="B150" s="109"/>
      <c r="C150" s="111"/>
      <c r="D150" s="3">
        <v>173.91</v>
      </c>
      <c r="E150" s="10" t="s">
        <v>27</v>
      </c>
    </row>
    <row r="151" spans="2:5" ht="15.75" customHeight="1">
      <c r="B151" s="109"/>
      <c r="C151" s="111"/>
      <c r="D151" s="3">
        <v>173.91</v>
      </c>
      <c r="E151" s="10" t="s">
        <v>45</v>
      </c>
    </row>
    <row r="152" spans="2:5" ht="15.75" customHeight="1">
      <c r="B152" s="109"/>
      <c r="C152" s="111"/>
      <c r="D152" s="3">
        <v>173.92</v>
      </c>
      <c r="E152" s="10" t="s">
        <v>26</v>
      </c>
    </row>
    <row r="153" spans="2:5" ht="15.75" customHeight="1">
      <c r="B153" s="109"/>
      <c r="C153" s="111"/>
      <c r="D153" s="3">
        <v>173.92</v>
      </c>
      <c r="E153" s="10" t="s">
        <v>25</v>
      </c>
    </row>
    <row r="154" spans="2:5" ht="15.75" customHeight="1">
      <c r="B154" s="109"/>
      <c r="C154" s="111"/>
      <c r="D154" s="3">
        <v>173.92</v>
      </c>
      <c r="E154" s="10" t="s">
        <v>31</v>
      </c>
    </row>
    <row r="155" spans="2:5" ht="15.75" customHeight="1">
      <c r="B155" s="109"/>
      <c r="C155" s="111"/>
      <c r="D155" s="3">
        <v>173.92</v>
      </c>
      <c r="E155" s="10" t="s">
        <v>28</v>
      </c>
    </row>
    <row r="156" spans="2:5" ht="15.75" customHeight="1">
      <c r="B156" s="109"/>
      <c r="C156" s="111"/>
      <c r="D156" s="3">
        <v>173.92</v>
      </c>
      <c r="E156" s="10" t="s">
        <v>32</v>
      </c>
    </row>
    <row r="157" spans="2:5" ht="15.75" customHeight="1">
      <c r="B157" s="109"/>
      <c r="C157" s="111"/>
      <c r="D157" s="3">
        <v>173.92</v>
      </c>
      <c r="E157" s="10" t="s">
        <v>33</v>
      </c>
    </row>
    <row r="158" spans="2:5" ht="15.75" customHeight="1" thickBot="1">
      <c r="B158" s="110"/>
      <c r="C158" s="112"/>
      <c r="D158" s="31">
        <v>173.92</v>
      </c>
      <c r="E158" s="12" t="s">
        <v>47</v>
      </c>
    </row>
    <row r="159" spans="2:5" ht="15.75" customHeight="1" thickBot="1">
      <c r="B159" s="40"/>
      <c r="C159" s="48"/>
      <c r="D159" s="43"/>
      <c r="E159" s="40"/>
    </row>
    <row r="160" spans="2:5" ht="16.5" customHeight="1">
      <c r="B160" s="84" t="s">
        <v>104</v>
      </c>
      <c r="C160" s="97" t="s">
        <v>102</v>
      </c>
      <c r="D160" s="80">
        <v>24.15</v>
      </c>
      <c r="E160" s="19" t="s">
        <v>40</v>
      </c>
    </row>
    <row r="161" spans="2:5" ht="16.5" customHeight="1">
      <c r="B161" s="85"/>
      <c r="C161" s="98"/>
      <c r="D161" s="81">
        <v>24.15</v>
      </c>
      <c r="E161" s="10" t="s">
        <v>36</v>
      </c>
    </row>
    <row r="162" spans="2:5" ht="16.5" customHeight="1">
      <c r="B162" s="85"/>
      <c r="C162" s="98"/>
      <c r="D162" s="81">
        <v>24.15</v>
      </c>
      <c r="E162" s="10" t="s">
        <v>30</v>
      </c>
    </row>
    <row r="163" spans="2:5" ht="16.5" customHeight="1">
      <c r="B163" s="85"/>
      <c r="C163" s="98"/>
      <c r="D163" s="81">
        <v>24.15</v>
      </c>
      <c r="E163" s="10" t="s">
        <v>35</v>
      </c>
    </row>
    <row r="164" spans="2:5" ht="16.5" customHeight="1">
      <c r="B164" s="85"/>
      <c r="C164" s="98"/>
      <c r="D164" s="81">
        <v>24.15</v>
      </c>
      <c r="E164" s="10" t="s">
        <v>41</v>
      </c>
    </row>
    <row r="165" spans="2:5" ht="16.5" customHeight="1">
      <c r="B165" s="85"/>
      <c r="C165" s="98"/>
      <c r="D165" s="81">
        <v>24.15</v>
      </c>
      <c r="E165" s="10" t="s">
        <v>23</v>
      </c>
    </row>
    <row r="166" spans="2:5" ht="16.5" customHeight="1">
      <c r="B166" s="85"/>
      <c r="C166" s="98"/>
      <c r="D166" s="81">
        <v>24.15</v>
      </c>
      <c r="E166" s="10" t="s">
        <v>29</v>
      </c>
    </row>
    <row r="167" spans="2:5" ht="16.5" customHeight="1">
      <c r="B167" s="85"/>
      <c r="C167" s="98"/>
      <c r="D167" s="81">
        <v>24.15</v>
      </c>
      <c r="E167" s="10" t="s">
        <v>37</v>
      </c>
    </row>
    <row r="168" spans="2:5" ht="16.5" customHeight="1">
      <c r="B168" s="85"/>
      <c r="C168" s="98"/>
      <c r="D168" s="81">
        <v>24.15</v>
      </c>
      <c r="E168" s="10" t="s">
        <v>24</v>
      </c>
    </row>
    <row r="169" spans="2:5" ht="16.5" customHeight="1">
      <c r="B169" s="85"/>
      <c r="C169" s="98"/>
      <c r="D169" s="81">
        <v>24.15</v>
      </c>
      <c r="E169" s="10" t="s">
        <v>42</v>
      </c>
    </row>
    <row r="170" spans="2:5" ht="16.5" customHeight="1">
      <c r="B170" s="85"/>
      <c r="C170" s="98"/>
      <c r="D170" s="81">
        <v>24.15</v>
      </c>
      <c r="E170" s="10" t="s">
        <v>46</v>
      </c>
    </row>
    <row r="171" spans="2:5" ht="16.5" customHeight="1">
      <c r="B171" s="85"/>
      <c r="C171" s="98"/>
      <c r="D171" s="81">
        <v>24.14</v>
      </c>
      <c r="E171" s="10" t="s">
        <v>38</v>
      </c>
    </row>
    <row r="172" spans="2:5" ht="16.5" customHeight="1">
      <c r="B172" s="85"/>
      <c r="C172" s="98"/>
      <c r="D172" s="81">
        <v>24.14</v>
      </c>
      <c r="E172" s="10" t="s">
        <v>34</v>
      </c>
    </row>
    <row r="173" spans="2:5" ht="16.5" customHeight="1">
      <c r="B173" s="85"/>
      <c r="C173" s="98"/>
      <c r="D173" s="81">
        <v>24.14</v>
      </c>
      <c r="E173" s="10" t="s">
        <v>39</v>
      </c>
    </row>
    <row r="174" spans="2:5" ht="16.5" customHeight="1">
      <c r="B174" s="85"/>
      <c r="C174" s="98"/>
      <c r="D174" s="81">
        <v>24.14</v>
      </c>
      <c r="E174" s="10" t="s">
        <v>27</v>
      </c>
    </row>
    <row r="175" spans="2:5" ht="16.5" customHeight="1">
      <c r="B175" s="85"/>
      <c r="C175" s="98"/>
      <c r="D175" s="81">
        <v>24.14</v>
      </c>
      <c r="E175" s="10" t="s">
        <v>45</v>
      </c>
    </row>
    <row r="176" spans="2:5" ht="16.5" customHeight="1">
      <c r="B176" s="85"/>
      <c r="C176" s="98"/>
      <c r="D176" s="81">
        <v>24.14</v>
      </c>
      <c r="E176" s="10" t="s">
        <v>26</v>
      </c>
    </row>
    <row r="177" spans="2:5" ht="16.5" customHeight="1">
      <c r="B177" s="85"/>
      <c r="C177" s="98"/>
      <c r="D177" s="81">
        <v>24.14</v>
      </c>
      <c r="E177" s="10" t="s">
        <v>25</v>
      </c>
    </row>
    <row r="178" spans="2:5" ht="16.5" customHeight="1">
      <c r="B178" s="85"/>
      <c r="C178" s="98"/>
      <c r="D178" s="81">
        <v>24.14</v>
      </c>
      <c r="E178" s="10" t="s">
        <v>31</v>
      </c>
    </row>
    <row r="179" spans="2:5" ht="16.5" customHeight="1">
      <c r="B179" s="85"/>
      <c r="C179" s="98"/>
      <c r="D179" s="81">
        <v>24.14</v>
      </c>
      <c r="E179" s="10" t="s">
        <v>28</v>
      </c>
    </row>
    <row r="180" spans="2:5" ht="16.5" customHeight="1">
      <c r="B180" s="85"/>
      <c r="C180" s="98"/>
      <c r="D180" s="81">
        <v>24.14</v>
      </c>
      <c r="E180" s="10" t="s">
        <v>32</v>
      </c>
    </row>
    <row r="181" spans="2:5" ht="16.5" customHeight="1">
      <c r="B181" s="85"/>
      <c r="C181" s="98"/>
      <c r="D181" s="81">
        <v>24.15</v>
      </c>
      <c r="E181" s="10" t="s">
        <v>33</v>
      </c>
    </row>
    <row r="182" spans="2:5" ht="16.5" customHeight="1">
      <c r="B182" s="85"/>
      <c r="C182" s="98"/>
      <c r="D182" s="81">
        <v>24.15</v>
      </c>
      <c r="E182" s="10" t="s">
        <v>47</v>
      </c>
    </row>
    <row r="183" spans="2:5" ht="15" customHeight="1">
      <c r="B183" s="85"/>
      <c r="C183" s="98"/>
      <c r="D183" s="81">
        <f>72+13.71</f>
        <v>85.71000000000001</v>
      </c>
      <c r="E183" s="10" t="s">
        <v>12</v>
      </c>
    </row>
    <row r="184" spans="2:5" ht="14.25">
      <c r="B184" s="85"/>
      <c r="C184" s="98"/>
      <c r="D184" s="81">
        <v>72</v>
      </c>
      <c r="E184" s="10" t="s">
        <v>17</v>
      </c>
    </row>
    <row r="185" spans="2:5" ht="14.25">
      <c r="B185" s="85"/>
      <c r="C185" s="98"/>
      <c r="D185" s="81">
        <f>72+13.71</f>
        <v>85.71000000000001</v>
      </c>
      <c r="E185" s="10" t="s">
        <v>7</v>
      </c>
    </row>
    <row r="186" spans="2:5" ht="14.25">
      <c r="B186" s="85"/>
      <c r="C186" s="98"/>
      <c r="D186" s="81">
        <v>72</v>
      </c>
      <c r="E186" s="10" t="s">
        <v>9</v>
      </c>
    </row>
    <row r="187" spans="2:5" ht="14.25">
      <c r="B187" s="85"/>
      <c r="C187" s="98"/>
      <c r="D187" s="81">
        <f>72+13.71</f>
        <v>85.71000000000001</v>
      </c>
      <c r="E187" s="10" t="s">
        <v>14</v>
      </c>
    </row>
    <row r="188" spans="2:5" ht="14.25">
      <c r="B188" s="85"/>
      <c r="C188" s="98"/>
      <c r="D188" s="81">
        <f>72+13.71</f>
        <v>85.71000000000001</v>
      </c>
      <c r="E188" s="10" t="s">
        <v>4</v>
      </c>
    </row>
    <row r="189" spans="2:5" ht="14.25">
      <c r="B189" s="85"/>
      <c r="C189" s="98"/>
      <c r="D189" s="81">
        <f>72+13.71</f>
        <v>85.71000000000001</v>
      </c>
      <c r="E189" s="10" t="s">
        <v>19</v>
      </c>
    </row>
    <row r="190" spans="2:5" ht="14.25">
      <c r="B190" s="85"/>
      <c r="C190" s="98"/>
      <c r="D190" s="81">
        <v>72</v>
      </c>
      <c r="E190" s="10" t="s">
        <v>20</v>
      </c>
    </row>
    <row r="191" spans="2:5" ht="14.25">
      <c r="B191" s="85"/>
      <c r="C191" s="98"/>
      <c r="D191" s="81">
        <f>72+13.71</f>
        <v>85.71000000000001</v>
      </c>
      <c r="E191" s="10" t="s">
        <v>21</v>
      </c>
    </row>
    <row r="192" spans="2:5" ht="14.25">
      <c r="B192" s="85"/>
      <c r="C192" s="98"/>
      <c r="D192" s="81">
        <v>72</v>
      </c>
      <c r="E192" s="10" t="s">
        <v>10</v>
      </c>
    </row>
    <row r="193" spans="2:5" ht="14.25">
      <c r="B193" s="85"/>
      <c r="C193" s="98"/>
      <c r="D193" s="81">
        <f>72+13.71</f>
        <v>85.71000000000001</v>
      </c>
      <c r="E193" s="10" t="s">
        <v>18</v>
      </c>
    </row>
    <row r="194" spans="2:5" ht="14.25">
      <c r="B194" s="85"/>
      <c r="C194" s="98"/>
      <c r="D194" s="81">
        <v>72</v>
      </c>
      <c r="E194" s="10" t="s">
        <v>22</v>
      </c>
    </row>
    <row r="195" spans="2:5" ht="14.25">
      <c r="B195" s="85"/>
      <c r="C195" s="98"/>
      <c r="D195" s="81">
        <v>72</v>
      </c>
      <c r="E195" s="10" t="s">
        <v>3</v>
      </c>
    </row>
    <row r="196" spans="2:5" ht="14.25">
      <c r="B196" s="85"/>
      <c r="C196" s="98"/>
      <c r="D196" s="81">
        <v>72</v>
      </c>
      <c r="E196" s="10" t="s">
        <v>5</v>
      </c>
    </row>
    <row r="197" spans="2:5" ht="14.25">
      <c r="B197" s="85"/>
      <c r="C197" s="98"/>
      <c r="D197" s="81">
        <v>72</v>
      </c>
      <c r="E197" s="10" t="s">
        <v>11</v>
      </c>
    </row>
    <row r="198" spans="2:5" ht="14.25">
      <c r="B198" s="85"/>
      <c r="C198" s="98"/>
      <c r="D198" s="81">
        <v>72</v>
      </c>
      <c r="E198" s="10" t="s">
        <v>6</v>
      </c>
    </row>
    <row r="199" spans="2:5" ht="14.25">
      <c r="B199" s="85"/>
      <c r="C199" s="98"/>
      <c r="D199" s="81">
        <v>85.72</v>
      </c>
      <c r="E199" s="10" t="s">
        <v>15</v>
      </c>
    </row>
    <row r="200" spans="2:5" ht="14.25">
      <c r="B200" s="85"/>
      <c r="C200" s="98"/>
      <c r="D200" s="81">
        <v>85.72</v>
      </c>
      <c r="E200" s="10" t="s">
        <v>8</v>
      </c>
    </row>
    <row r="201" spans="2:5" ht="14.25">
      <c r="B201" s="85"/>
      <c r="C201" s="98"/>
      <c r="D201" s="81">
        <v>85.72</v>
      </c>
      <c r="E201" s="10" t="s">
        <v>13</v>
      </c>
    </row>
    <row r="202" spans="2:5" ht="14.25">
      <c r="B202" s="85"/>
      <c r="C202" s="98"/>
      <c r="D202" s="81">
        <v>85.72</v>
      </c>
      <c r="E202" s="10" t="s">
        <v>2</v>
      </c>
    </row>
    <row r="203" spans="2:5" ht="14.25">
      <c r="B203" s="85"/>
      <c r="C203" s="98"/>
      <c r="D203" s="81">
        <v>72</v>
      </c>
      <c r="E203" s="10" t="s">
        <v>16</v>
      </c>
    </row>
    <row r="204" spans="2:5" ht="15" thickBot="1">
      <c r="B204" s="87"/>
      <c r="C204" s="99"/>
      <c r="D204" s="82">
        <v>13.8</v>
      </c>
      <c r="E204" s="12" t="s">
        <v>53</v>
      </c>
    </row>
  </sheetData>
  <sheetProtection/>
  <mergeCells count="13">
    <mergeCell ref="B1:E1"/>
    <mergeCell ref="C160:C204"/>
    <mergeCell ref="B160:B204"/>
    <mergeCell ref="B136:B158"/>
    <mergeCell ref="C136:C158"/>
    <mergeCell ref="C5:C50"/>
    <mergeCell ref="B5:B50"/>
    <mergeCell ref="C75:C120"/>
    <mergeCell ref="B75:B120"/>
    <mergeCell ref="B53:B73"/>
    <mergeCell ref="C53:C73"/>
    <mergeCell ref="B123:B133"/>
    <mergeCell ref="C123:C13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2016-07-11T12:35:49Z</cp:lastPrinted>
  <dcterms:created xsi:type="dcterms:W3CDTF">2006-09-16T00:00:00Z</dcterms:created>
  <dcterms:modified xsi:type="dcterms:W3CDTF">2016-07-12T07:04:50Z</dcterms:modified>
  <cp:category/>
  <cp:version/>
  <cp:contentType/>
  <cp:contentStatus/>
</cp:coreProperties>
</file>