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8" windowWidth="14808" windowHeight="8016" tabRatio="723" firstSheet="46" activeTab="54"/>
  </bookViews>
  <sheets>
    <sheet name="Баланс" sheetId="99" r:id="rId1"/>
    <sheet name="дод№2" sheetId="45" r:id="rId2"/>
    <sheet name="дод№3" sheetId="2" r:id="rId3"/>
    <sheet name="ф№2зв" sheetId="3" r:id="rId4"/>
    <sheet name="ф№2-070101" sheetId="4" r:id="rId5"/>
    <sheet name="ф№2-070201" sheetId="5" r:id="rId6"/>
    <sheet name="ф№-070401" sheetId="48" r:id="rId7"/>
    <sheet name="ф№2-070802" sheetId="49" r:id="rId8"/>
    <sheet name="ф№-070803" sheetId="50" r:id="rId9"/>
    <sheet name="ф№-070804" sheetId="51" r:id="rId10"/>
    <sheet name="ф№-070808" sheetId="47" r:id="rId11"/>
    <sheet name="ф№2-010116" sheetId="53" r:id="rId12"/>
    <sheet name="ф№2-091108" sheetId="54" r:id="rId13"/>
    <sheet name="ф№2-250404" sheetId="52" r:id="rId14"/>
    <sheet name="ф№180107" sheetId="46" r:id="rId15"/>
    <sheet name="ф4.1 зв" sheetId="6" r:id="rId16"/>
    <sheet name="ф4.1-070101" sheetId="7" r:id="rId17"/>
    <sheet name="ф4.1-070201" sheetId="8" r:id="rId18"/>
    <sheet name="ф4.1-070401" sheetId="9" r:id="rId19"/>
    <sheet name="ф4.1-091108" sheetId="10" r:id="rId20"/>
    <sheet name="ф4.2зв" sheetId="11" r:id="rId21"/>
    <sheet name="ф4.2-070101" sheetId="12" r:id="rId22"/>
    <sheet name="ф4.2-070201" sheetId="13" r:id="rId23"/>
    <sheet name="ф.2-070401" sheetId="14" r:id="rId24"/>
    <sheet name="ф4.2-091108" sheetId="15" r:id="rId25"/>
    <sheet name="ф4.3зв" sheetId="16" r:id="rId26"/>
    <sheet name="ф4.3-070101" sheetId="17" r:id="rId27"/>
    <sheet name="ф.3-070201" sheetId="18" r:id="rId28"/>
    <sheet name="ф.3-070401" sheetId="19" r:id="rId29"/>
    <sheet name="ф4.3-150101" sheetId="20" r:id="rId30"/>
    <sheet name="ф4.3-250404" sheetId="21" r:id="rId31"/>
    <sheet name="ф4.3-180107" sheetId="22" r:id="rId32"/>
    <sheet name="ф4.3-070804" sheetId="23" r:id="rId33"/>
    <sheet name="ф7сп-зв" sheetId="24" r:id="rId34"/>
    <sheet name="ф7сп-070101" sheetId="25" r:id="rId35"/>
    <sheet name="ф7сп-070201" sheetId="26" r:id="rId36"/>
    <sheet name="ф7сп-070401" sheetId="27" r:id="rId37"/>
    <sheet name="ф7сп-091108" sheetId="28" r:id="rId38"/>
    <sheet name="ф7сп-250404" sheetId="29" r:id="rId39"/>
    <sheet name="ф7сп-180107" sheetId="30" r:id="rId40"/>
    <sheet name="ф7сп-150101" sheetId="31" r:id="rId41"/>
    <sheet name="ф7сп-070804" sheetId="32" r:id="rId42"/>
    <sheet name="ф7б-зв" sheetId="33" r:id="rId43"/>
    <sheet name="ф7б-070101" sheetId="34" r:id="rId44"/>
    <sheet name="ф7б-070201" sheetId="35" r:id="rId45"/>
    <sheet name="ф7б-070401" sheetId="36" r:id="rId46"/>
    <sheet name="ф7б-070802" sheetId="37" r:id="rId47"/>
    <sheet name="ф7б-070803" sheetId="38" r:id="rId48"/>
    <sheet name="ф7б-070804" sheetId="39" r:id="rId49"/>
    <sheet name="ф7б-070808" sheetId="40" r:id="rId50"/>
    <sheet name="ф7б-010116" sheetId="41" r:id="rId51"/>
    <sheet name="ф7б-250404" sheetId="42" r:id="rId52"/>
    <sheet name="ф7б-091108" sheetId="43" r:id="rId53"/>
    <sheet name="ф7б-180107" sheetId="44" r:id="rId54"/>
    <sheet name="дод№15" sheetId="55" r:id="rId55"/>
    <sheet name="дод№15прод" sheetId="56" r:id="rId56"/>
    <sheet name="дод№16" sheetId="57" r:id="rId57"/>
    <sheet name="дод№16прод" sheetId="58" r:id="rId58"/>
    <sheet name="дод№17" sheetId="59" r:id="rId59"/>
    <sheet name="дод№18" sheetId="60" r:id="rId60"/>
    <sheet name="дод№19" sheetId="61" r:id="rId61"/>
    <sheet name="дод№20" sheetId="62" r:id="rId62"/>
    <sheet name="дод№20-1" sheetId="63" r:id="rId63"/>
    <sheet name="дод№20-2" sheetId="64" r:id="rId64"/>
    <sheet name="дод№21" sheetId="65" r:id="rId65"/>
    <sheet name="дод№22" sheetId="66" r:id="rId66"/>
    <sheet name="дод№23" sheetId="67" r:id="rId67"/>
    <sheet name="дод№24" sheetId="68" r:id="rId68"/>
    <sheet name="дод№25" sheetId="69" r:id="rId69"/>
    <sheet name="дод№26" sheetId="70" r:id="rId70"/>
    <sheet name="дод№27" sheetId="71" r:id="rId71"/>
    <sheet name="дод№28" sheetId="72" r:id="rId72"/>
    <sheet name="дод№29" sheetId="73" r:id="rId73"/>
    <sheet name="дод№29-070101" sheetId="74" r:id="rId74"/>
    <sheet name="дод№29-070201" sheetId="75" r:id="rId75"/>
    <sheet name="дод№29-070401" sheetId="76" r:id="rId76"/>
    <sheet name="дод№29-070802" sheetId="77" r:id="rId77"/>
    <sheet name="дод№29-070803" sheetId="78" r:id="rId78"/>
    <sheet name="дод№29-070804" sheetId="79" r:id="rId79"/>
    <sheet name="дод№29-070808" sheetId="80" r:id="rId80"/>
    <sheet name="дод№29-010116" sheetId="81" r:id="rId81"/>
    <sheet name="дод№29-250404" sheetId="82" r:id="rId82"/>
    <sheet name="дод№29-180107" sheetId="83" r:id="rId83"/>
    <sheet name="дод№29-091108" sheetId="84" r:id="rId84"/>
    <sheet name="дод№30" sheetId="85" r:id="rId85"/>
    <sheet name="дод№30-070101" sheetId="86" r:id="rId86"/>
    <sheet name="дод№30-070201" sheetId="87" r:id="rId87"/>
    <sheet name="дод№30-070401" sheetId="88" r:id="rId88"/>
    <sheet name="дод№30-091108" sheetId="89" r:id="rId89"/>
    <sheet name="дод№31" sheetId="90" r:id="rId90"/>
    <sheet name="дод№31сф" sheetId="91" r:id="rId91"/>
    <sheet name="дод№32" sheetId="92" r:id="rId92"/>
    <sheet name="дод№33" sheetId="93" r:id="rId93"/>
    <sheet name="дод№33сф" sheetId="94" r:id="rId94"/>
    <sheet name="дод№34" sheetId="95" r:id="rId95"/>
    <sheet name="дод№34сф" sheetId="96" r:id="rId96"/>
    <sheet name="дод№37" sheetId="97" r:id="rId97"/>
    <sheet name="довідка" sheetId="98" r:id="rId98"/>
  </sheets>
  <externalReferences>
    <externalReference r:id="rId99"/>
    <externalReference r:id="rId100"/>
    <externalReference r:id="rId101"/>
  </externalReferences>
  <calcPr calcId="145621"/>
</workbook>
</file>

<file path=xl/calcChain.xml><?xml version="1.0" encoding="utf-8"?>
<calcChain xmlns="http://schemas.openxmlformats.org/spreadsheetml/2006/main">
  <c r="A103" i="46" l="1"/>
  <c r="G102" i="46"/>
  <c r="A102" i="46"/>
  <c r="G100" i="46"/>
  <c r="A100" i="46"/>
  <c r="J86" i="46"/>
  <c r="J84" i="46"/>
  <c r="I83" i="46"/>
  <c r="H83" i="46"/>
  <c r="G83" i="46"/>
  <c r="F83" i="46"/>
  <c r="J83" i="46" s="1"/>
  <c r="E83" i="46"/>
  <c r="D83" i="46"/>
  <c r="J82" i="46"/>
  <c r="J81" i="46"/>
  <c r="J80" i="46"/>
  <c r="I79" i="46"/>
  <c r="H79" i="46"/>
  <c r="H78" i="46" s="1"/>
  <c r="G79" i="46"/>
  <c r="F79" i="46"/>
  <c r="J79" i="46" s="1"/>
  <c r="E79" i="46"/>
  <c r="D79" i="46"/>
  <c r="D78" i="46" s="1"/>
  <c r="I78" i="46"/>
  <c r="G78" i="46"/>
  <c r="F78" i="46"/>
  <c r="E78" i="46"/>
  <c r="J77" i="46"/>
  <c r="J76" i="46"/>
  <c r="J75" i="46"/>
  <c r="J74" i="46"/>
  <c r="I73" i="46"/>
  <c r="H73" i="46"/>
  <c r="G73" i="46"/>
  <c r="F73" i="46"/>
  <c r="J73" i="46" s="1"/>
  <c r="E73" i="46"/>
  <c r="D73" i="46"/>
  <c r="J72" i="46"/>
  <c r="J71" i="46"/>
  <c r="J70" i="46"/>
  <c r="J69" i="46"/>
  <c r="J68" i="46"/>
  <c r="I67" i="46"/>
  <c r="H67" i="46"/>
  <c r="G67" i="46"/>
  <c r="F67" i="46"/>
  <c r="F59" i="46" s="1"/>
  <c r="E67" i="46"/>
  <c r="D67" i="46"/>
  <c r="J66" i="46"/>
  <c r="J65" i="46"/>
  <c r="I64" i="46"/>
  <c r="I59" i="46" s="1"/>
  <c r="I58" i="46" s="1"/>
  <c r="H64" i="46"/>
  <c r="G64" i="46"/>
  <c r="G59" i="46" s="1"/>
  <c r="G58" i="46" s="1"/>
  <c r="F64" i="46"/>
  <c r="J64" i="46" s="1"/>
  <c r="E64" i="46"/>
  <c r="E59" i="46" s="1"/>
  <c r="E58" i="46" s="1"/>
  <c r="D64" i="46"/>
  <c r="J63" i="46"/>
  <c r="J62" i="46"/>
  <c r="I61" i="46"/>
  <c r="H61" i="46"/>
  <c r="G61" i="46"/>
  <c r="F61" i="46"/>
  <c r="J61" i="46" s="1"/>
  <c r="E61" i="46"/>
  <c r="D61" i="46"/>
  <c r="J60" i="46"/>
  <c r="H59" i="46"/>
  <c r="H58" i="46" s="1"/>
  <c r="D59" i="46"/>
  <c r="D58" i="46" s="1"/>
  <c r="J57" i="46"/>
  <c r="J56" i="46"/>
  <c r="J55" i="46"/>
  <c r="J54" i="46"/>
  <c r="I53" i="46"/>
  <c r="H53" i="46"/>
  <c r="G53" i="46"/>
  <c r="F53" i="46"/>
  <c r="J53" i="46" s="1"/>
  <c r="D53" i="46"/>
  <c r="J52" i="46"/>
  <c r="J51" i="46"/>
  <c r="J50" i="46"/>
  <c r="I49" i="46"/>
  <c r="H49" i="46"/>
  <c r="G49" i="46"/>
  <c r="F49" i="46"/>
  <c r="J49" i="46" s="1"/>
  <c r="E49" i="46"/>
  <c r="D49" i="46"/>
  <c r="J48" i="46"/>
  <c r="J47" i="46"/>
  <c r="I46" i="46"/>
  <c r="H46" i="46"/>
  <c r="G46" i="46"/>
  <c r="F46" i="46"/>
  <c r="J46" i="46" s="1"/>
  <c r="E46" i="46"/>
  <c r="D46" i="46"/>
  <c r="J45" i="46"/>
  <c r="J44" i="46"/>
  <c r="I43" i="46"/>
  <c r="H43" i="46"/>
  <c r="G43" i="46"/>
  <c r="F43" i="46"/>
  <c r="J43" i="46" s="1"/>
  <c r="D43" i="46"/>
  <c r="J42" i="46"/>
  <c r="J41" i="46"/>
  <c r="J40" i="46"/>
  <c r="J39" i="46"/>
  <c r="J38" i="46"/>
  <c r="I37" i="46"/>
  <c r="H37" i="46"/>
  <c r="H30" i="46" s="1"/>
  <c r="G37" i="46"/>
  <c r="F37" i="46"/>
  <c r="J37" i="46" s="1"/>
  <c r="D37" i="46"/>
  <c r="J36" i="46"/>
  <c r="J35" i="46"/>
  <c r="J34" i="46"/>
  <c r="H34" i="46"/>
  <c r="J33" i="46"/>
  <c r="J32" i="46"/>
  <c r="J31" i="46"/>
  <c r="I30" i="46"/>
  <c r="G30" i="46"/>
  <c r="D30" i="46"/>
  <c r="J29" i="46"/>
  <c r="J28" i="46"/>
  <c r="J27" i="46"/>
  <c r="I26" i="46"/>
  <c r="H26" i="46"/>
  <c r="G26" i="46"/>
  <c r="F26" i="46"/>
  <c r="F25" i="46" s="1"/>
  <c r="E26" i="46"/>
  <c r="D26" i="46"/>
  <c r="I25" i="46"/>
  <c r="I24" i="46" s="1"/>
  <c r="H25" i="46"/>
  <c r="H24" i="46" s="1"/>
  <c r="H23" i="46" s="1"/>
  <c r="G25" i="46"/>
  <c r="D25" i="46"/>
  <c r="D24" i="46" s="1"/>
  <c r="D23" i="46" s="1"/>
  <c r="G24" i="46"/>
  <c r="E15" i="46"/>
  <c r="E14" i="46"/>
  <c r="D14" i="46"/>
  <c r="E13" i="46"/>
  <c r="E12" i="46"/>
  <c r="D12" i="46"/>
  <c r="J11" i="46"/>
  <c r="B11" i="46"/>
  <c r="J10" i="46"/>
  <c r="B10" i="46"/>
  <c r="J9" i="46"/>
  <c r="B9" i="46"/>
  <c r="A6" i="46"/>
  <c r="H5" i="46"/>
  <c r="G5" i="46"/>
  <c r="A5" i="46"/>
  <c r="A103" i="52"/>
  <c r="G102" i="52"/>
  <c r="A102" i="52"/>
  <c r="G100" i="52"/>
  <c r="A100" i="52"/>
  <c r="J86" i="52"/>
  <c r="E85" i="52"/>
  <c r="J84" i="52"/>
  <c r="I83" i="52"/>
  <c r="H83" i="52"/>
  <c r="G83" i="52"/>
  <c r="F83" i="52"/>
  <c r="J83" i="52" s="1"/>
  <c r="E83" i="52"/>
  <c r="D83" i="52"/>
  <c r="J82" i="52"/>
  <c r="J81" i="52"/>
  <c r="J80" i="52"/>
  <c r="I79" i="52"/>
  <c r="I78" i="52" s="1"/>
  <c r="H79" i="52"/>
  <c r="G79" i="52"/>
  <c r="F79" i="52"/>
  <c r="J79" i="52" s="1"/>
  <c r="E79" i="52"/>
  <c r="E78" i="52" s="1"/>
  <c r="D79" i="52"/>
  <c r="H78" i="52"/>
  <c r="G78" i="52"/>
  <c r="F78" i="52"/>
  <c r="J78" i="52" s="1"/>
  <c r="D78" i="52"/>
  <c r="J77" i="52"/>
  <c r="J76" i="52"/>
  <c r="J75" i="52"/>
  <c r="J74" i="52"/>
  <c r="I73" i="52"/>
  <c r="H73" i="52"/>
  <c r="G73" i="52"/>
  <c r="F73" i="52"/>
  <c r="J73" i="52" s="1"/>
  <c r="E73" i="52"/>
  <c r="D73" i="52"/>
  <c r="J72" i="52"/>
  <c r="J71" i="52"/>
  <c r="J70" i="52"/>
  <c r="J69" i="52"/>
  <c r="J68" i="52"/>
  <c r="I67" i="52"/>
  <c r="H67" i="52"/>
  <c r="G67" i="52"/>
  <c r="F67" i="52"/>
  <c r="J67" i="52" s="1"/>
  <c r="E67" i="52"/>
  <c r="D67" i="52"/>
  <c r="J66" i="52"/>
  <c r="J65" i="52"/>
  <c r="I64" i="52"/>
  <c r="H64" i="52"/>
  <c r="H59" i="52" s="1"/>
  <c r="H58" i="52" s="1"/>
  <c r="G64" i="52"/>
  <c r="G59" i="52" s="1"/>
  <c r="G58" i="52" s="1"/>
  <c r="F64" i="52"/>
  <c r="J64" i="52" s="1"/>
  <c r="E64" i="52"/>
  <c r="D64" i="52"/>
  <c r="D59" i="52" s="1"/>
  <c r="D58" i="52" s="1"/>
  <c r="J63" i="52"/>
  <c r="J62" i="52"/>
  <c r="I61" i="52"/>
  <c r="H61" i="52"/>
  <c r="G61" i="52"/>
  <c r="F61" i="52"/>
  <c r="J61" i="52" s="1"/>
  <c r="E61" i="52"/>
  <c r="D61" i="52"/>
  <c r="J60" i="52"/>
  <c r="I59" i="52"/>
  <c r="I58" i="52" s="1"/>
  <c r="E59" i="52"/>
  <c r="E58" i="52" s="1"/>
  <c r="J57" i="52"/>
  <c r="J56" i="52"/>
  <c r="J55" i="52"/>
  <c r="J54" i="52"/>
  <c r="I53" i="52"/>
  <c r="H53" i="52"/>
  <c r="G53" i="52"/>
  <c r="F53" i="52"/>
  <c r="J53" i="52" s="1"/>
  <c r="D53" i="52"/>
  <c r="J52" i="52"/>
  <c r="J51" i="52"/>
  <c r="J50" i="52"/>
  <c r="I49" i="52"/>
  <c r="H49" i="52"/>
  <c r="G49" i="52"/>
  <c r="F49" i="52"/>
  <c r="J49" i="52" s="1"/>
  <c r="E49" i="52"/>
  <c r="D49" i="52"/>
  <c r="J48" i="52"/>
  <c r="J47" i="52"/>
  <c r="I46" i="52"/>
  <c r="H46" i="52"/>
  <c r="G46" i="52"/>
  <c r="F46" i="52"/>
  <c r="J46" i="52" s="1"/>
  <c r="E46" i="52"/>
  <c r="D46" i="52"/>
  <c r="J45" i="52"/>
  <c r="J44" i="52"/>
  <c r="I43" i="52"/>
  <c r="H43" i="52"/>
  <c r="G43" i="52"/>
  <c r="F43" i="52"/>
  <c r="J43" i="52" s="1"/>
  <c r="D43" i="52"/>
  <c r="J42" i="52"/>
  <c r="J41" i="52"/>
  <c r="J40" i="52"/>
  <c r="J39" i="52"/>
  <c r="J38" i="52"/>
  <c r="I37" i="52"/>
  <c r="H37" i="52"/>
  <c r="H30" i="52" s="1"/>
  <c r="H24" i="52" s="1"/>
  <c r="G37" i="52"/>
  <c r="F37" i="52"/>
  <c r="J37" i="52" s="1"/>
  <c r="D37" i="52"/>
  <c r="D30" i="52" s="1"/>
  <c r="J36" i="52"/>
  <c r="J35" i="52"/>
  <c r="J33" i="52"/>
  <c r="I33" i="52"/>
  <c r="I30" i="52" s="1"/>
  <c r="J32" i="52"/>
  <c r="G32" i="52"/>
  <c r="G31" i="52"/>
  <c r="J31" i="52" s="1"/>
  <c r="F30" i="52"/>
  <c r="J29" i="52"/>
  <c r="J28" i="52"/>
  <c r="J27" i="52"/>
  <c r="I26" i="52"/>
  <c r="H26" i="52"/>
  <c r="G26" i="52"/>
  <c r="G25" i="52" s="1"/>
  <c r="F26" i="52"/>
  <c r="J26" i="52" s="1"/>
  <c r="E26" i="52"/>
  <c r="D26" i="52"/>
  <c r="I25" i="52"/>
  <c r="I24" i="52" s="1"/>
  <c r="I23" i="52" s="1"/>
  <c r="H25" i="52"/>
  <c r="F25" i="52"/>
  <c r="F24" i="52" s="1"/>
  <c r="D25" i="52"/>
  <c r="D24" i="52" s="1"/>
  <c r="E15" i="52"/>
  <c r="E14" i="52"/>
  <c r="D14" i="52"/>
  <c r="E13" i="52"/>
  <c r="E12" i="52"/>
  <c r="D12" i="52"/>
  <c r="J11" i="52"/>
  <c r="B11" i="52"/>
  <c r="J10" i="52"/>
  <c r="B10" i="52"/>
  <c r="J9" i="52"/>
  <c r="B9" i="52"/>
  <c r="A6" i="52"/>
  <c r="H5" i="52"/>
  <c r="G5" i="52"/>
  <c r="A5" i="52"/>
  <c r="A103" i="54"/>
  <c r="G102" i="54"/>
  <c r="A102" i="54"/>
  <c r="G100" i="54"/>
  <c r="A100" i="54"/>
  <c r="J86" i="54"/>
  <c r="E85" i="54"/>
  <c r="J84" i="54"/>
  <c r="I83" i="54"/>
  <c r="H83" i="54"/>
  <c r="G83" i="54"/>
  <c r="F83" i="54"/>
  <c r="J83" i="54" s="1"/>
  <c r="E83" i="54"/>
  <c r="D83" i="54"/>
  <c r="J82" i="54"/>
  <c r="J81" i="54"/>
  <c r="J80" i="54"/>
  <c r="I79" i="54"/>
  <c r="H79" i="54"/>
  <c r="H78" i="54" s="1"/>
  <c r="G79" i="54"/>
  <c r="F79" i="54"/>
  <c r="F78" i="54" s="1"/>
  <c r="E79" i="54"/>
  <c r="D79" i="54"/>
  <c r="D78" i="54" s="1"/>
  <c r="I78" i="54"/>
  <c r="G78" i="54"/>
  <c r="E78" i="54"/>
  <c r="J77" i="54"/>
  <c r="J76" i="54"/>
  <c r="J75" i="54"/>
  <c r="J74" i="54"/>
  <c r="I73" i="54"/>
  <c r="H73" i="54"/>
  <c r="G73" i="54"/>
  <c r="F73" i="54"/>
  <c r="J73" i="54" s="1"/>
  <c r="E73" i="54"/>
  <c r="D73" i="54"/>
  <c r="J72" i="54"/>
  <c r="J71" i="54"/>
  <c r="J70" i="54"/>
  <c r="J69" i="54"/>
  <c r="J68" i="54"/>
  <c r="I67" i="54"/>
  <c r="H67" i="54"/>
  <c r="G67" i="54"/>
  <c r="F67" i="54"/>
  <c r="J67" i="54" s="1"/>
  <c r="E67" i="54"/>
  <c r="D67" i="54"/>
  <c r="J66" i="54"/>
  <c r="J65" i="54"/>
  <c r="I64" i="54"/>
  <c r="I59" i="54" s="1"/>
  <c r="I58" i="54" s="1"/>
  <c r="H64" i="54"/>
  <c r="G64" i="54"/>
  <c r="G59" i="54" s="1"/>
  <c r="G58" i="54" s="1"/>
  <c r="F64" i="54"/>
  <c r="J64" i="54" s="1"/>
  <c r="E64" i="54"/>
  <c r="E59" i="54" s="1"/>
  <c r="E58" i="54" s="1"/>
  <c r="D64" i="54"/>
  <c r="J63" i="54"/>
  <c r="J62" i="54"/>
  <c r="I61" i="54"/>
  <c r="H61" i="54"/>
  <c r="G61" i="54"/>
  <c r="F61" i="54"/>
  <c r="J61" i="54" s="1"/>
  <c r="E61" i="54"/>
  <c r="D61" i="54"/>
  <c r="J60" i="54"/>
  <c r="H59" i="54"/>
  <c r="H58" i="54" s="1"/>
  <c r="F59" i="54"/>
  <c r="F58" i="54" s="1"/>
  <c r="D59" i="54"/>
  <c r="D58" i="54" s="1"/>
  <c r="J57" i="54"/>
  <c r="J56" i="54"/>
  <c r="J55" i="54"/>
  <c r="J54" i="54"/>
  <c r="I53" i="54"/>
  <c r="H53" i="54"/>
  <c r="G53" i="54"/>
  <c r="F53" i="54"/>
  <c r="J53" i="54" s="1"/>
  <c r="D53" i="54"/>
  <c r="J52" i="54"/>
  <c r="J51" i="54"/>
  <c r="J50" i="54"/>
  <c r="I49" i="54"/>
  <c r="H49" i="54"/>
  <c r="G49" i="54"/>
  <c r="F49" i="54"/>
  <c r="J49" i="54" s="1"/>
  <c r="E49" i="54"/>
  <c r="D49" i="54"/>
  <c r="J48" i="54"/>
  <c r="J47" i="54"/>
  <c r="I46" i="54"/>
  <c r="H46" i="54"/>
  <c r="G46" i="54"/>
  <c r="F46" i="54"/>
  <c r="J46" i="54" s="1"/>
  <c r="E46" i="54"/>
  <c r="D46" i="54"/>
  <c r="J45" i="54"/>
  <c r="J44" i="54"/>
  <c r="I43" i="54"/>
  <c r="I30" i="54" s="1"/>
  <c r="H43" i="54"/>
  <c r="G43" i="54"/>
  <c r="G30" i="54" s="1"/>
  <c r="F43" i="54"/>
  <c r="J43" i="54" s="1"/>
  <c r="D43" i="54"/>
  <c r="D30" i="54" s="1"/>
  <c r="J42" i="54"/>
  <c r="J41" i="54"/>
  <c r="J40" i="54"/>
  <c r="J39" i="54"/>
  <c r="J38" i="54"/>
  <c r="I37" i="54"/>
  <c r="H37" i="54"/>
  <c r="G37" i="54"/>
  <c r="F37" i="54"/>
  <c r="J37" i="54" s="1"/>
  <c r="D37" i="54"/>
  <c r="J36" i="54"/>
  <c r="J35" i="54"/>
  <c r="J34" i="54"/>
  <c r="J33" i="54"/>
  <c r="J32" i="54"/>
  <c r="J31" i="54"/>
  <c r="H30" i="54"/>
  <c r="F30" i="54"/>
  <c r="J30" i="54" s="1"/>
  <c r="J29" i="54"/>
  <c r="J28" i="54"/>
  <c r="J27" i="54"/>
  <c r="I26" i="54"/>
  <c r="I25" i="54" s="1"/>
  <c r="H26" i="54"/>
  <c r="G26" i="54"/>
  <c r="G25" i="54" s="1"/>
  <c r="G24" i="54" s="1"/>
  <c r="G23" i="54" s="1"/>
  <c r="F26" i="54"/>
  <c r="J26" i="54" s="1"/>
  <c r="E26" i="54"/>
  <c r="D26" i="54"/>
  <c r="H25" i="54"/>
  <c r="H24" i="54" s="1"/>
  <c r="F25" i="54"/>
  <c r="D25" i="54"/>
  <c r="F24" i="54"/>
  <c r="J24" i="54" s="1"/>
  <c r="E15" i="54"/>
  <c r="E14" i="54"/>
  <c r="D14" i="54"/>
  <c r="E13" i="54"/>
  <c r="E12" i="54"/>
  <c r="D12" i="54"/>
  <c r="J11" i="54"/>
  <c r="B11" i="54"/>
  <c r="J10" i="54"/>
  <c r="B10" i="54"/>
  <c r="J9" i="54"/>
  <c r="B9" i="54"/>
  <c r="A6" i="54"/>
  <c r="H5" i="54"/>
  <c r="G5" i="54"/>
  <c r="A5" i="54"/>
  <c r="A103" i="53"/>
  <c r="G102" i="53"/>
  <c r="A102" i="53"/>
  <c r="G100" i="53"/>
  <c r="A100" i="53"/>
  <c r="J86" i="53"/>
  <c r="E85" i="53"/>
  <c r="J84" i="53"/>
  <c r="I83" i="53"/>
  <c r="H83" i="53"/>
  <c r="G83" i="53"/>
  <c r="F83" i="53"/>
  <c r="J83" i="53" s="1"/>
  <c r="E83" i="53"/>
  <c r="D83" i="53"/>
  <c r="J82" i="53"/>
  <c r="J81" i="53"/>
  <c r="J80" i="53"/>
  <c r="I79" i="53"/>
  <c r="I78" i="53" s="1"/>
  <c r="H79" i="53"/>
  <c r="G79" i="53"/>
  <c r="F79" i="53"/>
  <c r="J79" i="53" s="1"/>
  <c r="E79" i="53"/>
  <c r="E78" i="53" s="1"/>
  <c r="D79" i="53"/>
  <c r="H78" i="53"/>
  <c r="G78" i="53"/>
  <c r="F78" i="53"/>
  <c r="J78" i="53" s="1"/>
  <c r="D78" i="53"/>
  <c r="J77" i="53"/>
  <c r="J76" i="53"/>
  <c r="J75" i="53"/>
  <c r="J74" i="53"/>
  <c r="I73" i="53"/>
  <c r="H73" i="53"/>
  <c r="G73" i="53"/>
  <c r="F73" i="53"/>
  <c r="J73" i="53" s="1"/>
  <c r="E73" i="53"/>
  <c r="D73" i="53"/>
  <c r="J72" i="53"/>
  <c r="J71" i="53"/>
  <c r="J70" i="53"/>
  <c r="J69" i="53"/>
  <c r="J68" i="53"/>
  <c r="I67" i="53"/>
  <c r="H67" i="53"/>
  <c r="G67" i="53"/>
  <c r="F67" i="53"/>
  <c r="J67" i="53" s="1"/>
  <c r="E67" i="53"/>
  <c r="D67" i="53"/>
  <c r="J66" i="53"/>
  <c r="J65" i="53"/>
  <c r="I64" i="53"/>
  <c r="H64" i="53"/>
  <c r="H59" i="53" s="1"/>
  <c r="H58" i="53" s="1"/>
  <c r="G64" i="53"/>
  <c r="G59" i="53" s="1"/>
  <c r="G58" i="53" s="1"/>
  <c r="F64" i="53"/>
  <c r="J64" i="53" s="1"/>
  <c r="E64" i="53"/>
  <c r="D64" i="53"/>
  <c r="D59" i="53" s="1"/>
  <c r="D58" i="53" s="1"/>
  <c r="J63" i="53"/>
  <c r="J62" i="53"/>
  <c r="I61" i="53"/>
  <c r="H61" i="53"/>
  <c r="G61" i="53"/>
  <c r="F61" i="53"/>
  <c r="J61" i="53" s="1"/>
  <c r="E61" i="53"/>
  <c r="D61" i="53"/>
  <c r="J60" i="53"/>
  <c r="I59" i="53"/>
  <c r="I58" i="53" s="1"/>
  <c r="E59" i="53"/>
  <c r="E58" i="53" s="1"/>
  <c r="J57" i="53"/>
  <c r="J56" i="53"/>
  <c r="J55" i="53"/>
  <c r="J54" i="53"/>
  <c r="I53" i="53"/>
  <c r="H53" i="53"/>
  <c r="G53" i="53"/>
  <c r="F53" i="53"/>
  <c r="J53" i="53" s="1"/>
  <c r="D53" i="53"/>
  <c r="J52" i="53"/>
  <c r="J51" i="53"/>
  <c r="J50" i="53"/>
  <c r="I49" i="53"/>
  <c r="H49" i="53"/>
  <c r="G49" i="53"/>
  <c r="F49" i="53"/>
  <c r="J49" i="53" s="1"/>
  <c r="E49" i="53"/>
  <c r="D49" i="53"/>
  <c r="J48" i="53"/>
  <c r="J47" i="53"/>
  <c r="I46" i="53"/>
  <c r="H46" i="53"/>
  <c r="G46" i="53"/>
  <c r="F46" i="53"/>
  <c r="J46" i="53" s="1"/>
  <c r="E46" i="53"/>
  <c r="D46" i="53"/>
  <c r="J45" i="53"/>
  <c r="J44" i="53"/>
  <c r="I43" i="53"/>
  <c r="H43" i="53"/>
  <c r="G43" i="53"/>
  <c r="F43" i="53"/>
  <c r="F30" i="53" s="1"/>
  <c r="D43" i="53"/>
  <c r="J42" i="53"/>
  <c r="J41" i="53"/>
  <c r="J40" i="53"/>
  <c r="H40" i="53"/>
  <c r="J39" i="53"/>
  <c r="H39" i="53"/>
  <c r="J38" i="53"/>
  <c r="H38" i="53"/>
  <c r="I37" i="53"/>
  <c r="H37" i="53"/>
  <c r="H30" i="53" s="1"/>
  <c r="G37" i="53"/>
  <c r="G30" i="53" s="1"/>
  <c r="F37" i="53"/>
  <c r="J37" i="53" s="1"/>
  <c r="D37" i="53"/>
  <c r="J36" i="53"/>
  <c r="J35" i="53"/>
  <c r="J34" i="53"/>
  <c r="H34" i="53"/>
  <c r="J33" i="53"/>
  <c r="J32" i="53"/>
  <c r="J31" i="53"/>
  <c r="I30" i="53"/>
  <c r="D30" i="53"/>
  <c r="J29" i="53"/>
  <c r="H29" i="53"/>
  <c r="H28" i="53"/>
  <c r="H26" i="53" s="1"/>
  <c r="H25" i="53" s="1"/>
  <c r="H24" i="53" s="1"/>
  <c r="H23" i="53" s="1"/>
  <c r="J27" i="53"/>
  <c r="H27" i="53"/>
  <c r="I26" i="53"/>
  <c r="I25" i="53" s="1"/>
  <c r="I24" i="53" s="1"/>
  <c r="I23" i="53" s="1"/>
  <c r="G26" i="53"/>
  <c r="F26" i="53"/>
  <c r="J26" i="53" s="1"/>
  <c r="D26" i="53"/>
  <c r="D25" i="53" s="1"/>
  <c r="D24" i="53" s="1"/>
  <c r="D23" i="53" s="1"/>
  <c r="G25" i="53"/>
  <c r="F25" i="53"/>
  <c r="J25" i="53" s="1"/>
  <c r="E15" i="53"/>
  <c r="E14" i="53"/>
  <c r="D14" i="53"/>
  <c r="E13" i="53"/>
  <c r="D12" i="53"/>
  <c r="E12" i="53" s="1"/>
  <c r="J11" i="53"/>
  <c r="B11" i="53"/>
  <c r="J10" i="53"/>
  <c r="B10" i="53"/>
  <c r="J9" i="53"/>
  <c r="B9" i="53"/>
  <c r="A6" i="53"/>
  <c r="H5" i="53"/>
  <c r="G5" i="53"/>
  <c r="A5" i="53"/>
  <c r="A103" i="47"/>
  <c r="G102" i="47"/>
  <c r="A102" i="47"/>
  <c r="G100" i="47"/>
  <c r="A100" i="47"/>
  <c r="J86" i="47"/>
  <c r="E85" i="47"/>
  <c r="J84" i="47"/>
  <c r="I83" i="47"/>
  <c r="H83" i="47"/>
  <c r="G83" i="47"/>
  <c r="F83" i="47"/>
  <c r="J83" i="47" s="1"/>
  <c r="E83" i="47"/>
  <c r="D83" i="47"/>
  <c r="J82" i="47"/>
  <c r="J81" i="47"/>
  <c r="J80" i="47"/>
  <c r="I79" i="47"/>
  <c r="I78" i="47" s="1"/>
  <c r="H79" i="47"/>
  <c r="G79" i="47"/>
  <c r="F79" i="47"/>
  <c r="J79" i="47" s="1"/>
  <c r="E79" i="47"/>
  <c r="E78" i="47" s="1"/>
  <c r="D79" i="47"/>
  <c r="H78" i="47"/>
  <c r="G78" i="47"/>
  <c r="F78" i="47"/>
  <c r="J78" i="47" s="1"/>
  <c r="D78" i="47"/>
  <c r="J77" i="47"/>
  <c r="J76" i="47"/>
  <c r="J75" i="47"/>
  <c r="J74" i="47"/>
  <c r="I73" i="47"/>
  <c r="H73" i="47"/>
  <c r="G73" i="47"/>
  <c r="F73" i="47"/>
  <c r="J73" i="47" s="1"/>
  <c r="E73" i="47"/>
  <c r="D73" i="47"/>
  <c r="J72" i="47"/>
  <c r="J71" i="47"/>
  <c r="J70" i="47"/>
  <c r="J69" i="47"/>
  <c r="J68" i="47"/>
  <c r="I67" i="47"/>
  <c r="H67" i="47"/>
  <c r="G67" i="47"/>
  <c r="G59" i="47" s="1"/>
  <c r="G58" i="47" s="1"/>
  <c r="F67" i="47"/>
  <c r="J67" i="47" s="1"/>
  <c r="E67" i="47"/>
  <c r="D67" i="47"/>
  <c r="J66" i="47"/>
  <c r="J65" i="47"/>
  <c r="I64" i="47"/>
  <c r="H64" i="47"/>
  <c r="H59" i="47" s="1"/>
  <c r="H58" i="47" s="1"/>
  <c r="G64" i="47"/>
  <c r="F64" i="47"/>
  <c r="J64" i="47" s="1"/>
  <c r="E64" i="47"/>
  <c r="D64" i="47"/>
  <c r="D59" i="47" s="1"/>
  <c r="D58" i="47" s="1"/>
  <c r="J63" i="47"/>
  <c r="J62" i="47"/>
  <c r="I61" i="47"/>
  <c r="H61" i="47"/>
  <c r="G61" i="47"/>
  <c r="F61" i="47"/>
  <c r="J61" i="47" s="1"/>
  <c r="E61" i="47"/>
  <c r="D61" i="47"/>
  <c r="J60" i="47"/>
  <c r="I59" i="47"/>
  <c r="I58" i="47" s="1"/>
  <c r="E59" i="47"/>
  <c r="E58" i="47" s="1"/>
  <c r="J57" i="47"/>
  <c r="J56" i="47"/>
  <c r="H56" i="47"/>
  <c r="J55" i="47"/>
  <c r="J54" i="47"/>
  <c r="I53" i="47"/>
  <c r="H53" i="47"/>
  <c r="G53" i="47"/>
  <c r="F53" i="47"/>
  <c r="J53" i="47" s="1"/>
  <c r="D53" i="47"/>
  <c r="J52" i="47"/>
  <c r="J51" i="47"/>
  <c r="J50" i="47"/>
  <c r="I49" i="47"/>
  <c r="H49" i="47"/>
  <c r="G49" i="47"/>
  <c r="F49" i="47"/>
  <c r="J49" i="47" s="1"/>
  <c r="E49" i="47"/>
  <c r="D49" i="47"/>
  <c r="J48" i="47"/>
  <c r="J47" i="47"/>
  <c r="I46" i="47"/>
  <c r="H46" i="47"/>
  <c r="G46" i="47"/>
  <c r="F46" i="47"/>
  <c r="J46" i="47" s="1"/>
  <c r="E46" i="47"/>
  <c r="D46" i="47"/>
  <c r="J45" i="47"/>
  <c r="J44" i="47"/>
  <c r="I43" i="47"/>
  <c r="H43" i="47"/>
  <c r="G43" i="47"/>
  <c r="F43" i="47"/>
  <c r="J43" i="47" s="1"/>
  <c r="D43" i="47"/>
  <c r="J42" i="47"/>
  <c r="J41" i="47"/>
  <c r="J40" i="47"/>
  <c r="J39" i="47"/>
  <c r="J38" i="47"/>
  <c r="I37" i="47"/>
  <c r="H37" i="47"/>
  <c r="G37" i="47"/>
  <c r="F37" i="47"/>
  <c r="F30" i="47" s="1"/>
  <c r="D37" i="47"/>
  <c r="J36" i="47"/>
  <c r="J35" i="47"/>
  <c r="J34" i="47"/>
  <c r="H34" i="47"/>
  <c r="H30" i="47" s="1"/>
  <c r="J33" i="47"/>
  <c r="J32" i="47"/>
  <c r="J31" i="47"/>
  <c r="I30" i="47"/>
  <c r="G30" i="47"/>
  <c r="D30" i="47"/>
  <c r="J29" i="47"/>
  <c r="J28" i="47"/>
  <c r="J27" i="47"/>
  <c r="I26" i="47"/>
  <c r="H26" i="47"/>
  <c r="H25" i="47" s="1"/>
  <c r="H24" i="47" s="1"/>
  <c r="H23" i="47" s="1"/>
  <c r="G26" i="47"/>
  <c r="F26" i="47"/>
  <c r="J26" i="47" s="1"/>
  <c r="E26" i="47"/>
  <c r="D26" i="47"/>
  <c r="D25" i="47" s="1"/>
  <c r="D24" i="47" s="1"/>
  <c r="D23" i="47" s="1"/>
  <c r="I25" i="47"/>
  <c r="G25" i="47"/>
  <c r="G24" i="47" s="1"/>
  <c r="G23" i="47" s="1"/>
  <c r="F25" i="47"/>
  <c r="I24" i="47"/>
  <c r="I23" i="47" s="1"/>
  <c r="E15" i="47"/>
  <c r="E14" i="47"/>
  <c r="D14" i="47"/>
  <c r="E13" i="47"/>
  <c r="D12" i="47"/>
  <c r="E12" i="47" s="1"/>
  <c r="J11" i="47"/>
  <c r="B11" i="47"/>
  <c r="J10" i="47"/>
  <c r="B10" i="47"/>
  <c r="J9" i="47"/>
  <c r="B9" i="47"/>
  <c r="A6" i="47"/>
  <c r="H5" i="47"/>
  <c r="G5" i="47"/>
  <c r="A5" i="47"/>
  <c r="A103" i="51"/>
  <c r="G102" i="51"/>
  <c r="A102" i="51"/>
  <c r="G100" i="51"/>
  <c r="A100" i="51"/>
  <c r="J86" i="51"/>
  <c r="E85" i="51"/>
  <c r="J84" i="51"/>
  <c r="I83" i="51"/>
  <c r="H83" i="51"/>
  <c r="G83" i="51"/>
  <c r="F83" i="51"/>
  <c r="J83" i="51" s="1"/>
  <c r="E83" i="51"/>
  <c r="D83" i="51"/>
  <c r="J82" i="51"/>
  <c r="J81" i="51"/>
  <c r="J80" i="51"/>
  <c r="I79" i="51"/>
  <c r="I78" i="51" s="1"/>
  <c r="H79" i="51"/>
  <c r="G79" i="51"/>
  <c r="F79" i="51"/>
  <c r="J79" i="51" s="1"/>
  <c r="E79" i="51"/>
  <c r="E78" i="51" s="1"/>
  <c r="D79" i="51"/>
  <c r="H78" i="51"/>
  <c r="G78" i="51"/>
  <c r="F78" i="51"/>
  <c r="J78" i="51" s="1"/>
  <c r="D78" i="51"/>
  <c r="J77" i="51"/>
  <c r="J76" i="51"/>
  <c r="J75" i="51"/>
  <c r="J74" i="51"/>
  <c r="I73" i="51"/>
  <c r="H73" i="51"/>
  <c r="G73" i="51"/>
  <c r="F73" i="51"/>
  <c r="J73" i="51" s="1"/>
  <c r="E73" i="51"/>
  <c r="D73" i="51"/>
  <c r="J72" i="51"/>
  <c r="J71" i="51"/>
  <c r="J70" i="51"/>
  <c r="J69" i="51"/>
  <c r="J68" i="51"/>
  <c r="I67" i="51"/>
  <c r="H67" i="51"/>
  <c r="G67" i="51"/>
  <c r="F67" i="51"/>
  <c r="J67" i="51" s="1"/>
  <c r="E67" i="51"/>
  <c r="D67" i="51"/>
  <c r="J66" i="51"/>
  <c r="J65" i="51"/>
  <c r="I64" i="51"/>
  <c r="H64" i="51"/>
  <c r="H59" i="51" s="1"/>
  <c r="H58" i="51" s="1"/>
  <c r="G64" i="51"/>
  <c r="G59" i="51" s="1"/>
  <c r="G58" i="51" s="1"/>
  <c r="F64" i="51"/>
  <c r="J64" i="51" s="1"/>
  <c r="E64" i="51"/>
  <c r="D64" i="51"/>
  <c r="D59" i="51" s="1"/>
  <c r="D58" i="51" s="1"/>
  <c r="J63" i="51"/>
  <c r="J62" i="51"/>
  <c r="I61" i="51"/>
  <c r="H61" i="51"/>
  <c r="G61" i="51"/>
  <c r="F61" i="51"/>
  <c r="J61" i="51" s="1"/>
  <c r="E61" i="51"/>
  <c r="D61" i="51"/>
  <c r="J60" i="51"/>
  <c r="I59" i="51"/>
  <c r="I58" i="51" s="1"/>
  <c r="E59" i="51"/>
  <c r="E58" i="51" s="1"/>
  <c r="J57" i="51"/>
  <c r="J56" i="51"/>
  <c r="J55" i="51"/>
  <c r="J54" i="51"/>
  <c r="I53" i="51"/>
  <c r="H53" i="51"/>
  <c r="G53" i="51"/>
  <c r="F53" i="51"/>
  <c r="J53" i="51" s="1"/>
  <c r="D53" i="51"/>
  <c r="J52" i="51"/>
  <c r="J51" i="51"/>
  <c r="J50" i="51"/>
  <c r="I49" i="51"/>
  <c r="H49" i="51"/>
  <c r="G49" i="51"/>
  <c r="F49" i="51"/>
  <c r="J49" i="51" s="1"/>
  <c r="E49" i="51"/>
  <c r="D49" i="51"/>
  <c r="J48" i="51"/>
  <c r="J47" i="51"/>
  <c r="I46" i="51"/>
  <c r="H46" i="51"/>
  <c r="G46" i="51"/>
  <c r="F46" i="51"/>
  <c r="J46" i="51" s="1"/>
  <c r="E46" i="51"/>
  <c r="D46" i="51"/>
  <c r="J45" i="51"/>
  <c r="J44" i="51"/>
  <c r="I43" i="51"/>
  <c r="H43" i="51"/>
  <c r="G43" i="51"/>
  <c r="F43" i="51"/>
  <c r="J43" i="51" s="1"/>
  <c r="J42" i="51"/>
  <c r="J41" i="51"/>
  <c r="H40" i="51"/>
  <c r="J40" i="51" s="1"/>
  <c r="J39" i="51"/>
  <c r="H39" i="51"/>
  <c r="H38" i="51"/>
  <c r="J38" i="51" s="1"/>
  <c r="I37" i="51"/>
  <c r="G37" i="51"/>
  <c r="G30" i="51" s="1"/>
  <c r="F37" i="51"/>
  <c r="D37" i="51"/>
  <c r="J36" i="51"/>
  <c r="J35" i="51"/>
  <c r="H35" i="51"/>
  <c r="H34" i="51"/>
  <c r="J34" i="51" s="1"/>
  <c r="J33" i="51"/>
  <c r="J32" i="51"/>
  <c r="H31" i="51"/>
  <c r="J31" i="51" s="1"/>
  <c r="I30" i="51"/>
  <c r="F30" i="51"/>
  <c r="D30" i="51"/>
  <c r="H29" i="51"/>
  <c r="J29" i="51" s="1"/>
  <c r="J28" i="51"/>
  <c r="J27" i="51"/>
  <c r="H27" i="51"/>
  <c r="I26" i="51"/>
  <c r="I25" i="51" s="1"/>
  <c r="I24" i="51" s="1"/>
  <c r="I23" i="51" s="1"/>
  <c r="H26" i="51"/>
  <c r="H25" i="51" s="1"/>
  <c r="G26" i="51"/>
  <c r="F26" i="51"/>
  <c r="J26" i="51" s="1"/>
  <c r="D26" i="51"/>
  <c r="D25" i="51" s="1"/>
  <c r="D24" i="51" s="1"/>
  <c r="D23" i="51" s="1"/>
  <c r="G25" i="51"/>
  <c r="G24" i="51" s="1"/>
  <c r="G23" i="51" s="1"/>
  <c r="F25" i="51"/>
  <c r="E15" i="51"/>
  <c r="E14" i="51"/>
  <c r="D14" i="51"/>
  <c r="E13" i="51"/>
  <c r="D12" i="51"/>
  <c r="E12" i="51" s="1"/>
  <c r="J11" i="51"/>
  <c r="B11" i="51"/>
  <c r="J10" i="51"/>
  <c r="B10" i="51"/>
  <c r="J9" i="51"/>
  <c r="B9" i="51"/>
  <c r="A6" i="51"/>
  <c r="H5" i="51"/>
  <c r="G5" i="51"/>
  <c r="A5" i="51"/>
  <c r="A103" i="50"/>
  <c r="G102" i="50"/>
  <c r="A102" i="50"/>
  <c r="G100" i="50"/>
  <c r="A100" i="50"/>
  <c r="J86" i="50"/>
  <c r="E85" i="50"/>
  <c r="J84" i="50"/>
  <c r="I83" i="50"/>
  <c r="H83" i="50"/>
  <c r="G83" i="50"/>
  <c r="F83" i="50"/>
  <c r="J83" i="50" s="1"/>
  <c r="E83" i="50"/>
  <c r="D83" i="50"/>
  <c r="J82" i="50"/>
  <c r="J81" i="50"/>
  <c r="J80" i="50"/>
  <c r="I79" i="50"/>
  <c r="I78" i="50" s="1"/>
  <c r="H79" i="50"/>
  <c r="G79" i="50"/>
  <c r="G78" i="50" s="1"/>
  <c r="F79" i="50"/>
  <c r="J79" i="50" s="1"/>
  <c r="E79" i="50"/>
  <c r="E78" i="50" s="1"/>
  <c r="D79" i="50"/>
  <c r="H78" i="50"/>
  <c r="F78" i="50"/>
  <c r="D78" i="50"/>
  <c r="J77" i="50"/>
  <c r="J76" i="50"/>
  <c r="J75" i="50"/>
  <c r="J74" i="50"/>
  <c r="I73" i="50"/>
  <c r="H73" i="50"/>
  <c r="G73" i="50"/>
  <c r="F73" i="50"/>
  <c r="J73" i="50" s="1"/>
  <c r="E73" i="50"/>
  <c r="D73" i="50"/>
  <c r="J72" i="50"/>
  <c r="J71" i="50"/>
  <c r="J70" i="50"/>
  <c r="J69" i="50"/>
  <c r="J68" i="50"/>
  <c r="I67" i="50"/>
  <c r="I59" i="50" s="1"/>
  <c r="I58" i="50" s="1"/>
  <c r="H67" i="50"/>
  <c r="G67" i="50"/>
  <c r="F67" i="50"/>
  <c r="J67" i="50" s="1"/>
  <c r="E67" i="50"/>
  <c r="E59" i="50" s="1"/>
  <c r="E58" i="50" s="1"/>
  <c r="D67" i="50"/>
  <c r="J66" i="50"/>
  <c r="J65" i="50"/>
  <c r="I64" i="50"/>
  <c r="H64" i="50"/>
  <c r="H59" i="50" s="1"/>
  <c r="H58" i="50" s="1"/>
  <c r="G64" i="50"/>
  <c r="F64" i="50"/>
  <c r="J64" i="50" s="1"/>
  <c r="E64" i="50"/>
  <c r="D64" i="50"/>
  <c r="D59" i="50" s="1"/>
  <c r="D58" i="50" s="1"/>
  <c r="J63" i="50"/>
  <c r="J62" i="50"/>
  <c r="I61" i="50"/>
  <c r="H61" i="50"/>
  <c r="G61" i="50"/>
  <c r="F61" i="50"/>
  <c r="J61" i="50" s="1"/>
  <c r="E61" i="50"/>
  <c r="D61" i="50"/>
  <c r="J60" i="50"/>
  <c r="G59" i="50"/>
  <c r="G58" i="50" s="1"/>
  <c r="J57" i="50"/>
  <c r="J56" i="50"/>
  <c r="J55" i="50"/>
  <c r="J54" i="50"/>
  <c r="I53" i="50"/>
  <c r="H53" i="50"/>
  <c r="G53" i="50"/>
  <c r="F53" i="50"/>
  <c r="J53" i="50" s="1"/>
  <c r="D53" i="50"/>
  <c r="J52" i="50"/>
  <c r="J51" i="50"/>
  <c r="J50" i="50"/>
  <c r="I49" i="50"/>
  <c r="H49" i="50"/>
  <c r="G49" i="50"/>
  <c r="F49" i="50"/>
  <c r="J49" i="50" s="1"/>
  <c r="E49" i="50"/>
  <c r="D49" i="50"/>
  <c r="J48" i="50"/>
  <c r="J47" i="50"/>
  <c r="I46" i="50"/>
  <c r="G46" i="50"/>
  <c r="H46" i="50" s="1"/>
  <c r="F46" i="50"/>
  <c r="E46" i="50"/>
  <c r="D46" i="50"/>
  <c r="J45" i="50"/>
  <c r="H45" i="50"/>
  <c r="J44" i="50"/>
  <c r="H44" i="50"/>
  <c r="J43" i="50"/>
  <c r="I43" i="50"/>
  <c r="H43" i="50"/>
  <c r="H30" i="50" s="1"/>
  <c r="F43" i="50"/>
  <c r="D43" i="50"/>
  <c r="J42" i="50"/>
  <c r="J41" i="50"/>
  <c r="H41" i="50"/>
  <c r="J40" i="50"/>
  <c r="H40" i="50"/>
  <c r="J39" i="50"/>
  <c r="H39" i="50"/>
  <c r="J38" i="50"/>
  <c r="H38" i="50"/>
  <c r="I37" i="50"/>
  <c r="H37" i="50"/>
  <c r="G37" i="50"/>
  <c r="F37" i="50"/>
  <c r="F30" i="50" s="1"/>
  <c r="J30" i="50" s="1"/>
  <c r="D37" i="50"/>
  <c r="J36" i="50"/>
  <c r="H35" i="50"/>
  <c r="J35" i="50" s="1"/>
  <c r="H34" i="50"/>
  <c r="J34" i="50" s="1"/>
  <c r="H33" i="50"/>
  <c r="J33" i="50" s="1"/>
  <c r="H32" i="50"/>
  <c r="J32" i="50" s="1"/>
  <c r="H31" i="50"/>
  <c r="J31" i="50" s="1"/>
  <c r="I30" i="50"/>
  <c r="G30" i="50"/>
  <c r="D30" i="50"/>
  <c r="H29" i="50"/>
  <c r="J29" i="50" s="1"/>
  <c r="J28" i="50"/>
  <c r="J27" i="50"/>
  <c r="H27" i="50"/>
  <c r="I26" i="50"/>
  <c r="H26" i="50"/>
  <c r="H25" i="50" s="1"/>
  <c r="G26" i="50"/>
  <c r="G25" i="50" s="1"/>
  <c r="G24" i="50" s="1"/>
  <c r="G23" i="50" s="1"/>
  <c r="F26" i="50"/>
  <c r="J26" i="50" s="1"/>
  <c r="D26" i="50"/>
  <c r="I25" i="50"/>
  <c r="I24" i="50" s="1"/>
  <c r="F25" i="50"/>
  <c r="D25" i="50"/>
  <c r="D24" i="50" s="1"/>
  <c r="E15" i="50"/>
  <c r="E14" i="50"/>
  <c r="D14" i="50"/>
  <c r="E13" i="50"/>
  <c r="E12" i="50"/>
  <c r="D12" i="50"/>
  <c r="J11" i="50"/>
  <c r="B11" i="50"/>
  <c r="J10" i="50"/>
  <c r="B10" i="50"/>
  <c r="J9" i="50"/>
  <c r="B9" i="50"/>
  <c r="A6" i="50"/>
  <c r="H5" i="50"/>
  <c r="G5" i="50"/>
  <c r="A5" i="50"/>
  <c r="A103" i="49"/>
  <c r="G102" i="49"/>
  <c r="A102" i="49"/>
  <c r="G100" i="49"/>
  <c r="A100" i="49"/>
  <c r="J86" i="49"/>
  <c r="E85" i="49"/>
  <c r="J84" i="49"/>
  <c r="I83" i="49"/>
  <c r="H83" i="49"/>
  <c r="G83" i="49"/>
  <c r="F83" i="49"/>
  <c r="J83" i="49" s="1"/>
  <c r="E83" i="49"/>
  <c r="D83" i="49"/>
  <c r="J82" i="49"/>
  <c r="J81" i="49"/>
  <c r="J80" i="49"/>
  <c r="I79" i="49"/>
  <c r="I78" i="49" s="1"/>
  <c r="H79" i="49"/>
  <c r="G79" i="49"/>
  <c r="F79" i="49"/>
  <c r="J79" i="49" s="1"/>
  <c r="E79" i="49"/>
  <c r="E78" i="49" s="1"/>
  <c r="D79" i="49"/>
  <c r="H78" i="49"/>
  <c r="G78" i="49"/>
  <c r="F78" i="49"/>
  <c r="J78" i="49" s="1"/>
  <c r="D78" i="49"/>
  <c r="J77" i="49"/>
  <c r="J76" i="49"/>
  <c r="J75" i="49"/>
  <c r="J74" i="49"/>
  <c r="I73" i="49"/>
  <c r="H73" i="49"/>
  <c r="G73" i="49"/>
  <c r="F73" i="49"/>
  <c r="J73" i="49" s="1"/>
  <c r="E73" i="49"/>
  <c r="D73" i="49"/>
  <c r="J72" i="49"/>
  <c r="J71" i="49"/>
  <c r="J70" i="49"/>
  <c r="J69" i="49"/>
  <c r="J68" i="49"/>
  <c r="I67" i="49"/>
  <c r="H67" i="49"/>
  <c r="G67" i="49"/>
  <c r="G59" i="49" s="1"/>
  <c r="G58" i="49" s="1"/>
  <c r="F67" i="49"/>
  <c r="J67" i="49" s="1"/>
  <c r="E67" i="49"/>
  <c r="D67" i="49"/>
  <c r="J66" i="49"/>
  <c r="J65" i="49"/>
  <c r="I64" i="49"/>
  <c r="H64" i="49"/>
  <c r="H59" i="49" s="1"/>
  <c r="H58" i="49" s="1"/>
  <c r="G64" i="49"/>
  <c r="F64" i="49"/>
  <c r="J64" i="49" s="1"/>
  <c r="E64" i="49"/>
  <c r="D64" i="49"/>
  <c r="D59" i="49" s="1"/>
  <c r="D58" i="49" s="1"/>
  <c r="J63" i="49"/>
  <c r="J62" i="49"/>
  <c r="I61" i="49"/>
  <c r="H61" i="49"/>
  <c r="G61" i="49"/>
  <c r="F61" i="49"/>
  <c r="J61" i="49" s="1"/>
  <c r="E61" i="49"/>
  <c r="D61" i="49"/>
  <c r="J60" i="49"/>
  <c r="I59" i="49"/>
  <c r="I58" i="49" s="1"/>
  <c r="E59" i="49"/>
  <c r="E58" i="49" s="1"/>
  <c r="J57" i="49"/>
  <c r="J56" i="49"/>
  <c r="J55" i="49"/>
  <c r="J54" i="49"/>
  <c r="I53" i="49"/>
  <c r="H53" i="49"/>
  <c r="G53" i="49"/>
  <c r="F53" i="49"/>
  <c r="J53" i="49" s="1"/>
  <c r="D53" i="49"/>
  <c r="J52" i="49"/>
  <c r="J51" i="49"/>
  <c r="J50" i="49"/>
  <c r="I49" i="49"/>
  <c r="H49" i="49"/>
  <c r="G49" i="49"/>
  <c r="F49" i="49"/>
  <c r="J49" i="49" s="1"/>
  <c r="E49" i="49"/>
  <c r="D49" i="49"/>
  <c r="J48" i="49"/>
  <c r="J47" i="49"/>
  <c r="I46" i="49"/>
  <c r="H46" i="49"/>
  <c r="G46" i="49"/>
  <c r="F46" i="49"/>
  <c r="J46" i="49" s="1"/>
  <c r="E46" i="49"/>
  <c r="D46" i="49"/>
  <c r="J45" i="49"/>
  <c r="J44" i="49"/>
  <c r="I43" i="49"/>
  <c r="H43" i="49"/>
  <c r="G43" i="49"/>
  <c r="F43" i="49"/>
  <c r="J43" i="49" s="1"/>
  <c r="D43" i="49"/>
  <c r="J42" i="49"/>
  <c r="J41" i="49"/>
  <c r="J40" i="49"/>
  <c r="H40" i="49"/>
  <c r="J39" i="49"/>
  <c r="H39" i="49"/>
  <c r="J38" i="49"/>
  <c r="H38" i="49"/>
  <c r="I37" i="49"/>
  <c r="H37" i="49"/>
  <c r="H30" i="49" s="1"/>
  <c r="G37" i="49"/>
  <c r="G30" i="49" s="1"/>
  <c r="F37" i="49"/>
  <c r="J37" i="49" s="1"/>
  <c r="D37" i="49"/>
  <c r="J36" i="49"/>
  <c r="J35" i="49"/>
  <c r="J34" i="49"/>
  <c r="H34" i="49"/>
  <c r="J33" i="49"/>
  <c r="J32" i="49"/>
  <c r="J31" i="49"/>
  <c r="H31" i="49"/>
  <c r="I30" i="49"/>
  <c r="F30" i="49"/>
  <c r="J30" i="49" s="1"/>
  <c r="D30" i="49"/>
  <c r="J29" i="49"/>
  <c r="H29" i="49"/>
  <c r="J28" i="49"/>
  <c r="H27" i="49"/>
  <c r="J27" i="49" s="1"/>
  <c r="I26" i="49"/>
  <c r="I25" i="49" s="1"/>
  <c r="I24" i="49" s="1"/>
  <c r="I23" i="49" s="1"/>
  <c r="H26" i="49"/>
  <c r="H25" i="49" s="1"/>
  <c r="H24" i="49" s="1"/>
  <c r="H23" i="49" s="1"/>
  <c r="G26" i="49"/>
  <c r="F26" i="49"/>
  <c r="J26" i="49" s="1"/>
  <c r="D26" i="49"/>
  <c r="D25" i="49" s="1"/>
  <c r="D24" i="49" s="1"/>
  <c r="D23" i="49" s="1"/>
  <c r="G25" i="49"/>
  <c r="G24" i="49" s="1"/>
  <c r="G23" i="49" s="1"/>
  <c r="F25" i="49"/>
  <c r="J25" i="49" s="1"/>
  <c r="E15" i="49"/>
  <c r="E14" i="49"/>
  <c r="D14" i="49"/>
  <c r="E13" i="49"/>
  <c r="D12" i="49"/>
  <c r="E12" i="49" s="1"/>
  <c r="J11" i="49"/>
  <c r="B11" i="49"/>
  <c r="J10" i="49"/>
  <c r="B10" i="49"/>
  <c r="J9" i="49"/>
  <c r="B9" i="49"/>
  <c r="A6" i="49"/>
  <c r="H5" i="49"/>
  <c r="G5" i="49"/>
  <c r="A5" i="49"/>
  <c r="A103" i="48"/>
  <c r="G102" i="48"/>
  <c r="A102" i="48"/>
  <c r="G100" i="48"/>
  <c r="A100" i="48"/>
  <c r="J86" i="48"/>
  <c r="E85" i="48"/>
  <c r="J84" i="48"/>
  <c r="I83" i="48"/>
  <c r="H83" i="48"/>
  <c r="G83" i="48"/>
  <c r="F83" i="48"/>
  <c r="J83" i="48" s="1"/>
  <c r="E83" i="48"/>
  <c r="D83" i="48"/>
  <c r="J82" i="48"/>
  <c r="J81" i="48"/>
  <c r="J80" i="48"/>
  <c r="I79" i="48"/>
  <c r="H79" i="48"/>
  <c r="H78" i="48" s="1"/>
  <c r="G79" i="48"/>
  <c r="F79" i="48"/>
  <c r="F78" i="48" s="1"/>
  <c r="E79" i="48"/>
  <c r="D79" i="48"/>
  <c r="D78" i="48" s="1"/>
  <c r="I78" i="48"/>
  <c r="G78" i="48"/>
  <c r="E78" i="48"/>
  <c r="J77" i="48"/>
  <c r="J76" i="48"/>
  <c r="J75" i="48"/>
  <c r="J74" i="48"/>
  <c r="I73" i="48"/>
  <c r="H73" i="48"/>
  <c r="G73" i="48"/>
  <c r="F73" i="48"/>
  <c r="J73" i="48" s="1"/>
  <c r="E73" i="48"/>
  <c r="D73" i="48"/>
  <c r="J72" i="48"/>
  <c r="J71" i="48"/>
  <c r="J70" i="48"/>
  <c r="J69" i="48"/>
  <c r="J68" i="48"/>
  <c r="I67" i="48"/>
  <c r="H67" i="48"/>
  <c r="H59" i="48" s="1"/>
  <c r="H58" i="48" s="1"/>
  <c r="G67" i="48"/>
  <c r="F67" i="48"/>
  <c r="J67" i="48" s="1"/>
  <c r="E67" i="48"/>
  <c r="D67" i="48"/>
  <c r="D59" i="48" s="1"/>
  <c r="D58" i="48" s="1"/>
  <c r="J66" i="48"/>
  <c r="J65" i="48"/>
  <c r="I64" i="48"/>
  <c r="I59" i="48" s="1"/>
  <c r="I58" i="48" s="1"/>
  <c r="H64" i="48"/>
  <c r="G64" i="48"/>
  <c r="G59" i="48" s="1"/>
  <c r="G58" i="48" s="1"/>
  <c r="F64" i="48"/>
  <c r="J64" i="48" s="1"/>
  <c r="E64" i="48"/>
  <c r="E59" i="48" s="1"/>
  <c r="E58" i="48" s="1"/>
  <c r="D64" i="48"/>
  <c r="J63" i="48"/>
  <c r="J62" i="48"/>
  <c r="I61" i="48"/>
  <c r="H61" i="48"/>
  <c r="G61" i="48"/>
  <c r="F61" i="48"/>
  <c r="J61" i="48" s="1"/>
  <c r="E61" i="48"/>
  <c r="D61" i="48"/>
  <c r="J60" i="48"/>
  <c r="F59" i="48"/>
  <c r="F58" i="48" s="1"/>
  <c r="J57" i="48"/>
  <c r="J56" i="48"/>
  <c r="J55" i="48"/>
  <c r="J54" i="48"/>
  <c r="I53" i="48"/>
  <c r="H53" i="48"/>
  <c r="G53" i="48"/>
  <c r="F53" i="48"/>
  <c r="J53" i="48" s="1"/>
  <c r="D53" i="48"/>
  <c r="J52" i="48"/>
  <c r="J51" i="48"/>
  <c r="J50" i="48"/>
  <c r="I49" i="48"/>
  <c r="H49" i="48"/>
  <c r="G49" i="48"/>
  <c r="F49" i="48"/>
  <c r="J49" i="48" s="1"/>
  <c r="E49" i="48"/>
  <c r="D49" i="48"/>
  <c r="J48" i="48"/>
  <c r="J47" i="48"/>
  <c r="I46" i="48"/>
  <c r="H46" i="48"/>
  <c r="G46" i="48"/>
  <c r="F46" i="48"/>
  <c r="J46" i="48" s="1"/>
  <c r="E46" i="48"/>
  <c r="D46" i="48"/>
  <c r="J45" i="48"/>
  <c r="J44" i="48"/>
  <c r="I43" i="48"/>
  <c r="H43" i="48"/>
  <c r="G43" i="48"/>
  <c r="F43" i="48"/>
  <c r="J43" i="48" s="1"/>
  <c r="D43" i="48"/>
  <c r="J42" i="48"/>
  <c r="J41" i="48"/>
  <c r="H41" i="48"/>
  <c r="J40" i="48"/>
  <c r="H40" i="48"/>
  <c r="J39" i="48"/>
  <c r="H39" i="48"/>
  <c r="J38" i="48"/>
  <c r="H38" i="48"/>
  <c r="I37" i="48"/>
  <c r="H37" i="48"/>
  <c r="H30" i="48" s="1"/>
  <c r="G37" i="48"/>
  <c r="F37" i="48"/>
  <c r="J37" i="48" s="1"/>
  <c r="D37" i="48"/>
  <c r="J36" i="48"/>
  <c r="J35" i="48"/>
  <c r="J34" i="48"/>
  <c r="H34" i="48"/>
  <c r="J33" i="48"/>
  <c r="J32" i="48"/>
  <c r="J31" i="48"/>
  <c r="I30" i="48"/>
  <c r="I24" i="48" s="1"/>
  <c r="I23" i="48" s="1"/>
  <c r="G30" i="48"/>
  <c r="G24" i="48" s="1"/>
  <c r="G23" i="48" s="1"/>
  <c r="D30" i="48"/>
  <c r="D24" i="48" s="1"/>
  <c r="H29" i="48"/>
  <c r="J29" i="48" s="1"/>
  <c r="J28" i="48"/>
  <c r="J27" i="48"/>
  <c r="H27" i="48"/>
  <c r="I26" i="48"/>
  <c r="H26" i="48"/>
  <c r="G26" i="48"/>
  <c r="F26" i="48"/>
  <c r="F25" i="48" s="1"/>
  <c r="D26" i="48"/>
  <c r="I25" i="48"/>
  <c r="H25" i="48"/>
  <c r="H24" i="48" s="1"/>
  <c r="G25" i="48"/>
  <c r="D25" i="48"/>
  <c r="E15" i="48"/>
  <c r="E14" i="48"/>
  <c r="D14" i="48"/>
  <c r="E13" i="48"/>
  <c r="E12" i="48"/>
  <c r="D12" i="48"/>
  <c r="J11" i="48"/>
  <c r="B11" i="48"/>
  <c r="J10" i="48"/>
  <c r="B10" i="48"/>
  <c r="J9" i="48"/>
  <c r="B9" i="48"/>
  <c r="A6" i="48"/>
  <c r="H5" i="48"/>
  <c r="G5" i="48"/>
  <c r="A5" i="48"/>
  <c r="A103" i="5"/>
  <c r="G102" i="5"/>
  <c r="A102" i="5"/>
  <c r="G100" i="5"/>
  <c r="A100" i="5"/>
  <c r="J86" i="5"/>
  <c r="E85" i="5"/>
  <c r="J84" i="5"/>
  <c r="I83" i="5"/>
  <c r="H83" i="5"/>
  <c r="G83" i="5"/>
  <c r="F83" i="5"/>
  <c r="J83" i="5" s="1"/>
  <c r="E83" i="5"/>
  <c r="D83" i="5"/>
  <c r="J82" i="5"/>
  <c r="J81" i="5"/>
  <c r="J80" i="5"/>
  <c r="I79" i="5"/>
  <c r="H79" i="5"/>
  <c r="H78" i="5" s="1"/>
  <c r="G79" i="5"/>
  <c r="F79" i="5"/>
  <c r="J79" i="5" s="1"/>
  <c r="E79" i="5"/>
  <c r="D79" i="5"/>
  <c r="D78" i="5" s="1"/>
  <c r="I78" i="5"/>
  <c r="G78" i="5"/>
  <c r="F78" i="5"/>
  <c r="J78" i="5" s="1"/>
  <c r="E78" i="5"/>
  <c r="J77" i="5"/>
  <c r="J76" i="5"/>
  <c r="J75" i="5"/>
  <c r="J74" i="5"/>
  <c r="I73" i="5"/>
  <c r="H73" i="5"/>
  <c r="G73" i="5"/>
  <c r="F73" i="5"/>
  <c r="J73" i="5" s="1"/>
  <c r="E73" i="5"/>
  <c r="D73" i="5"/>
  <c r="J72" i="5"/>
  <c r="J71" i="5"/>
  <c r="J70" i="5"/>
  <c r="J69" i="5"/>
  <c r="J68" i="5"/>
  <c r="I67" i="5"/>
  <c r="I59" i="5" s="1"/>
  <c r="I58" i="5" s="1"/>
  <c r="H67" i="5"/>
  <c r="G67" i="5"/>
  <c r="F67" i="5"/>
  <c r="J67" i="5" s="1"/>
  <c r="E67" i="5"/>
  <c r="E59" i="5" s="1"/>
  <c r="E58" i="5" s="1"/>
  <c r="D67" i="5"/>
  <c r="J66" i="5"/>
  <c r="J65" i="5"/>
  <c r="I64" i="5"/>
  <c r="H64" i="5"/>
  <c r="G64" i="5"/>
  <c r="F64" i="5"/>
  <c r="J64" i="5" s="1"/>
  <c r="E64" i="5"/>
  <c r="D64" i="5"/>
  <c r="J63" i="5"/>
  <c r="J62" i="5"/>
  <c r="I61" i="5"/>
  <c r="H61" i="5"/>
  <c r="G61" i="5"/>
  <c r="F61" i="5"/>
  <c r="J61" i="5" s="1"/>
  <c r="E61" i="5"/>
  <c r="D61" i="5"/>
  <c r="J60" i="5"/>
  <c r="H59" i="5"/>
  <c r="H58" i="5" s="1"/>
  <c r="G59" i="5"/>
  <c r="D59" i="5"/>
  <c r="D58" i="5" s="1"/>
  <c r="G58" i="5"/>
  <c r="J57" i="5"/>
  <c r="H57" i="5"/>
  <c r="J56" i="5"/>
  <c r="J55" i="5"/>
  <c r="J54" i="5"/>
  <c r="I53" i="5"/>
  <c r="H53" i="5"/>
  <c r="G53" i="5"/>
  <c r="F53" i="5"/>
  <c r="J53" i="5" s="1"/>
  <c r="D53" i="5"/>
  <c r="J52" i="5"/>
  <c r="J51" i="5"/>
  <c r="J50" i="5"/>
  <c r="I49" i="5"/>
  <c r="H49" i="5"/>
  <c r="G49" i="5"/>
  <c r="F49" i="5"/>
  <c r="J49" i="5" s="1"/>
  <c r="E49" i="5"/>
  <c r="D49" i="5"/>
  <c r="J48" i="5"/>
  <c r="J47" i="5"/>
  <c r="I46" i="5"/>
  <c r="H46" i="5"/>
  <c r="G46" i="5"/>
  <c r="F46" i="5"/>
  <c r="J46" i="5" s="1"/>
  <c r="E46" i="5"/>
  <c r="D46" i="5"/>
  <c r="J45" i="5"/>
  <c r="J44" i="5"/>
  <c r="I43" i="5"/>
  <c r="H43" i="5"/>
  <c r="G43" i="5"/>
  <c r="F43" i="5"/>
  <c r="J43" i="5" s="1"/>
  <c r="D43" i="5"/>
  <c r="J42" i="5"/>
  <c r="H41" i="5"/>
  <c r="J41" i="5" s="1"/>
  <c r="J40" i="5"/>
  <c r="H40" i="5"/>
  <c r="H39" i="5"/>
  <c r="J39" i="5" s="1"/>
  <c r="J38" i="5"/>
  <c r="H38" i="5"/>
  <c r="I37" i="5"/>
  <c r="H37" i="5"/>
  <c r="G37" i="5"/>
  <c r="F37" i="5"/>
  <c r="J37" i="5" s="1"/>
  <c r="D37" i="5"/>
  <c r="J36" i="5"/>
  <c r="J35" i="5"/>
  <c r="H34" i="5"/>
  <c r="J34" i="5" s="1"/>
  <c r="J33" i="5"/>
  <c r="H33" i="5"/>
  <c r="H32" i="5"/>
  <c r="J32" i="5" s="1"/>
  <c r="J31" i="5"/>
  <c r="H31" i="5"/>
  <c r="I30" i="5"/>
  <c r="H30" i="5"/>
  <c r="G30" i="5"/>
  <c r="D30" i="5"/>
  <c r="J29" i="5"/>
  <c r="H29" i="5"/>
  <c r="J28" i="5"/>
  <c r="H27" i="5"/>
  <c r="J27" i="5" s="1"/>
  <c r="I26" i="5"/>
  <c r="G26" i="5"/>
  <c r="G25" i="5" s="1"/>
  <c r="G24" i="5" s="1"/>
  <c r="G23" i="5" s="1"/>
  <c r="F26" i="5"/>
  <c r="D26" i="5"/>
  <c r="I25" i="5"/>
  <c r="I24" i="5" s="1"/>
  <c r="I23" i="5" s="1"/>
  <c r="F25" i="5"/>
  <c r="D25" i="5"/>
  <c r="D24" i="5" s="1"/>
  <c r="D23" i="5" s="1"/>
  <c r="E15" i="5"/>
  <c r="E14" i="5"/>
  <c r="D14" i="5"/>
  <c r="E13" i="5"/>
  <c r="E12" i="5"/>
  <c r="D12" i="5"/>
  <c r="J11" i="5"/>
  <c r="B11" i="5"/>
  <c r="J10" i="5"/>
  <c r="B10" i="5"/>
  <c r="J9" i="5"/>
  <c r="B9" i="5"/>
  <c r="A6" i="5"/>
  <c r="H5" i="5"/>
  <c r="G5" i="5"/>
  <c r="A5" i="5"/>
  <c r="A103" i="4"/>
  <c r="G102" i="4"/>
  <c r="A102" i="4"/>
  <c r="G100" i="4"/>
  <c r="A100" i="4"/>
  <c r="J86" i="4"/>
  <c r="E85" i="4"/>
  <c r="J84" i="4"/>
  <c r="I83" i="4"/>
  <c r="H83" i="4"/>
  <c r="G83" i="4"/>
  <c r="F83" i="4"/>
  <c r="J83" i="4" s="1"/>
  <c r="E83" i="4"/>
  <c r="D83" i="4"/>
  <c r="J82" i="4"/>
  <c r="J81" i="4"/>
  <c r="J80" i="4"/>
  <c r="I79" i="4"/>
  <c r="H79" i="4"/>
  <c r="H78" i="4" s="1"/>
  <c r="G79" i="4"/>
  <c r="F79" i="4"/>
  <c r="F78" i="4" s="1"/>
  <c r="J78" i="4" s="1"/>
  <c r="E79" i="4"/>
  <c r="D79" i="4"/>
  <c r="D78" i="4" s="1"/>
  <c r="I78" i="4"/>
  <c r="G78" i="4"/>
  <c r="E78" i="4"/>
  <c r="J77" i="4"/>
  <c r="J76" i="4"/>
  <c r="J75" i="4"/>
  <c r="J74" i="4"/>
  <c r="I73" i="4"/>
  <c r="H73" i="4"/>
  <c r="G73" i="4"/>
  <c r="F73" i="4"/>
  <c r="J73" i="4" s="1"/>
  <c r="E73" i="4"/>
  <c r="D73" i="4"/>
  <c r="J72" i="4"/>
  <c r="J71" i="4"/>
  <c r="J70" i="4"/>
  <c r="J69" i="4"/>
  <c r="J68" i="4"/>
  <c r="I67" i="4"/>
  <c r="H67" i="4"/>
  <c r="G67" i="4"/>
  <c r="F67" i="4"/>
  <c r="J67" i="4" s="1"/>
  <c r="E67" i="4"/>
  <c r="D67" i="4"/>
  <c r="J66" i="4"/>
  <c r="J65" i="4"/>
  <c r="I64" i="4"/>
  <c r="I59" i="4" s="1"/>
  <c r="I58" i="4" s="1"/>
  <c r="H64" i="4"/>
  <c r="G64" i="4"/>
  <c r="G59" i="4" s="1"/>
  <c r="G58" i="4" s="1"/>
  <c r="F64" i="4"/>
  <c r="J64" i="4" s="1"/>
  <c r="E64" i="4"/>
  <c r="E59" i="4" s="1"/>
  <c r="E58" i="4" s="1"/>
  <c r="D64" i="4"/>
  <c r="J63" i="4"/>
  <c r="J62" i="4"/>
  <c r="I61" i="4"/>
  <c r="H61" i="4"/>
  <c r="G61" i="4"/>
  <c r="F61" i="4"/>
  <c r="J61" i="4" s="1"/>
  <c r="E61" i="4"/>
  <c r="D61" i="4"/>
  <c r="J60" i="4"/>
  <c r="H59" i="4"/>
  <c r="H58" i="4" s="1"/>
  <c r="F59" i="4"/>
  <c r="F58" i="4" s="1"/>
  <c r="D59" i="4"/>
  <c r="D58" i="4" s="1"/>
  <c r="J57" i="4"/>
  <c r="J56" i="4"/>
  <c r="J55" i="4"/>
  <c r="J54" i="4"/>
  <c r="I53" i="4"/>
  <c r="H53" i="4"/>
  <c r="G53" i="4"/>
  <c r="F53" i="4"/>
  <c r="J53" i="4" s="1"/>
  <c r="D53" i="4"/>
  <c r="J52" i="4"/>
  <c r="J51" i="4"/>
  <c r="J50" i="4"/>
  <c r="I49" i="4"/>
  <c r="H49" i="4"/>
  <c r="G49" i="4"/>
  <c r="F49" i="4"/>
  <c r="J49" i="4" s="1"/>
  <c r="E49" i="4"/>
  <c r="D49" i="4"/>
  <c r="J48" i="4"/>
  <c r="J47" i="4"/>
  <c r="I46" i="4"/>
  <c r="H46" i="4"/>
  <c r="G46" i="4"/>
  <c r="F46" i="4"/>
  <c r="J46" i="4" s="1"/>
  <c r="E46" i="4"/>
  <c r="D46" i="4"/>
  <c r="J45" i="4"/>
  <c r="J44" i="4"/>
  <c r="I43" i="4"/>
  <c r="H43" i="4"/>
  <c r="G43" i="4"/>
  <c r="F43" i="4"/>
  <c r="J43" i="4" s="1"/>
  <c r="D43" i="4"/>
  <c r="J42" i="4"/>
  <c r="J41" i="4"/>
  <c r="H40" i="4"/>
  <c r="J40" i="4" s="1"/>
  <c r="H39" i="4"/>
  <c r="J39" i="4" s="1"/>
  <c r="H38" i="4"/>
  <c r="J38" i="4" s="1"/>
  <c r="I37" i="4"/>
  <c r="G37" i="4"/>
  <c r="H37" i="4" s="1"/>
  <c r="F37" i="4"/>
  <c r="D37" i="4"/>
  <c r="J36" i="4"/>
  <c r="J35" i="4"/>
  <c r="H34" i="4"/>
  <c r="J34" i="4" s="1"/>
  <c r="H33" i="4"/>
  <c r="J33" i="4" s="1"/>
  <c r="H32" i="4"/>
  <c r="J32" i="4" s="1"/>
  <c r="H31" i="4"/>
  <c r="J31" i="4" s="1"/>
  <c r="I30" i="4"/>
  <c r="G30" i="4"/>
  <c r="F30" i="4"/>
  <c r="D30" i="4"/>
  <c r="H29" i="4"/>
  <c r="J29" i="4" s="1"/>
  <c r="H28" i="4"/>
  <c r="J28" i="4" s="1"/>
  <c r="H27" i="4"/>
  <c r="J27" i="4" s="1"/>
  <c r="I26" i="4"/>
  <c r="G26" i="4"/>
  <c r="G25" i="4" s="1"/>
  <c r="G24" i="4" s="1"/>
  <c r="F26" i="4"/>
  <c r="D26" i="4"/>
  <c r="I25" i="4"/>
  <c r="I24" i="4" s="1"/>
  <c r="I23" i="4" s="1"/>
  <c r="F25" i="4"/>
  <c r="F24" i="4" s="1"/>
  <c r="D25" i="4"/>
  <c r="D24" i="4" s="1"/>
  <c r="D23" i="4" s="1"/>
  <c r="E15" i="4"/>
  <c r="E14" i="4"/>
  <c r="D14" i="4"/>
  <c r="E13" i="4"/>
  <c r="D12" i="4"/>
  <c r="E12" i="4" s="1"/>
  <c r="J11" i="4"/>
  <c r="B11" i="4"/>
  <c r="J10" i="4"/>
  <c r="B10" i="4"/>
  <c r="J9" i="4"/>
  <c r="B9" i="4"/>
  <c r="A6" i="4"/>
  <c r="H5" i="4"/>
  <c r="G5" i="4"/>
  <c r="A5" i="4"/>
  <c r="A103" i="3"/>
  <c r="G102" i="3"/>
  <c r="A102" i="3"/>
  <c r="G100" i="3"/>
  <c r="A100" i="3"/>
  <c r="J86" i="3"/>
  <c r="I86" i="3"/>
  <c r="H86" i="3"/>
  <c r="G86" i="3"/>
  <c r="F86" i="3"/>
  <c r="E86" i="3"/>
  <c r="D86" i="3"/>
  <c r="J84" i="3"/>
  <c r="I84" i="3"/>
  <c r="H84" i="3"/>
  <c r="G84" i="3"/>
  <c r="F84" i="3"/>
  <c r="E84" i="3"/>
  <c r="D84" i="3"/>
  <c r="J83" i="3"/>
  <c r="I83" i="3"/>
  <c r="H83" i="3"/>
  <c r="G83" i="3"/>
  <c r="F83" i="3"/>
  <c r="E83" i="3"/>
  <c r="D83" i="3"/>
  <c r="J82" i="3"/>
  <c r="I82" i="3"/>
  <c r="H82" i="3"/>
  <c r="G82" i="3"/>
  <c r="F82" i="3"/>
  <c r="E82" i="3"/>
  <c r="D82" i="3"/>
  <c r="J81" i="3"/>
  <c r="I81" i="3"/>
  <c r="H81" i="3"/>
  <c r="G81" i="3"/>
  <c r="F81" i="3"/>
  <c r="E81" i="3"/>
  <c r="D81" i="3"/>
  <c r="J80" i="3"/>
  <c r="I80" i="3"/>
  <c r="H80" i="3"/>
  <c r="G80" i="3"/>
  <c r="F80" i="3"/>
  <c r="E80" i="3"/>
  <c r="D80" i="3"/>
  <c r="J79" i="3"/>
  <c r="I79" i="3"/>
  <c r="H79" i="3"/>
  <c r="G79" i="3"/>
  <c r="F79" i="3"/>
  <c r="E79" i="3"/>
  <c r="D79" i="3"/>
  <c r="J78" i="3"/>
  <c r="I78" i="3"/>
  <c r="H78" i="3"/>
  <c r="G78" i="3"/>
  <c r="F78" i="3"/>
  <c r="E78" i="3"/>
  <c r="D78" i="3"/>
  <c r="J77" i="3"/>
  <c r="I77" i="3"/>
  <c r="H77" i="3"/>
  <c r="G77" i="3"/>
  <c r="F77" i="3"/>
  <c r="E77" i="3"/>
  <c r="D77" i="3"/>
  <c r="J76" i="3"/>
  <c r="I76" i="3"/>
  <c r="H76" i="3"/>
  <c r="G76" i="3"/>
  <c r="F76" i="3"/>
  <c r="E76" i="3"/>
  <c r="D76" i="3"/>
  <c r="J75" i="3"/>
  <c r="I75" i="3"/>
  <c r="H75" i="3"/>
  <c r="G75" i="3"/>
  <c r="F75" i="3"/>
  <c r="E75" i="3"/>
  <c r="D75" i="3"/>
  <c r="J74" i="3"/>
  <c r="I74" i="3"/>
  <c r="H74" i="3"/>
  <c r="G74" i="3"/>
  <c r="F74" i="3"/>
  <c r="E74" i="3"/>
  <c r="D74" i="3"/>
  <c r="J73" i="3"/>
  <c r="I73" i="3"/>
  <c r="H73" i="3"/>
  <c r="G73" i="3"/>
  <c r="F73" i="3"/>
  <c r="E73" i="3"/>
  <c r="D73" i="3"/>
  <c r="J72" i="3"/>
  <c r="I72" i="3"/>
  <c r="H72" i="3"/>
  <c r="G72" i="3"/>
  <c r="F72" i="3"/>
  <c r="E72" i="3"/>
  <c r="D72" i="3"/>
  <c r="J71" i="3"/>
  <c r="I71" i="3"/>
  <c r="H71" i="3"/>
  <c r="G71" i="3"/>
  <c r="F71" i="3"/>
  <c r="E71" i="3"/>
  <c r="D71" i="3"/>
  <c r="J70" i="3"/>
  <c r="I70" i="3"/>
  <c r="H70" i="3"/>
  <c r="G70" i="3"/>
  <c r="F70" i="3"/>
  <c r="E70" i="3"/>
  <c r="D70" i="3"/>
  <c r="J69" i="3"/>
  <c r="I69" i="3"/>
  <c r="H69" i="3"/>
  <c r="G69" i="3"/>
  <c r="F69" i="3"/>
  <c r="E69" i="3"/>
  <c r="D69" i="3"/>
  <c r="J68" i="3"/>
  <c r="I68" i="3"/>
  <c r="H68" i="3"/>
  <c r="G68" i="3"/>
  <c r="F68" i="3"/>
  <c r="E68" i="3"/>
  <c r="D68" i="3"/>
  <c r="J67" i="3"/>
  <c r="I67" i="3"/>
  <c r="H67" i="3"/>
  <c r="G67" i="3"/>
  <c r="F67" i="3"/>
  <c r="E67" i="3"/>
  <c r="D67" i="3"/>
  <c r="J66" i="3"/>
  <c r="I66" i="3"/>
  <c r="H66" i="3"/>
  <c r="G66" i="3"/>
  <c r="F66" i="3"/>
  <c r="E66" i="3"/>
  <c r="D66" i="3"/>
  <c r="J65" i="3"/>
  <c r="I65" i="3"/>
  <c r="H65" i="3"/>
  <c r="G65" i="3"/>
  <c r="F65" i="3"/>
  <c r="E65" i="3"/>
  <c r="D65" i="3"/>
  <c r="J64" i="3"/>
  <c r="I64" i="3"/>
  <c r="H64" i="3"/>
  <c r="G64" i="3"/>
  <c r="F64" i="3"/>
  <c r="E64" i="3"/>
  <c r="D64" i="3"/>
  <c r="J63" i="3"/>
  <c r="I63" i="3"/>
  <c r="H63" i="3"/>
  <c r="G63" i="3"/>
  <c r="F63" i="3"/>
  <c r="E63" i="3"/>
  <c r="D63" i="3"/>
  <c r="J62" i="3"/>
  <c r="I62" i="3"/>
  <c r="H62" i="3"/>
  <c r="G62" i="3"/>
  <c r="F62" i="3"/>
  <c r="E62" i="3"/>
  <c r="D62" i="3"/>
  <c r="J61" i="3"/>
  <c r="I61" i="3"/>
  <c r="H61" i="3"/>
  <c r="G61" i="3"/>
  <c r="F61" i="3"/>
  <c r="E61" i="3"/>
  <c r="D61" i="3"/>
  <c r="J60" i="3"/>
  <c r="I60" i="3"/>
  <c r="H60" i="3"/>
  <c r="G60" i="3"/>
  <c r="F60" i="3"/>
  <c r="E60" i="3"/>
  <c r="D60" i="3"/>
  <c r="J59" i="3"/>
  <c r="I59" i="3"/>
  <c r="H59" i="3"/>
  <c r="G59" i="3"/>
  <c r="F59" i="3"/>
  <c r="E59" i="3"/>
  <c r="D59" i="3"/>
  <c r="J58" i="3"/>
  <c r="I58" i="3"/>
  <c r="H58" i="3"/>
  <c r="G58" i="3"/>
  <c r="F58" i="3"/>
  <c r="E58" i="3"/>
  <c r="D58" i="3"/>
  <c r="J57" i="3"/>
  <c r="I57" i="3"/>
  <c r="H57" i="3"/>
  <c r="G57" i="3"/>
  <c r="F57" i="3"/>
  <c r="E57" i="3"/>
  <c r="D57" i="3"/>
  <c r="J56" i="3"/>
  <c r="I56" i="3"/>
  <c r="H56" i="3"/>
  <c r="H53" i="3" s="1"/>
  <c r="G56" i="3"/>
  <c r="F56" i="3"/>
  <c r="E56" i="3"/>
  <c r="D56" i="3"/>
  <c r="J55" i="3"/>
  <c r="I55" i="3"/>
  <c r="H55" i="3"/>
  <c r="G55" i="3"/>
  <c r="F55" i="3"/>
  <c r="E55" i="3"/>
  <c r="D55" i="3"/>
  <c r="J54" i="3"/>
  <c r="I54" i="3"/>
  <c r="H54" i="3"/>
  <c r="G54" i="3"/>
  <c r="F54" i="3"/>
  <c r="E54" i="3"/>
  <c r="D54" i="3"/>
  <c r="J53" i="3"/>
  <c r="I53" i="3"/>
  <c r="G53" i="3"/>
  <c r="F53" i="3"/>
  <c r="D53" i="3"/>
  <c r="J52" i="3"/>
  <c r="I52" i="3"/>
  <c r="H52" i="3"/>
  <c r="G52" i="3"/>
  <c r="F52" i="3"/>
  <c r="E52" i="3"/>
  <c r="D52" i="3"/>
  <c r="J51" i="3"/>
  <c r="I51" i="3"/>
  <c r="H51" i="3"/>
  <c r="G51" i="3"/>
  <c r="F51" i="3"/>
  <c r="E51" i="3"/>
  <c r="D51" i="3"/>
  <c r="J50" i="3"/>
  <c r="I50" i="3"/>
  <c r="H50" i="3"/>
  <c r="G50" i="3"/>
  <c r="F50" i="3"/>
  <c r="E50" i="3"/>
  <c r="D50" i="3"/>
  <c r="J49" i="3"/>
  <c r="I49" i="3"/>
  <c r="H49" i="3"/>
  <c r="G49" i="3"/>
  <c r="F49" i="3"/>
  <c r="E49" i="3"/>
  <c r="D49" i="3"/>
  <c r="J48" i="3"/>
  <c r="I48" i="3"/>
  <c r="H48" i="3"/>
  <c r="G48" i="3"/>
  <c r="F48" i="3"/>
  <c r="E48" i="3"/>
  <c r="D48" i="3"/>
  <c r="J47" i="3"/>
  <c r="I47" i="3"/>
  <c r="H47" i="3"/>
  <c r="G47" i="3"/>
  <c r="F47" i="3"/>
  <c r="E47" i="3"/>
  <c r="D47" i="3"/>
  <c r="J46" i="3"/>
  <c r="I46" i="3"/>
  <c r="H46" i="3"/>
  <c r="G46" i="3"/>
  <c r="F46" i="3"/>
  <c r="E46" i="3"/>
  <c r="D46" i="3"/>
  <c r="J45" i="3"/>
  <c r="I45" i="3"/>
  <c r="H45" i="3"/>
  <c r="H43" i="3" s="1"/>
  <c r="G45" i="3"/>
  <c r="F45" i="3"/>
  <c r="D45" i="3"/>
  <c r="D43" i="3" s="1"/>
  <c r="J44" i="3"/>
  <c r="I44" i="3"/>
  <c r="H44" i="3"/>
  <c r="G44" i="3"/>
  <c r="F44" i="3"/>
  <c r="E44" i="3"/>
  <c r="D44" i="3"/>
  <c r="J43" i="3"/>
  <c r="I43" i="3"/>
  <c r="G43" i="3"/>
  <c r="F43" i="3"/>
  <c r="E43" i="3"/>
  <c r="J42" i="3"/>
  <c r="I42" i="3"/>
  <c r="H42" i="3"/>
  <c r="G42" i="3"/>
  <c r="F42" i="3"/>
  <c r="E42" i="3"/>
  <c r="D42" i="3"/>
  <c r="J41" i="3"/>
  <c r="I41" i="3"/>
  <c r="H41" i="3"/>
  <c r="G41" i="3"/>
  <c r="F41" i="3"/>
  <c r="E41" i="3"/>
  <c r="D41" i="3"/>
  <c r="J40" i="3"/>
  <c r="I40" i="3"/>
  <c r="H40" i="3"/>
  <c r="G40" i="3"/>
  <c r="F40" i="3"/>
  <c r="E40" i="3"/>
  <c r="D40" i="3"/>
  <c r="J39" i="3"/>
  <c r="I39" i="3"/>
  <c r="I37" i="3" s="1"/>
  <c r="H39" i="3"/>
  <c r="G39" i="3"/>
  <c r="F39" i="3"/>
  <c r="E39" i="3"/>
  <c r="D39" i="3"/>
  <c r="J38" i="3"/>
  <c r="I38" i="3"/>
  <c r="H38" i="3"/>
  <c r="H37" i="3" s="1"/>
  <c r="G38" i="3"/>
  <c r="F38" i="3"/>
  <c r="E38" i="3"/>
  <c r="D38" i="3"/>
  <c r="D37" i="3" s="1"/>
  <c r="J37" i="3"/>
  <c r="G37" i="3"/>
  <c r="F37" i="3"/>
  <c r="E37" i="3"/>
  <c r="J36" i="3"/>
  <c r="I36" i="3"/>
  <c r="H36" i="3"/>
  <c r="G36" i="3"/>
  <c r="F36" i="3"/>
  <c r="E36" i="3"/>
  <c r="D36" i="3"/>
  <c r="J35" i="3"/>
  <c r="I35" i="3"/>
  <c r="H35" i="3"/>
  <c r="G35" i="3"/>
  <c r="F35" i="3"/>
  <c r="E35" i="3"/>
  <c r="D35" i="3"/>
  <c r="I34" i="3"/>
  <c r="H34" i="3"/>
  <c r="J34" i="3" s="1"/>
  <c r="G34" i="3"/>
  <c r="F34" i="3"/>
  <c r="E34" i="3"/>
  <c r="D34" i="3"/>
  <c r="J33" i="3"/>
  <c r="I33" i="3"/>
  <c r="G33" i="3"/>
  <c r="H33" i="3" s="1"/>
  <c r="F33" i="3"/>
  <c r="E33" i="3"/>
  <c r="D33" i="3"/>
  <c r="J32" i="3"/>
  <c r="I32" i="3"/>
  <c r="G32" i="3"/>
  <c r="H32" i="3" s="1"/>
  <c r="F32" i="3"/>
  <c r="D32" i="3"/>
  <c r="I31" i="3"/>
  <c r="I30" i="3" s="1"/>
  <c r="H31" i="3"/>
  <c r="G31" i="3"/>
  <c r="J31" i="3" s="1"/>
  <c r="F31" i="3"/>
  <c r="E31" i="3"/>
  <c r="D31" i="3"/>
  <c r="G30" i="3"/>
  <c r="F30" i="3"/>
  <c r="E30" i="3"/>
  <c r="J29" i="3"/>
  <c r="I29" i="3"/>
  <c r="H29" i="3"/>
  <c r="G29" i="3"/>
  <c r="F29" i="3"/>
  <c r="E29" i="3"/>
  <c r="E85" i="3" s="1"/>
  <c r="D29" i="3"/>
  <c r="J28" i="3"/>
  <c r="I28" i="3"/>
  <c r="H28" i="3"/>
  <c r="G28" i="3"/>
  <c r="F28" i="3"/>
  <c r="E28" i="3"/>
  <c r="D28" i="3"/>
  <c r="J27" i="3"/>
  <c r="I27" i="3"/>
  <c r="H27" i="3"/>
  <c r="H26" i="3" s="1"/>
  <c r="H25" i="3" s="1"/>
  <c r="G27" i="3"/>
  <c r="F27" i="3"/>
  <c r="E27" i="3"/>
  <c r="D27" i="3"/>
  <c r="D26" i="3" s="1"/>
  <c r="D25" i="3" s="1"/>
  <c r="J26" i="3"/>
  <c r="I26" i="3"/>
  <c r="G26" i="3"/>
  <c r="G25" i="3" s="1"/>
  <c r="G24" i="3" s="1"/>
  <c r="G23" i="3" s="1"/>
  <c r="F26" i="3"/>
  <c r="J25" i="3"/>
  <c r="I25" i="3"/>
  <c r="F25" i="3"/>
  <c r="E25" i="3"/>
  <c r="F24" i="3"/>
  <c r="E24" i="3"/>
  <c r="F23" i="3"/>
  <c r="E14" i="3"/>
  <c r="D14" i="3"/>
  <c r="E12" i="3"/>
  <c r="D12" i="3"/>
  <c r="J11" i="3"/>
  <c r="B11" i="3"/>
  <c r="J10" i="3"/>
  <c r="B10" i="3"/>
  <c r="J9" i="3"/>
  <c r="B9" i="3"/>
  <c r="A6" i="3"/>
  <c r="H5" i="3"/>
  <c r="G5" i="3"/>
  <c r="A5" i="3"/>
  <c r="B31" i="83"/>
  <c r="E29" i="83"/>
  <c r="B29" i="83"/>
  <c r="E27" i="83"/>
  <c r="B27" i="83"/>
  <c r="O24" i="83"/>
  <c r="M24" i="83"/>
  <c r="G14" i="83"/>
  <c r="G13" i="83"/>
  <c r="F13" i="83"/>
  <c r="G12" i="83"/>
  <c r="G11" i="83"/>
  <c r="F11" i="83"/>
  <c r="M10" i="83"/>
  <c r="L10" i="83"/>
  <c r="C10" i="83"/>
  <c r="A10" i="83"/>
  <c r="M9" i="83"/>
  <c r="L9" i="83"/>
  <c r="C9" i="83"/>
  <c r="M8" i="83"/>
  <c r="L8" i="83"/>
  <c r="C8" i="83"/>
  <c r="A7" i="83"/>
  <c r="B31" i="84"/>
  <c r="E29" i="84"/>
  <c r="B29" i="84"/>
  <c r="E27" i="84"/>
  <c r="B27" i="84"/>
  <c r="O24" i="84"/>
  <c r="M24" i="84"/>
  <c r="G14" i="84"/>
  <c r="G13" i="84"/>
  <c r="F13" i="84"/>
  <c r="G12" i="84"/>
  <c r="G11" i="84"/>
  <c r="F11" i="84"/>
  <c r="M10" i="84"/>
  <c r="L10" i="84"/>
  <c r="C10" i="84"/>
  <c r="A10" i="84"/>
  <c r="M9" i="84"/>
  <c r="L9" i="84"/>
  <c r="C9" i="84"/>
  <c r="M8" i="84"/>
  <c r="L8" i="84"/>
  <c r="C8" i="84"/>
  <c r="A7" i="84"/>
  <c r="B31" i="82"/>
  <c r="E29" i="82"/>
  <c r="B29" i="82"/>
  <c r="E27" i="82"/>
  <c r="B27" i="82"/>
  <c r="O24" i="82"/>
  <c r="M24" i="82"/>
  <c r="G14" i="82"/>
  <c r="G13" i="82"/>
  <c r="F13" i="82"/>
  <c r="G12" i="82"/>
  <c r="G11" i="82"/>
  <c r="F11" i="82"/>
  <c r="M10" i="82"/>
  <c r="L10" i="82"/>
  <c r="C10" i="82"/>
  <c r="A10" i="82"/>
  <c r="M9" i="82"/>
  <c r="L9" i="82"/>
  <c r="C9" i="82"/>
  <c r="M8" i="82"/>
  <c r="L8" i="82"/>
  <c r="C8" i="82"/>
  <c r="A7" i="82"/>
  <c r="B31" i="81"/>
  <c r="E29" i="81"/>
  <c r="B29" i="81"/>
  <c r="E27" i="81"/>
  <c r="B27" i="81"/>
  <c r="O24" i="81"/>
  <c r="M24" i="81"/>
  <c r="G14" i="81"/>
  <c r="G13" i="81"/>
  <c r="F13" i="81"/>
  <c r="G12" i="81"/>
  <c r="G11" i="81"/>
  <c r="F11" i="81"/>
  <c r="M10" i="81"/>
  <c r="L10" i="81"/>
  <c r="C10" i="81"/>
  <c r="A10" i="81"/>
  <c r="M9" i="81"/>
  <c r="L9" i="81"/>
  <c r="C9" i="81"/>
  <c r="M8" i="81"/>
  <c r="L8" i="81"/>
  <c r="C8" i="81"/>
  <c r="A7" i="81"/>
  <c r="B31" i="80"/>
  <c r="E29" i="80"/>
  <c r="B29" i="80"/>
  <c r="E27" i="80"/>
  <c r="B27" i="80"/>
  <c r="O24" i="80"/>
  <c r="M24" i="80"/>
  <c r="G14" i="80"/>
  <c r="G13" i="80"/>
  <c r="F13" i="80"/>
  <c r="G12" i="80"/>
  <c r="G11" i="80"/>
  <c r="F11" i="80"/>
  <c r="M10" i="80"/>
  <c r="L10" i="80"/>
  <c r="C10" i="80"/>
  <c r="A10" i="80"/>
  <c r="M9" i="80"/>
  <c r="L9" i="80"/>
  <c r="C9" i="80"/>
  <c r="M8" i="80"/>
  <c r="L8" i="80"/>
  <c r="C8" i="80"/>
  <c r="A7" i="80"/>
  <c r="B31" i="79"/>
  <c r="E29" i="79"/>
  <c r="B29" i="79"/>
  <c r="E27" i="79"/>
  <c r="B27" i="79"/>
  <c r="O24" i="79"/>
  <c r="M24" i="79"/>
  <c r="G14" i="79"/>
  <c r="G13" i="79"/>
  <c r="F13" i="79"/>
  <c r="G12" i="79"/>
  <c r="G11" i="79"/>
  <c r="F11" i="79"/>
  <c r="M10" i="79"/>
  <c r="L10" i="79"/>
  <c r="C10" i="79"/>
  <c r="A10" i="79"/>
  <c r="M9" i="79"/>
  <c r="L9" i="79"/>
  <c r="C9" i="79"/>
  <c r="M8" i="79"/>
  <c r="L8" i="79"/>
  <c r="C8" i="79"/>
  <c r="A7" i="79"/>
  <c r="B31" i="78"/>
  <c r="E29" i="78"/>
  <c r="B29" i="78"/>
  <c r="E27" i="78"/>
  <c r="B27" i="78"/>
  <c r="O24" i="78"/>
  <c r="M24" i="78"/>
  <c r="G14" i="78"/>
  <c r="G13" i="78"/>
  <c r="F13" i="78"/>
  <c r="G12" i="78"/>
  <c r="G11" i="78"/>
  <c r="F11" i="78"/>
  <c r="M10" i="78"/>
  <c r="L10" i="78"/>
  <c r="C10" i="78"/>
  <c r="A10" i="78"/>
  <c r="M9" i="78"/>
  <c r="L9" i="78"/>
  <c r="C9" i="78"/>
  <c r="M8" i="78"/>
  <c r="L8" i="78"/>
  <c r="C8" i="78"/>
  <c r="A7" i="78"/>
  <c r="B31" i="77"/>
  <c r="E29" i="77"/>
  <c r="B29" i="77"/>
  <c r="E27" i="77"/>
  <c r="B27" i="77"/>
  <c r="O24" i="77"/>
  <c r="M24" i="77"/>
  <c r="G14" i="77"/>
  <c r="G13" i="77"/>
  <c r="F13" i="77"/>
  <c r="G12" i="77"/>
  <c r="G11" i="77"/>
  <c r="F11" i="77"/>
  <c r="M10" i="77"/>
  <c r="L10" i="77"/>
  <c r="C10" i="77"/>
  <c r="A10" i="77"/>
  <c r="M9" i="77"/>
  <c r="L9" i="77"/>
  <c r="C9" i="77"/>
  <c r="M8" i="77"/>
  <c r="L8" i="77"/>
  <c r="C8" i="77"/>
  <c r="A7" i="77"/>
  <c r="B31" i="76"/>
  <c r="E29" i="76"/>
  <c r="B29" i="76"/>
  <c r="E27" i="76"/>
  <c r="B27" i="76"/>
  <c r="O24" i="76"/>
  <c r="M24" i="76"/>
  <c r="G14" i="76"/>
  <c r="G13" i="76"/>
  <c r="F13" i="76"/>
  <c r="G12" i="76"/>
  <c r="G11" i="76"/>
  <c r="F11" i="76"/>
  <c r="M10" i="76"/>
  <c r="L10" i="76"/>
  <c r="C10" i="76"/>
  <c r="A10" i="76"/>
  <c r="M9" i="76"/>
  <c r="L9" i="76"/>
  <c r="C9" i="76"/>
  <c r="M8" i="76"/>
  <c r="L8" i="76"/>
  <c r="C8" i="76"/>
  <c r="A7" i="76"/>
  <c r="B31" i="75"/>
  <c r="E29" i="75"/>
  <c r="B29" i="75"/>
  <c r="E27" i="75"/>
  <c r="B27" i="75"/>
  <c r="O24" i="75"/>
  <c r="M24" i="75"/>
  <c r="G14" i="75"/>
  <c r="G13" i="75"/>
  <c r="F13" i="75"/>
  <c r="G12" i="75"/>
  <c r="G11" i="75"/>
  <c r="F11" i="75"/>
  <c r="M10" i="75"/>
  <c r="L10" i="75"/>
  <c r="C10" i="75"/>
  <c r="A10" i="75"/>
  <c r="M9" i="75"/>
  <c r="L9" i="75"/>
  <c r="C9" i="75"/>
  <c r="M8" i="75"/>
  <c r="L8" i="75"/>
  <c r="C8" i="75"/>
  <c r="A7" i="75"/>
  <c r="B31" i="74"/>
  <c r="E29" i="74"/>
  <c r="B29" i="74"/>
  <c r="E27" i="74"/>
  <c r="B27" i="74"/>
  <c r="O24" i="74"/>
  <c r="M24" i="74"/>
  <c r="G14" i="74"/>
  <c r="G13" i="74"/>
  <c r="F13" i="74"/>
  <c r="G12" i="74"/>
  <c r="G11" i="74"/>
  <c r="F11" i="74"/>
  <c r="M10" i="74"/>
  <c r="L10" i="74"/>
  <c r="C10" i="74"/>
  <c r="A10" i="74"/>
  <c r="M9" i="74"/>
  <c r="L9" i="74"/>
  <c r="C9" i="74"/>
  <c r="M8" i="74"/>
  <c r="L8" i="74"/>
  <c r="C8" i="74"/>
  <c r="A7" i="74"/>
  <c r="F14" i="98"/>
  <c r="A14" i="98"/>
  <c r="F12" i="98"/>
  <c r="A12" i="98"/>
  <c r="A4" i="98"/>
  <c r="A2" i="98"/>
  <c r="C23" i="97"/>
  <c r="A23" i="97"/>
  <c r="C21" i="97"/>
  <c r="A21" i="97"/>
  <c r="A10" i="97"/>
  <c r="A8" i="97"/>
  <c r="D6" i="97"/>
  <c r="C6" i="97"/>
  <c r="D5" i="97"/>
  <c r="C5" i="97"/>
  <c r="B5" i="97"/>
  <c r="D4" i="97"/>
  <c r="C4" i="97"/>
  <c r="B4" i="97"/>
  <c r="AA34" i="96"/>
  <c r="D34" i="96"/>
  <c r="AA32" i="96"/>
  <c r="D32" i="96"/>
  <c r="F30" i="96"/>
  <c r="D30" i="96"/>
  <c r="T11" i="96"/>
  <c r="S11" i="96"/>
  <c r="S10" i="96"/>
  <c r="AG9" i="96"/>
  <c r="AD9" i="96"/>
  <c r="A9" i="96"/>
  <c r="AG8" i="96"/>
  <c r="AD8" i="96"/>
  <c r="M8" i="96"/>
  <c r="AG7" i="96"/>
  <c r="AD7" i="96"/>
  <c r="M7" i="96"/>
  <c r="D36" i="95"/>
  <c r="AA34" i="95"/>
  <c r="D34" i="95"/>
  <c r="AA32" i="95"/>
  <c r="D32" i="95"/>
  <c r="F30" i="95"/>
  <c r="D30" i="95"/>
  <c r="T11" i="95"/>
  <c r="S11" i="95"/>
  <c r="S10" i="95"/>
  <c r="AG9" i="95"/>
  <c r="AD9" i="95"/>
  <c r="A9" i="95"/>
  <c r="AG8" i="95"/>
  <c r="AD8" i="95"/>
  <c r="M8" i="95"/>
  <c r="AG7" i="95"/>
  <c r="AD7" i="95"/>
  <c r="M7" i="95"/>
  <c r="A6" i="95"/>
  <c r="A30" i="94"/>
  <c r="D28" i="94"/>
  <c r="A28" i="94"/>
  <c r="D26" i="94"/>
  <c r="A26" i="94"/>
  <c r="L24" i="94"/>
  <c r="J24" i="94"/>
  <c r="E24" i="94"/>
  <c r="D24" i="94"/>
  <c r="F10" i="94"/>
  <c r="E10" i="94"/>
  <c r="E9" i="94"/>
  <c r="F9" i="94" s="1"/>
  <c r="K8" i="94"/>
  <c r="I8" i="94"/>
  <c r="A8" i="94"/>
  <c r="K7" i="94"/>
  <c r="I7" i="94"/>
  <c r="B7" i="94"/>
  <c r="K6" i="94"/>
  <c r="I6" i="94"/>
  <c r="B6" i="94"/>
  <c r="A5" i="94"/>
  <c r="A30" i="93"/>
  <c r="D28" i="93"/>
  <c r="A28" i="93"/>
  <c r="D26" i="93"/>
  <c r="A26" i="93"/>
  <c r="L24" i="93"/>
  <c r="E24" i="93"/>
  <c r="D24" i="93"/>
  <c r="F10" i="93"/>
  <c r="E10" i="93"/>
  <c r="E9" i="93"/>
  <c r="F9" i="93" s="1"/>
  <c r="K8" i="93"/>
  <c r="I8" i="93"/>
  <c r="A8" i="93"/>
  <c r="K7" i="93"/>
  <c r="I7" i="93"/>
  <c r="B7" i="93"/>
  <c r="K6" i="93"/>
  <c r="I6" i="93"/>
  <c r="B6" i="93"/>
  <c r="A5" i="93"/>
  <c r="A31" i="92"/>
  <c r="D29" i="92"/>
  <c r="A29" i="92"/>
  <c r="D27" i="92"/>
  <c r="A27" i="92"/>
  <c r="E10" i="92"/>
  <c r="D10" i="92"/>
  <c r="E9" i="92"/>
  <c r="D9" i="92"/>
  <c r="F8" i="92"/>
  <c r="E8" i="92"/>
  <c r="A8" i="92"/>
  <c r="F7" i="92"/>
  <c r="E7" i="92"/>
  <c r="B7" i="92"/>
  <c r="F6" i="92"/>
  <c r="E6" i="92"/>
  <c r="B6" i="92"/>
  <c r="A5" i="92"/>
  <c r="B26" i="91"/>
  <c r="E24" i="91"/>
  <c r="B24" i="91"/>
  <c r="E22" i="91"/>
  <c r="B22" i="91"/>
  <c r="G11" i="91"/>
  <c r="F10" i="91"/>
  <c r="G10" i="91" s="1"/>
  <c r="L9" i="91"/>
  <c r="K9" i="91"/>
  <c r="B9" i="91"/>
  <c r="L8" i="91"/>
  <c r="K8" i="91"/>
  <c r="C8" i="91"/>
  <c r="L7" i="91"/>
  <c r="K7" i="91"/>
  <c r="C7" i="91"/>
  <c r="B6" i="91"/>
  <c r="B26" i="90"/>
  <c r="E24" i="90"/>
  <c r="B24" i="90"/>
  <c r="E22" i="90"/>
  <c r="B22" i="90"/>
  <c r="G11" i="90"/>
  <c r="F10" i="90"/>
  <c r="G10" i="90" s="1"/>
  <c r="L9" i="90"/>
  <c r="K9" i="90"/>
  <c r="B9" i="90"/>
  <c r="L8" i="90"/>
  <c r="K8" i="90"/>
  <c r="C8" i="90"/>
  <c r="L7" i="90"/>
  <c r="K7" i="90"/>
  <c r="C7" i="90"/>
  <c r="B6" i="90"/>
  <c r="A44" i="89"/>
  <c r="H43" i="89"/>
  <c r="B43" i="89"/>
  <c r="H41" i="89"/>
  <c r="B41" i="89"/>
  <c r="L22" i="89"/>
  <c r="K22" i="89"/>
  <c r="J22" i="89"/>
  <c r="I22" i="89"/>
  <c r="H22" i="89"/>
  <c r="G22" i="89"/>
  <c r="F22" i="89"/>
  <c r="F13" i="89"/>
  <c r="E13" i="89"/>
  <c r="F12" i="89"/>
  <c r="K11" i="89"/>
  <c r="J11" i="89"/>
  <c r="A11" i="89"/>
  <c r="K10" i="89"/>
  <c r="J10" i="89"/>
  <c r="B10" i="89"/>
  <c r="K9" i="89"/>
  <c r="J9" i="89"/>
  <c r="B9" i="89"/>
  <c r="A8" i="89"/>
  <c r="A44" i="88"/>
  <c r="H43" i="88"/>
  <c r="B43" i="88"/>
  <c r="H41" i="88"/>
  <c r="B41" i="88"/>
  <c r="L22" i="88"/>
  <c r="K22" i="88"/>
  <c r="J22" i="88"/>
  <c r="I22" i="88"/>
  <c r="H22" i="88"/>
  <c r="G22" i="88"/>
  <c r="F22" i="88"/>
  <c r="F13" i="88"/>
  <c r="E13" i="88"/>
  <c r="F12" i="88"/>
  <c r="K11" i="88"/>
  <c r="J11" i="88"/>
  <c r="A11" i="88"/>
  <c r="K10" i="88"/>
  <c r="J10" i="88"/>
  <c r="B10" i="88"/>
  <c r="K9" i="88"/>
  <c r="J9" i="88"/>
  <c r="B9" i="88"/>
  <c r="A8" i="88"/>
  <c r="A44" i="87"/>
  <c r="H43" i="87"/>
  <c r="B43" i="87"/>
  <c r="H41" i="87"/>
  <c r="B41" i="87"/>
  <c r="L22" i="87"/>
  <c r="K22" i="87"/>
  <c r="J22" i="87"/>
  <c r="I22" i="87"/>
  <c r="H22" i="87"/>
  <c r="G22" i="87"/>
  <c r="F22" i="87"/>
  <c r="F13" i="87"/>
  <c r="E13" i="87"/>
  <c r="F12" i="87"/>
  <c r="K11" i="87"/>
  <c r="J11" i="87"/>
  <c r="A11" i="87"/>
  <c r="K10" i="87"/>
  <c r="J10" i="87"/>
  <c r="B10" i="87"/>
  <c r="K9" i="87"/>
  <c r="J9" i="87"/>
  <c r="B9" i="87"/>
  <c r="A8" i="87"/>
  <c r="A44" i="86"/>
  <c r="H43" i="86"/>
  <c r="B43" i="86"/>
  <c r="H41" i="86"/>
  <c r="B41" i="86"/>
  <c r="L22" i="86"/>
  <c r="K22" i="86"/>
  <c r="J22" i="86"/>
  <c r="I22" i="86"/>
  <c r="H22" i="86"/>
  <c r="G22" i="86"/>
  <c r="F22" i="86"/>
  <c r="F13" i="86"/>
  <c r="E13" i="86"/>
  <c r="F12" i="86"/>
  <c r="K11" i="86"/>
  <c r="J11" i="86"/>
  <c r="A11" i="86"/>
  <c r="K10" i="86"/>
  <c r="J10" i="86"/>
  <c r="B10" i="86"/>
  <c r="K9" i="86"/>
  <c r="J9" i="86"/>
  <c r="B9" i="86"/>
  <c r="A8" i="86"/>
  <c r="A44" i="85"/>
  <c r="H43" i="85"/>
  <c r="B43" i="85"/>
  <c r="H41" i="85"/>
  <c r="B41" i="85"/>
  <c r="L22" i="85"/>
  <c r="K22" i="85"/>
  <c r="J22" i="85"/>
  <c r="I22" i="85"/>
  <c r="H22" i="85"/>
  <c r="G22" i="85"/>
  <c r="F22" i="85"/>
  <c r="D21" i="85"/>
  <c r="C21" i="85"/>
  <c r="F13" i="85"/>
  <c r="E13" i="85"/>
  <c r="F12" i="85"/>
  <c r="K11" i="85"/>
  <c r="J11" i="85"/>
  <c r="A11" i="85"/>
  <c r="K10" i="85"/>
  <c r="J10" i="85"/>
  <c r="B10" i="85"/>
  <c r="K9" i="85"/>
  <c r="J9" i="85"/>
  <c r="B9" i="85"/>
  <c r="A8" i="85"/>
  <c r="B36" i="73"/>
  <c r="E34" i="73"/>
  <c r="B34" i="73"/>
  <c r="E32" i="73"/>
  <c r="B32" i="73"/>
  <c r="O29" i="73"/>
  <c r="G13" i="73"/>
  <c r="F13" i="73"/>
  <c r="G12" i="73"/>
  <c r="G11" i="73"/>
  <c r="F11" i="73"/>
  <c r="O10" i="73"/>
  <c r="N10" i="73"/>
  <c r="A10" i="73"/>
  <c r="O9" i="73"/>
  <c r="N9" i="73"/>
  <c r="C9" i="73"/>
  <c r="O8" i="73"/>
  <c r="N8" i="73"/>
  <c r="C8" i="73"/>
  <c r="A7" i="73"/>
  <c r="B39" i="72"/>
  <c r="E37" i="72"/>
  <c r="B37" i="72"/>
  <c r="E35" i="72"/>
  <c r="B35" i="72"/>
  <c r="G15" i="72"/>
  <c r="G14" i="72"/>
  <c r="F14" i="72"/>
  <c r="G13" i="72"/>
  <c r="G12" i="72"/>
  <c r="F12" i="72"/>
  <c r="P11" i="72"/>
  <c r="N11" i="72"/>
  <c r="B11" i="72"/>
  <c r="P10" i="72"/>
  <c r="N10" i="72"/>
  <c r="C10" i="72"/>
  <c r="P9" i="72"/>
  <c r="N9" i="72"/>
  <c r="C9" i="72"/>
  <c r="B8" i="72"/>
  <c r="B34" i="71"/>
  <c r="E32" i="71"/>
  <c r="A32" i="71"/>
  <c r="E30" i="71"/>
  <c r="A30" i="71"/>
  <c r="E14" i="71"/>
  <c r="D14" i="71"/>
  <c r="D13" i="71"/>
  <c r="E13" i="71" s="1"/>
  <c r="H12" i="71"/>
  <c r="G12" i="71"/>
  <c r="A12" i="71"/>
  <c r="H11" i="71"/>
  <c r="G11" i="71"/>
  <c r="C11" i="71"/>
  <c r="H10" i="71"/>
  <c r="G10" i="71"/>
  <c r="C10" i="71"/>
  <c r="A7" i="71"/>
  <c r="A34" i="70"/>
  <c r="H33" i="70"/>
  <c r="B33" i="70"/>
  <c r="H31" i="70"/>
  <c r="B31" i="70"/>
  <c r="F14" i="70"/>
  <c r="E14" i="70"/>
  <c r="E13" i="70"/>
  <c r="F13" i="70" s="1"/>
  <c r="K12" i="70"/>
  <c r="I12" i="70"/>
  <c r="B12" i="70"/>
  <c r="A12" i="70"/>
  <c r="K11" i="70"/>
  <c r="I11" i="70"/>
  <c r="B11" i="70"/>
  <c r="K10" i="70"/>
  <c r="I10" i="70"/>
  <c r="B10" i="70"/>
  <c r="A7" i="70"/>
  <c r="B29" i="69"/>
  <c r="I28" i="69"/>
  <c r="C28" i="69"/>
  <c r="I26" i="69"/>
  <c r="C26" i="69"/>
  <c r="G14" i="69"/>
  <c r="F14" i="69"/>
  <c r="G13" i="69"/>
  <c r="F13" i="69"/>
  <c r="L12" i="69"/>
  <c r="J12" i="69"/>
  <c r="C12" i="69"/>
  <c r="B12" i="69"/>
  <c r="L11" i="69"/>
  <c r="J11" i="69"/>
  <c r="C11" i="69"/>
  <c r="L10" i="69"/>
  <c r="J10" i="69"/>
  <c r="C10" i="69"/>
  <c r="B7" i="69"/>
  <c r="B38" i="68"/>
  <c r="M37" i="68"/>
  <c r="C37" i="68"/>
  <c r="M35" i="68"/>
  <c r="C35" i="68"/>
  <c r="G14" i="68"/>
  <c r="F14" i="68"/>
  <c r="G13" i="68"/>
  <c r="F13" i="68"/>
  <c r="P12" i="68"/>
  <c r="N12" i="68"/>
  <c r="C12" i="68"/>
  <c r="B12" i="68"/>
  <c r="P11" i="68"/>
  <c r="N11" i="68"/>
  <c r="C11" i="68"/>
  <c r="P10" i="68"/>
  <c r="N10" i="68"/>
  <c r="C10" i="68"/>
  <c r="B7" i="68"/>
  <c r="C28" i="67"/>
  <c r="L25" i="67"/>
  <c r="C25" i="67"/>
  <c r="L23" i="67"/>
  <c r="C23" i="67"/>
  <c r="C8" i="67"/>
  <c r="A7" i="67"/>
  <c r="B47" i="66"/>
  <c r="C44" i="66"/>
  <c r="B44" i="66"/>
  <c r="C42" i="66"/>
  <c r="B42" i="66"/>
  <c r="D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C14" i="66"/>
  <c r="C13" i="66"/>
  <c r="A7" i="66"/>
  <c r="A6" i="66"/>
  <c r="A59" i="65"/>
  <c r="A53" i="65"/>
  <c r="E50" i="65"/>
  <c r="A50" i="65"/>
  <c r="E48" i="65"/>
  <c r="A48" i="65"/>
  <c r="A43" i="65"/>
  <c r="B41" i="65"/>
  <c r="A39" i="65"/>
  <c r="B37" i="65"/>
  <c r="A35" i="65"/>
  <c r="B33" i="65"/>
  <c r="A31" i="65"/>
  <c r="B29" i="65"/>
  <c r="A27" i="65"/>
  <c r="B25" i="65"/>
  <c r="A23" i="65"/>
  <c r="B21" i="65"/>
  <c r="A19" i="65"/>
  <c r="B17" i="65"/>
  <c r="A15" i="65"/>
  <c r="B13" i="65"/>
  <c r="A11" i="65"/>
  <c r="E9" i="65"/>
  <c r="A9" i="65"/>
  <c r="A7" i="65"/>
  <c r="A59" i="64"/>
  <c r="A53" i="64"/>
  <c r="E50" i="64"/>
  <c r="A50" i="64"/>
  <c r="E48" i="64"/>
  <c r="A48" i="64"/>
  <c r="A43" i="64"/>
  <c r="F41" i="64"/>
  <c r="F37" i="64"/>
  <c r="F33" i="64"/>
  <c r="A31" i="64"/>
  <c r="F29" i="64"/>
  <c r="A27" i="64"/>
  <c r="F25" i="64"/>
  <c r="A23" i="64"/>
  <c r="F21" i="64"/>
  <c r="A15" i="64"/>
  <c r="A11" i="64"/>
  <c r="E9" i="64"/>
  <c r="A9" i="64"/>
  <c r="A7" i="64"/>
  <c r="A59" i="63"/>
  <c r="A53" i="63"/>
  <c r="E50" i="63"/>
  <c r="A50" i="63"/>
  <c r="E48" i="63"/>
  <c r="A48" i="63"/>
  <c r="A43" i="63"/>
  <c r="F37" i="63"/>
  <c r="A35" i="63"/>
  <c r="F33" i="63"/>
  <c r="F29" i="63"/>
  <c r="F25" i="63"/>
  <c r="A23" i="63"/>
  <c r="F21" i="63"/>
  <c r="A19" i="63"/>
  <c r="F17" i="63"/>
  <c r="A15" i="63"/>
  <c r="F13" i="63"/>
  <c r="A11" i="63"/>
  <c r="E9" i="63"/>
  <c r="A9" i="63"/>
  <c r="A7" i="63"/>
  <c r="A59" i="62"/>
  <c r="A53" i="62"/>
  <c r="E50" i="62"/>
  <c r="A50" i="62"/>
  <c r="E48" i="62"/>
  <c r="A48" i="62"/>
  <c r="A43" i="62"/>
  <c r="F41" i="62"/>
  <c r="A39" i="62"/>
  <c r="F37" i="62"/>
  <c r="A35" i="62"/>
  <c r="F33" i="62"/>
  <c r="A31" i="62"/>
  <c r="F29" i="62"/>
  <c r="A27" i="62"/>
  <c r="F25" i="62"/>
  <c r="A23" i="62"/>
  <c r="F21" i="62"/>
  <c r="A19" i="62"/>
  <c r="F17" i="62"/>
  <c r="A15" i="62"/>
  <c r="F13" i="62"/>
  <c r="A11" i="62"/>
  <c r="E9" i="62"/>
  <c r="A9" i="62"/>
  <c r="A7" i="62"/>
  <c r="A27" i="61"/>
  <c r="G26" i="61"/>
  <c r="A26" i="61"/>
  <c r="G24" i="61"/>
  <c r="A24" i="61"/>
  <c r="E10" i="61"/>
  <c r="D10" i="61"/>
  <c r="D9" i="61"/>
  <c r="E9" i="61" s="1"/>
  <c r="I8" i="61"/>
  <c r="H8" i="61"/>
  <c r="C8" i="61"/>
  <c r="A8" i="61"/>
  <c r="I7" i="61"/>
  <c r="H7" i="61"/>
  <c r="C7" i="61"/>
  <c r="I6" i="61"/>
  <c r="H6" i="61"/>
  <c r="C6" i="61"/>
  <c r="A5" i="61"/>
  <c r="A50" i="60"/>
  <c r="D49" i="60"/>
  <c r="A49" i="60"/>
  <c r="D47" i="60"/>
  <c r="A47" i="60"/>
  <c r="G35" i="60"/>
  <c r="F35" i="60"/>
  <c r="E35" i="60"/>
  <c r="D35" i="60"/>
  <c r="G22" i="60"/>
  <c r="F22" i="60"/>
  <c r="E22" i="60"/>
  <c r="D22" i="60"/>
  <c r="G18" i="60"/>
  <c r="F18" i="60"/>
  <c r="E18" i="60"/>
  <c r="D18" i="60"/>
  <c r="E12" i="60"/>
  <c r="D12" i="60"/>
  <c r="D11" i="60"/>
  <c r="E11" i="60" s="1"/>
  <c r="F10" i="60"/>
  <c r="E10" i="60"/>
  <c r="A10" i="60"/>
  <c r="F9" i="60"/>
  <c r="E9" i="60"/>
  <c r="B9" i="60"/>
  <c r="F8" i="60"/>
  <c r="E8" i="60"/>
  <c r="B8" i="60"/>
  <c r="A7" i="60"/>
  <c r="A38" i="59"/>
  <c r="E36" i="59"/>
  <c r="A36" i="59"/>
  <c r="E34" i="59"/>
  <c r="A34" i="59"/>
  <c r="F29" i="59"/>
  <c r="F28" i="59"/>
  <c r="E11" i="59"/>
  <c r="D11" i="59"/>
  <c r="D10" i="59"/>
  <c r="F9" i="59"/>
  <c r="E9" i="59"/>
  <c r="B9" i="59"/>
  <c r="F8" i="59"/>
  <c r="E8" i="59"/>
  <c r="B8" i="59"/>
  <c r="F7" i="59"/>
  <c r="E7" i="59"/>
  <c r="B7" i="59"/>
  <c r="A6" i="59"/>
  <c r="A37" i="58"/>
  <c r="E35" i="58"/>
  <c r="A35" i="58"/>
  <c r="E33" i="58"/>
  <c r="A33" i="58"/>
  <c r="F28" i="58"/>
  <c r="F13" i="58"/>
  <c r="F32" i="57"/>
  <c r="E32" i="57"/>
  <c r="D32" i="57"/>
  <c r="F19" i="57"/>
  <c r="D11" i="57"/>
  <c r="C11" i="57"/>
  <c r="C10" i="57"/>
  <c r="D10" i="57" s="1"/>
  <c r="F9" i="57"/>
  <c r="E9" i="57"/>
  <c r="F8" i="57"/>
  <c r="E8" i="57"/>
  <c r="B8" i="57"/>
  <c r="F7" i="57"/>
  <c r="E7" i="57"/>
  <c r="B7" i="57"/>
  <c r="A6" i="57"/>
  <c r="A37" i="56"/>
  <c r="E35" i="56"/>
  <c r="A35" i="56"/>
  <c r="E33" i="56"/>
  <c r="A33" i="56"/>
  <c r="G26" i="56"/>
  <c r="G22" i="56"/>
  <c r="E44" i="55"/>
  <c r="D44" i="55"/>
  <c r="E39" i="55"/>
  <c r="E47" i="55" s="1"/>
  <c r="D39" i="55"/>
  <c r="D13" i="55"/>
  <c r="C13" i="55"/>
  <c r="C12" i="55"/>
  <c r="D12" i="55" s="1"/>
  <c r="F11" i="55"/>
  <c r="F10" i="55"/>
  <c r="E10" i="55"/>
  <c r="B10" i="55"/>
  <c r="F9" i="55"/>
  <c r="E9" i="55"/>
  <c r="B9" i="55"/>
  <c r="F8" i="55"/>
  <c r="E8" i="55"/>
  <c r="B8" i="55"/>
  <c r="A6" i="55"/>
  <c r="B51" i="2"/>
  <c r="F49" i="2"/>
  <c r="B49" i="2"/>
  <c r="F47" i="2"/>
  <c r="B47" i="2"/>
  <c r="I43" i="2"/>
  <c r="I41" i="2"/>
  <c r="H41" i="2"/>
  <c r="G41" i="2"/>
  <c r="D41" i="2"/>
  <c r="G36" i="2"/>
  <c r="I25" i="2"/>
  <c r="I22" i="2"/>
  <c r="I19" i="2"/>
  <c r="D19" i="2"/>
  <c r="E13" i="2"/>
  <c r="D13" i="2"/>
  <c r="E12" i="2"/>
  <c r="D12" i="2"/>
  <c r="H11" i="2"/>
  <c r="G11" i="2"/>
  <c r="C11" i="2"/>
  <c r="H10" i="2"/>
  <c r="G10" i="2"/>
  <c r="B10" i="2"/>
  <c r="H9" i="2"/>
  <c r="G9" i="2"/>
  <c r="B9" i="2"/>
  <c r="A6" i="2"/>
  <c r="A78" i="45"/>
  <c r="D76" i="45"/>
  <c r="A76" i="45"/>
  <c r="D74" i="45"/>
  <c r="A74" i="45"/>
  <c r="G67" i="45"/>
  <c r="G50" i="45"/>
  <c r="E11" i="45"/>
  <c r="D11" i="45"/>
  <c r="D10" i="45"/>
  <c r="E10" i="45" s="1"/>
  <c r="H9" i="45"/>
  <c r="F9" i="45"/>
  <c r="H8" i="45"/>
  <c r="F8" i="45"/>
  <c r="B8" i="45"/>
  <c r="H7" i="45"/>
  <c r="F7" i="45"/>
  <c r="B7" i="45"/>
  <c r="A6" i="45"/>
  <c r="D5" i="45"/>
  <c r="C5" i="45"/>
  <c r="A5" i="45"/>
  <c r="D26" i="2"/>
  <c r="G41" i="45"/>
  <c r="G44" i="45"/>
  <c r="G45" i="45"/>
  <c r="C9" i="91"/>
  <c r="I4" i="58"/>
  <c r="G52" i="45"/>
  <c r="D38" i="2"/>
  <c r="E38" i="2"/>
  <c r="D32" i="2"/>
  <c r="B8" i="97"/>
  <c r="G24" i="45"/>
  <c r="D39" i="2"/>
  <c r="I38" i="2"/>
  <c r="G32" i="2"/>
  <c r="A87" i="44"/>
  <c r="J86" i="44"/>
  <c r="A86" i="44"/>
  <c r="J84" i="44"/>
  <c r="A84" i="44"/>
  <c r="I81" i="44"/>
  <c r="M81" i="44" s="1"/>
  <c r="I80" i="44"/>
  <c r="M80" i="44" s="1"/>
  <c r="I79" i="44"/>
  <c r="M79" i="44" s="1"/>
  <c r="I78" i="44"/>
  <c r="I77" i="44" s="1"/>
  <c r="L77" i="44"/>
  <c r="K77" i="44"/>
  <c r="J77" i="44"/>
  <c r="H77" i="44"/>
  <c r="G77" i="44"/>
  <c r="F77" i="44"/>
  <c r="E77" i="44"/>
  <c r="D77" i="44"/>
  <c r="I76" i="44"/>
  <c r="M76" i="44" s="1"/>
  <c r="I75" i="44"/>
  <c r="M75" i="44" s="1"/>
  <c r="I74" i="44"/>
  <c r="M74" i="44" s="1"/>
  <c r="I73" i="44"/>
  <c r="M73" i="44" s="1"/>
  <c r="I72" i="44"/>
  <c r="L71" i="44"/>
  <c r="K71" i="44"/>
  <c r="J71" i="44"/>
  <c r="H71" i="44"/>
  <c r="G71" i="44"/>
  <c r="F71" i="44"/>
  <c r="E71" i="44"/>
  <c r="D71" i="44"/>
  <c r="I70" i="44"/>
  <c r="M70" i="44" s="1"/>
  <c r="I69" i="44"/>
  <c r="M69" i="44" s="1"/>
  <c r="M68" i="44" s="1"/>
  <c r="L68" i="44"/>
  <c r="L63" i="44" s="1"/>
  <c r="L62" i="44" s="1"/>
  <c r="K68" i="44"/>
  <c r="J68" i="44"/>
  <c r="H68" i="44"/>
  <c r="G68" i="44"/>
  <c r="G63" i="44" s="1"/>
  <c r="G62" i="44" s="1"/>
  <c r="F68" i="44"/>
  <c r="E68" i="44"/>
  <c r="D68" i="44"/>
  <c r="I67" i="44"/>
  <c r="M67" i="44" s="1"/>
  <c r="I66" i="44"/>
  <c r="L65" i="44"/>
  <c r="K65" i="44"/>
  <c r="J65" i="44"/>
  <c r="J63" i="44" s="1"/>
  <c r="J62" i="44" s="1"/>
  <c r="H65" i="44"/>
  <c r="H63" i="44" s="1"/>
  <c r="G65" i="44"/>
  <c r="F65" i="44"/>
  <c r="E65" i="44"/>
  <c r="E63" i="44" s="1"/>
  <c r="E62" i="44" s="1"/>
  <c r="D65" i="44"/>
  <c r="D63" i="44" s="1"/>
  <c r="I64" i="44"/>
  <c r="K63" i="44"/>
  <c r="F63" i="44"/>
  <c r="K62" i="44"/>
  <c r="F62" i="44"/>
  <c r="I61" i="44"/>
  <c r="M61" i="44" s="1"/>
  <c r="I60" i="44"/>
  <c r="M60" i="44" s="1"/>
  <c r="I59" i="44"/>
  <c r="M59" i="44" s="1"/>
  <c r="I58" i="44"/>
  <c r="L57" i="44"/>
  <c r="K57" i="44"/>
  <c r="J57" i="44"/>
  <c r="H57" i="44"/>
  <c r="G57" i="44"/>
  <c r="F57" i="44"/>
  <c r="E57" i="44"/>
  <c r="D57" i="44"/>
  <c r="I56" i="44"/>
  <c r="M56" i="44" s="1"/>
  <c r="I55" i="44"/>
  <c r="M55" i="44" s="1"/>
  <c r="I54" i="44"/>
  <c r="L53" i="44"/>
  <c r="K53" i="44"/>
  <c r="J53" i="44"/>
  <c r="H53" i="44"/>
  <c r="G53" i="44"/>
  <c r="F53" i="44"/>
  <c r="E53" i="44"/>
  <c r="D53" i="44"/>
  <c r="I52" i="44"/>
  <c r="M52" i="44" s="1"/>
  <c r="I51" i="44"/>
  <c r="M51" i="44" s="1"/>
  <c r="L50" i="44"/>
  <c r="K50" i="44"/>
  <c r="J50" i="44"/>
  <c r="H50" i="44"/>
  <c r="G50" i="44"/>
  <c r="F50" i="44"/>
  <c r="E50" i="44"/>
  <c r="D50" i="44"/>
  <c r="I49" i="44"/>
  <c r="M49" i="44" s="1"/>
  <c r="I48" i="44"/>
  <c r="L47" i="44"/>
  <c r="K47" i="44"/>
  <c r="J47" i="44"/>
  <c r="J34" i="44" s="1"/>
  <c r="H47" i="44"/>
  <c r="G47" i="44"/>
  <c r="F47" i="44"/>
  <c r="E47" i="44"/>
  <c r="E34" i="44" s="1"/>
  <c r="D47" i="44"/>
  <c r="I46" i="44"/>
  <c r="M46" i="44" s="1"/>
  <c r="I45" i="44"/>
  <c r="M45" i="44" s="1"/>
  <c r="I44" i="44"/>
  <c r="M44" i="44" s="1"/>
  <c r="I43" i="44"/>
  <c r="M43" i="44" s="1"/>
  <c r="I42" i="44"/>
  <c r="L41" i="44"/>
  <c r="L34" i="44" s="1"/>
  <c r="K41" i="44"/>
  <c r="K34" i="44" s="1"/>
  <c r="J41" i="44"/>
  <c r="H41" i="44"/>
  <c r="G41" i="44"/>
  <c r="G34" i="44" s="1"/>
  <c r="F41" i="44"/>
  <c r="F34" i="44" s="1"/>
  <c r="E41" i="44"/>
  <c r="D41" i="44"/>
  <c r="I40" i="44"/>
  <c r="M40" i="44" s="1"/>
  <c r="I39" i="44"/>
  <c r="M39" i="44" s="1"/>
  <c r="I38" i="44"/>
  <c r="M38" i="44" s="1"/>
  <c r="I37" i="44"/>
  <c r="M37" i="44" s="1"/>
  <c r="I36" i="44"/>
  <c r="M36" i="44" s="1"/>
  <c r="I35" i="44"/>
  <c r="M35" i="44" s="1"/>
  <c r="H34" i="44"/>
  <c r="D34" i="44"/>
  <c r="I33" i="44"/>
  <c r="M33" i="44" s="1"/>
  <c r="I32" i="44"/>
  <c r="M32" i="44" s="1"/>
  <c r="I31" i="44"/>
  <c r="M31" i="44" s="1"/>
  <c r="L30" i="44"/>
  <c r="L29" i="44" s="1"/>
  <c r="L28" i="44" s="1"/>
  <c r="K30" i="44"/>
  <c r="J30" i="44"/>
  <c r="H30" i="44"/>
  <c r="H29" i="44" s="1"/>
  <c r="G30" i="44"/>
  <c r="G29" i="44" s="1"/>
  <c r="G28" i="44" s="1"/>
  <c r="F30" i="44"/>
  <c r="E30" i="44"/>
  <c r="E29" i="44" s="1"/>
  <c r="D30" i="44"/>
  <c r="D29" i="44" s="1"/>
  <c r="K29" i="44"/>
  <c r="K28" i="44" s="1"/>
  <c r="K27" i="44" s="1"/>
  <c r="J29" i="44"/>
  <c r="F29" i="44"/>
  <c r="F15" i="44"/>
  <c r="F14" i="44"/>
  <c r="E14" i="44"/>
  <c r="F13" i="44"/>
  <c r="F12" i="44"/>
  <c r="E12" i="44"/>
  <c r="M11" i="44"/>
  <c r="K11" i="44"/>
  <c r="B11" i="44"/>
  <c r="A11" i="44"/>
  <c r="M10" i="44"/>
  <c r="K10" i="44"/>
  <c r="B10" i="44"/>
  <c r="M9" i="44"/>
  <c r="K9" i="44"/>
  <c r="B9" i="44"/>
  <c r="A6" i="44"/>
  <c r="I5" i="44"/>
  <c r="H5" i="44"/>
  <c r="A5" i="44"/>
  <c r="A87" i="43"/>
  <c r="J86" i="43"/>
  <c r="A86" i="43"/>
  <c r="J84" i="43"/>
  <c r="A84" i="43"/>
  <c r="I81" i="43"/>
  <c r="M81" i="43" s="1"/>
  <c r="I80" i="43"/>
  <c r="M80" i="43" s="1"/>
  <c r="I79" i="43"/>
  <c r="M79" i="43" s="1"/>
  <c r="I78" i="43"/>
  <c r="I77" i="43" s="1"/>
  <c r="L77" i="43"/>
  <c r="K77" i="43"/>
  <c r="J77" i="43"/>
  <c r="H77" i="43"/>
  <c r="G77" i="43"/>
  <c r="F77" i="43"/>
  <c r="E77" i="43"/>
  <c r="D77" i="43"/>
  <c r="I76" i="43"/>
  <c r="M76" i="43" s="1"/>
  <c r="I75" i="43"/>
  <c r="M75" i="43" s="1"/>
  <c r="I74" i="43"/>
  <c r="M74" i="43" s="1"/>
  <c r="I73" i="43"/>
  <c r="M73" i="43" s="1"/>
  <c r="I72" i="43"/>
  <c r="L71" i="43"/>
  <c r="K71" i="43"/>
  <c r="J71" i="43"/>
  <c r="H71" i="43"/>
  <c r="G71" i="43"/>
  <c r="F71" i="43"/>
  <c r="E71" i="43"/>
  <c r="D71" i="43"/>
  <c r="I70" i="43"/>
  <c r="M70" i="43" s="1"/>
  <c r="I69" i="43"/>
  <c r="M69" i="43" s="1"/>
  <c r="L68" i="43"/>
  <c r="L63" i="43" s="1"/>
  <c r="L62" i="43" s="1"/>
  <c r="K68" i="43"/>
  <c r="J68" i="43"/>
  <c r="H68" i="43"/>
  <c r="G68" i="43"/>
  <c r="F68" i="43"/>
  <c r="E68" i="43"/>
  <c r="D68" i="43"/>
  <c r="I67" i="43"/>
  <c r="M67" i="43" s="1"/>
  <c r="I66" i="43"/>
  <c r="L65" i="43"/>
  <c r="K65" i="43"/>
  <c r="J65" i="43"/>
  <c r="J63" i="43" s="1"/>
  <c r="J62" i="43" s="1"/>
  <c r="H65" i="43"/>
  <c r="H63" i="43" s="1"/>
  <c r="H62" i="43" s="1"/>
  <c r="G65" i="43"/>
  <c r="F65" i="43"/>
  <c r="E65" i="43"/>
  <c r="E63" i="43" s="1"/>
  <c r="E62" i="43" s="1"/>
  <c r="D65" i="43"/>
  <c r="D63" i="43" s="1"/>
  <c r="D62" i="43" s="1"/>
  <c r="I64" i="43"/>
  <c r="K63" i="43"/>
  <c r="G63" i="43"/>
  <c r="F63" i="43"/>
  <c r="K62" i="43"/>
  <c r="G62" i="43"/>
  <c r="F62" i="43"/>
  <c r="I61" i="43"/>
  <c r="M61" i="43" s="1"/>
  <c r="I60" i="43"/>
  <c r="M60" i="43" s="1"/>
  <c r="I59" i="43"/>
  <c r="M59" i="43" s="1"/>
  <c r="I58" i="43"/>
  <c r="L57" i="43"/>
  <c r="K57" i="43"/>
  <c r="J57" i="43"/>
  <c r="H57" i="43"/>
  <c r="G57" i="43"/>
  <c r="F57" i="43"/>
  <c r="E57" i="43"/>
  <c r="D57" i="43"/>
  <c r="I56" i="43"/>
  <c r="M56" i="43" s="1"/>
  <c r="I55" i="43"/>
  <c r="M55" i="43" s="1"/>
  <c r="I54" i="43"/>
  <c r="L53" i="43"/>
  <c r="K53" i="43"/>
  <c r="J53" i="43"/>
  <c r="H53" i="43"/>
  <c r="G53" i="43"/>
  <c r="F53" i="43"/>
  <c r="E53" i="43"/>
  <c r="D53" i="43"/>
  <c r="I52" i="43"/>
  <c r="M52" i="43" s="1"/>
  <c r="I51" i="43"/>
  <c r="M51" i="43" s="1"/>
  <c r="L50" i="43"/>
  <c r="K50" i="43"/>
  <c r="J50" i="43"/>
  <c r="H50" i="43"/>
  <c r="G50" i="43"/>
  <c r="F50" i="43"/>
  <c r="E50" i="43"/>
  <c r="D50" i="43"/>
  <c r="I49" i="43"/>
  <c r="M49" i="43" s="1"/>
  <c r="I48" i="43"/>
  <c r="L47" i="43"/>
  <c r="K47" i="43"/>
  <c r="J47" i="43"/>
  <c r="H47" i="43"/>
  <c r="G47" i="43"/>
  <c r="F47" i="43"/>
  <c r="E47" i="43"/>
  <c r="E34" i="43" s="1"/>
  <c r="D47" i="43"/>
  <c r="I46" i="43"/>
  <c r="M46" i="43" s="1"/>
  <c r="I45" i="43"/>
  <c r="M45" i="43" s="1"/>
  <c r="I44" i="43"/>
  <c r="M44" i="43" s="1"/>
  <c r="I43" i="43"/>
  <c r="M43" i="43" s="1"/>
  <c r="I42" i="43"/>
  <c r="L41" i="43"/>
  <c r="L34" i="43" s="1"/>
  <c r="K41" i="43"/>
  <c r="K34" i="43" s="1"/>
  <c r="J41" i="43"/>
  <c r="H41" i="43"/>
  <c r="G41" i="43"/>
  <c r="G34" i="43" s="1"/>
  <c r="F41" i="43"/>
  <c r="F34" i="43" s="1"/>
  <c r="E41" i="43"/>
  <c r="D41" i="43"/>
  <c r="I40" i="43"/>
  <c r="M40" i="43" s="1"/>
  <c r="I39" i="43"/>
  <c r="M39" i="43" s="1"/>
  <c r="I38" i="43"/>
  <c r="M38" i="43" s="1"/>
  <c r="I37" i="43"/>
  <c r="M37" i="43" s="1"/>
  <c r="I36" i="43"/>
  <c r="M36" i="43" s="1"/>
  <c r="I35" i="43"/>
  <c r="M35" i="43" s="1"/>
  <c r="J34" i="43"/>
  <c r="H34" i="43"/>
  <c r="D34" i="43"/>
  <c r="I33" i="43"/>
  <c r="M33" i="43" s="1"/>
  <c r="I32" i="43"/>
  <c r="M32" i="43" s="1"/>
  <c r="I31" i="43"/>
  <c r="M31" i="43" s="1"/>
  <c r="L30" i="43"/>
  <c r="L29" i="43" s="1"/>
  <c r="L28" i="43" s="1"/>
  <c r="K30" i="43"/>
  <c r="J30" i="43"/>
  <c r="H30" i="43"/>
  <c r="H29" i="43" s="1"/>
  <c r="G30" i="43"/>
  <c r="G29" i="43" s="1"/>
  <c r="G28" i="43" s="1"/>
  <c r="F30" i="43"/>
  <c r="E30" i="43"/>
  <c r="E29" i="43" s="1"/>
  <c r="D30" i="43"/>
  <c r="D29" i="43" s="1"/>
  <c r="K29" i="43"/>
  <c r="K28" i="43" s="1"/>
  <c r="K27" i="43" s="1"/>
  <c r="J29" i="43"/>
  <c r="F29" i="43"/>
  <c r="F28" i="43" s="1"/>
  <c r="F27" i="43" s="1"/>
  <c r="F15" i="43"/>
  <c r="F14" i="43"/>
  <c r="E14" i="43"/>
  <c r="F13" i="43"/>
  <c r="F12" i="43"/>
  <c r="E12" i="43"/>
  <c r="M11" i="43"/>
  <c r="K11" i="43"/>
  <c r="B11" i="43"/>
  <c r="A11" i="43"/>
  <c r="M10" i="43"/>
  <c r="K10" i="43"/>
  <c r="B10" i="43"/>
  <c r="M9" i="43"/>
  <c r="K9" i="43"/>
  <c r="B9" i="43"/>
  <c r="A6" i="43"/>
  <c r="I5" i="43"/>
  <c r="H5" i="43"/>
  <c r="A5" i="43"/>
  <c r="A87" i="42"/>
  <c r="J86" i="42"/>
  <c r="A86" i="42"/>
  <c r="J84" i="42"/>
  <c r="A84" i="42"/>
  <c r="I81" i="42"/>
  <c r="M81" i="42" s="1"/>
  <c r="I80" i="42"/>
  <c r="M80" i="42" s="1"/>
  <c r="I79" i="42"/>
  <c r="M79" i="42" s="1"/>
  <c r="I78" i="42"/>
  <c r="L77" i="42"/>
  <c r="K77" i="42"/>
  <c r="J77" i="42"/>
  <c r="H77" i="42"/>
  <c r="G77" i="42"/>
  <c r="F77" i="42"/>
  <c r="E77" i="42"/>
  <c r="D77" i="42"/>
  <c r="I76" i="42"/>
  <c r="M76" i="42" s="1"/>
  <c r="I75" i="42"/>
  <c r="M75" i="42" s="1"/>
  <c r="I74" i="42"/>
  <c r="M74" i="42" s="1"/>
  <c r="I73" i="42"/>
  <c r="M73" i="42" s="1"/>
  <c r="I72" i="42"/>
  <c r="L71" i="42"/>
  <c r="K71" i="42"/>
  <c r="J71" i="42"/>
  <c r="H71" i="42"/>
  <c r="G71" i="42"/>
  <c r="F71" i="42"/>
  <c r="E71" i="42"/>
  <c r="D71" i="42"/>
  <c r="I70" i="42"/>
  <c r="M70" i="42" s="1"/>
  <c r="I69" i="42"/>
  <c r="M69" i="42" s="1"/>
  <c r="M68" i="42" s="1"/>
  <c r="L68" i="42"/>
  <c r="K68" i="42"/>
  <c r="J68" i="42"/>
  <c r="H68" i="42"/>
  <c r="G68" i="42"/>
  <c r="F68" i="42"/>
  <c r="E68" i="42"/>
  <c r="D68" i="42"/>
  <c r="I67" i="42"/>
  <c r="M67" i="42" s="1"/>
  <c r="I66" i="42"/>
  <c r="L65" i="42"/>
  <c r="K65" i="42"/>
  <c r="K63" i="42" s="1"/>
  <c r="K62" i="42" s="1"/>
  <c r="J65" i="42"/>
  <c r="J63" i="42" s="1"/>
  <c r="H65" i="42"/>
  <c r="G65" i="42"/>
  <c r="F65" i="42"/>
  <c r="E65" i="42"/>
  <c r="E63" i="42" s="1"/>
  <c r="D65" i="42"/>
  <c r="I64" i="42"/>
  <c r="L63" i="42"/>
  <c r="G63" i="42"/>
  <c r="G62" i="42" s="1"/>
  <c r="F63" i="42"/>
  <c r="F62" i="42" s="1"/>
  <c r="L62" i="42"/>
  <c r="E62" i="42"/>
  <c r="I61" i="42"/>
  <c r="M61" i="42" s="1"/>
  <c r="I60" i="42"/>
  <c r="M60" i="42" s="1"/>
  <c r="I59" i="42"/>
  <c r="M59" i="42" s="1"/>
  <c r="I58" i="42"/>
  <c r="L57" i="42"/>
  <c r="K57" i="42"/>
  <c r="J57" i="42"/>
  <c r="H57" i="42"/>
  <c r="G57" i="42"/>
  <c r="F57" i="42"/>
  <c r="E57" i="42"/>
  <c r="D57" i="42"/>
  <c r="I56" i="42"/>
  <c r="M56" i="42" s="1"/>
  <c r="I55" i="42"/>
  <c r="M55" i="42" s="1"/>
  <c r="I54" i="42"/>
  <c r="I53" i="42" s="1"/>
  <c r="L53" i="42"/>
  <c r="K53" i="42"/>
  <c r="J53" i="42"/>
  <c r="H53" i="42"/>
  <c r="G53" i="42"/>
  <c r="F53" i="42"/>
  <c r="E53" i="42"/>
  <c r="D53" i="42"/>
  <c r="I52" i="42"/>
  <c r="M52" i="42" s="1"/>
  <c r="I51" i="42"/>
  <c r="M51" i="42" s="1"/>
  <c r="L50" i="42"/>
  <c r="K50" i="42"/>
  <c r="J50" i="42"/>
  <c r="H50" i="42"/>
  <c r="G50" i="42"/>
  <c r="F50" i="42"/>
  <c r="E50" i="42"/>
  <c r="D50" i="42"/>
  <c r="I49" i="42"/>
  <c r="M49" i="42" s="1"/>
  <c r="I48" i="42"/>
  <c r="I47" i="42" s="1"/>
  <c r="L47" i="42"/>
  <c r="K47" i="42"/>
  <c r="J47" i="42"/>
  <c r="H47" i="42"/>
  <c r="H34" i="42" s="1"/>
  <c r="G47" i="42"/>
  <c r="F47" i="42"/>
  <c r="E47" i="42"/>
  <c r="D47" i="42"/>
  <c r="I46" i="42"/>
  <c r="M46" i="42" s="1"/>
  <c r="I45" i="42"/>
  <c r="M45" i="42" s="1"/>
  <c r="I44" i="42"/>
  <c r="M44" i="42" s="1"/>
  <c r="I43" i="42"/>
  <c r="M43" i="42" s="1"/>
  <c r="I42" i="42"/>
  <c r="L41" i="42"/>
  <c r="K41" i="42"/>
  <c r="K34" i="42" s="1"/>
  <c r="J41" i="42"/>
  <c r="H41" i="42"/>
  <c r="G41" i="42"/>
  <c r="F41" i="42"/>
  <c r="F34" i="42" s="1"/>
  <c r="E41" i="42"/>
  <c r="D41" i="42"/>
  <c r="I40" i="42"/>
  <c r="M40" i="42" s="1"/>
  <c r="I39" i="42"/>
  <c r="M39" i="42" s="1"/>
  <c r="I37" i="42"/>
  <c r="M37" i="42" s="1"/>
  <c r="I36" i="42"/>
  <c r="M36" i="42" s="1"/>
  <c r="J34" i="42"/>
  <c r="G34" i="42"/>
  <c r="E34" i="42"/>
  <c r="D34" i="42"/>
  <c r="I33" i="42"/>
  <c r="M33" i="42" s="1"/>
  <c r="I32" i="42"/>
  <c r="M32" i="42" s="1"/>
  <c r="I31" i="42"/>
  <c r="M31" i="42" s="1"/>
  <c r="L30" i="42"/>
  <c r="K30" i="42"/>
  <c r="J30" i="42"/>
  <c r="J29" i="42" s="1"/>
  <c r="H30" i="42"/>
  <c r="H29" i="42" s="1"/>
  <c r="G30" i="42"/>
  <c r="G29" i="42" s="1"/>
  <c r="G28" i="42" s="1"/>
  <c r="G27" i="42" s="1"/>
  <c r="F30" i="42"/>
  <c r="F29" i="42" s="1"/>
  <c r="E30" i="42"/>
  <c r="E29" i="42" s="1"/>
  <c r="D30" i="42"/>
  <c r="L29" i="42"/>
  <c r="K29" i="42"/>
  <c r="D29" i="42"/>
  <c r="D28" i="42" s="1"/>
  <c r="F15" i="42"/>
  <c r="F14" i="42"/>
  <c r="E14" i="42"/>
  <c r="F13" i="42"/>
  <c r="E12" i="42"/>
  <c r="F12" i="42" s="1"/>
  <c r="M11" i="42"/>
  <c r="K11" i="42"/>
  <c r="B11" i="42"/>
  <c r="A11" i="42"/>
  <c r="M10" i="42"/>
  <c r="K10" i="42"/>
  <c r="B10" i="42"/>
  <c r="M9" i="42"/>
  <c r="K9" i="42"/>
  <c r="B9" i="42"/>
  <c r="A6" i="42"/>
  <c r="I5" i="42"/>
  <c r="H5" i="42"/>
  <c r="A5" i="42"/>
  <c r="A87" i="41"/>
  <c r="J86" i="41"/>
  <c r="A86" i="41"/>
  <c r="J84" i="41"/>
  <c r="A84" i="41"/>
  <c r="I81" i="41"/>
  <c r="M81" i="41" s="1"/>
  <c r="I80" i="41"/>
  <c r="M80" i="41" s="1"/>
  <c r="I79" i="41"/>
  <c r="M79" i="41" s="1"/>
  <c r="I78" i="41"/>
  <c r="L77" i="41"/>
  <c r="K77" i="41"/>
  <c r="J77" i="41"/>
  <c r="H77" i="41"/>
  <c r="G77" i="41"/>
  <c r="F77" i="41"/>
  <c r="E77" i="41"/>
  <c r="D77" i="41"/>
  <c r="I76" i="41"/>
  <c r="M76" i="41" s="1"/>
  <c r="I75" i="41"/>
  <c r="M75" i="41" s="1"/>
  <c r="I74" i="41"/>
  <c r="M74" i="41" s="1"/>
  <c r="I73" i="41"/>
  <c r="M73" i="41" s="1"/>
  <c r="I72" i="41"/>
  <c r="I71" i="41" s="1"/>
  <c r="L71" i="41"/>
  <c r="K71" i="41"/>
  <c r="J71" i="41"/>
  <c r="H71" i="41"/>
  <c r="G71" i="41"/>
  <c r="F71" i="41"/>
  <c r="E71" i="41"/>
  <c r="D71" i="41"/>
  <c r="I70" i="41"/>
  <c r="M70" i="41" s="1"/>
  <c r="I69" i="41"/>
  <c r="M69" i="41" s="1"/>
  <c r="L68" i="41"/>
  <c r="K68" i="41"/>
  <c r="K63" i="41" s="1"/>
  <c r="K62" i="41" s="1"/>
  <c r="J68" i="41"/>
  <c r="J63" i="41" s="1"/>
  <c r="J62" i="41" s="1"/>
  <c r="H68" i="41"/>
  <c r="G68" i="41"/>
  <c r="F68" i="41"/>
  <c r="F63" i="41" s="1"/>
  <c r="F62" i="41" s="1"/>
  <c r="E68" i="41"/>
  <c r="D68" i="41"/>
  <c r="I67" i="41"/>
  <c r="M67" i="41" s="1"/>
  <c r="I66" i="41"/>
  <c r="I65" i="41" s="1"/>
  <c r="L65" i="41"/>
  <c r="L63" i="41" s="1"/>
  <c r="K65" i="41"/>
  <c r="J65" i="41"/>
  <c r="H65" i="41"/>
  <c r="H63" i="41" s="1"/>
  <c r="H62" i="41" s="1"/>
  <c r="G65" i="41"/>
  <c r="G63" i="41" s="1"/>
  <c r="F65" i="41"/>
  <c r="E65" i="41"/>
  <c r="D65" i="41"/>
  <c r="D63" i="41" s="1"/>
  <c r="D62" i="41" s="1"/>
  <c r="I64" i="41"/>
  <c r="E63" i="41"/>
  <c r="E62" i="41"/>
  <c r="I61" i="41"/>
  <c r="M61" i="41" s="1"/>
  <c r="I60" i="41"/>
  <c r="M60" i="41" s="1"/>
  <c r="I59" i="41"/>
  <c r="M59" i="41" s="1"/>
  <c r="I58" i="41"/>
  <c r="L57" i="41"/>
  <c r="K57" i="41"/>
  <c r="J57" i="41"/>
  <c r="H57" i="41"/>
  <c r="G57" i="41"/>
  <c r="F57" i="41"/>
  <c r="E57" i="41"/>
  <c r="D57" i="41"/>
  <c r="I56" i="41"/>
  <c r="M56" i="41" s="1"/>
  <c r="I55" i="41"/>
  <c r="M55" i="41" s="1"/>
  <c r="I54" i="41"/>
  <c r="I53" i="41" s="1"/>
  <c r="L53" i="41"/>
  <c r="K53" i="41"/>
  <c r="J53" i="41"/>
  <c r="H53" i="41"/>
  <c r="G53" i="41"/>
  <c r="F53" i="41"/>
  <c r="E53" i="41"/>
  <c r="D53" i="41"/>
  <c r="I52" i="41"/>
  <c r="M52" i="41" s="1"/>
  <c r="I51" i="41"/>
  <c r="M51" i="41" s="1"/>
  <c r="L50" i="41"/>
  <c r="K50" i="41"/>
  <c r="J50" i="41"/>
  <c r="H50" i="41"/>
  <c r="G50" i="41"/>
  <c r="F50" i="41"/>
  <c r="E50" i="41"/>
  <c r="D50" i="41"/>
  <c r="I49" i="41"/>
  <c r="M49" i="41" s="1"/>
  <c r="I48" i="41"/>
  <c r="I47" i="41" s="1"/>
  <c r="L47" i="41"/>
  <c r="K47" i="41"/>
  <c r="J47" i="41"/>
  <c r="H47" i="41"/>
  <c r="G47" i="41"/>
  <c r="G34" i="41" s="1"/>
  <c r="F47" i="41"/>
  <c r="E47" i="41"/>
  <c r="D47" i="41"/>
  <c r="I46" i="41"/>
  <c r="M46" i="41" s="1"/>
  <c r="I45" i="41"/>
  <c r="M45" i="41" s="1"/>
  <c r="I44" i="41"/>
  <c r="M44" i="41" s="1"/>
  <c r="I43" i="41"/>
  <c r="M43" i="41" s="1"/>
  <c r="I42" i="41"/>
  <c r="L41" i="41"/>
  <c r="K41" i="41"/>
  <c r="J41" i="41"/>
  <c r="J34" i="41" s="1"/>
  <c r="H41" i="41"/>
  <c r="G41" i="41"/>
  <c r="F41" i="41"/>
  <c r="E41" i="41"/>
  <c r="E34" i="41" s="1"/>
  <c r="D41" i="41"/>
  <c r="I40" i="41"/>
  <c r="M40" i="41" s="1"/>
  <c r="I39" i="41"/>
  <c r="M39" i="41" s="1"/>
  <c r="I38" i="41"/>
  <c r="M38" i="41" s="1"/>
  <c r="I37" i="41"/>
  <c r="M37" i="41" s="1"/>
  <c r="I36" i="41"/>
  <c r="M36" i="41" s="1"/>
  <c r="I35" i="41"/>
  <c r="M35" i="41" s="1"/>
  <c r="L34" i="41"/>
  <c r="K34" i="41"/>
  <c r="F34" i="41"/>
  <c r="I33" i="41"/>
  <c r="M33" i="41" s="1"/>
  <c r="I32" i="41"/>
  <c r="M32" i="41" s="1"/>
  <c r="I31" i="41"/>
  <c r="M31" i="41" s="1"/>
  <c r="L30" i="41"/>
  <c r="L29" i="41" s="1"/>
  <c r="K30" i="41"/>
  <c r="K29" i="41" s="1"/>
  <c r="K28" i="41" s="1"/>
  <c r="K27" i="41" s="1"/>
  <c r="J30" i="41"/>
  <c r="H30" i="41"/>
  <c r="H29" i="41" s="1"/>
  <c r="G30" i="41"/>
  <c r="F30" i="41"/>
  <c r="F29" i="41" s="1"/>
  <c r="F28" i="41" s="1"/>
  <c r="F27" i="41" s="1"/>
  <c r="E30" i="41"/>
  <c r="E29" i="41" s="1"/>
  <c r="D30" i="41"/>
  <c r="D29" i="41" s="1"/>
  <c r="J29" i="41"/>
  <c r="G29" i="41"/>
  <c r="F15" i="41"/>
  <c r="F14" i="41"/>
  <c r="E14" i="41"/>
  <c r="F13" i="41"/>
  <c r="E12" i="41"/>
  <c r="F12" i="41" s="1"/>
  <c r="M11" i="41"/>
  <c r="K11" i="41"/>
  <c r="B11" i="41"/>
  <c r="A11" i="41"/>
  <c r="M10" i="41"/>
  <c r="K10" i="41"/>
  <c r="B10" i="41"/>
  <c r="M9" i="41"/>
  <c r="K9" i="41"/>
  <c r="B9" i="41"/>
  <c r="A6" i="41"/>
  <c r="I5" i="41"/>
  <c r="H5" i="41"/>
  <c r="A5" i="41"/>
  <c r="A87" i="40"/>
  <c r="J86" i="40"/>
  <c r="A86" i="40"/>
  <c r="J84" i="40"/>
  <c r="A84" i="40"/>
  <c r="I81" i="40"/>
  <c r="M81" i="40" s="1"/>
  <c r="I80" i="40"/>
  <c r="M79" i="40"/>
  <c r="I79" i="40"/>
  <c r="I78" i="40"/>
  <c r="M78" i="40" s="1"/>
  <c r="L77" i="40"/>
  <c r="K77" i="40"/>
  <c r="J77" i="40"/>
  <c r="H77" i="40"/>
  <c r="G77" i="40"/>
  <c r="F77" i="40"/>
  <c r="E77" i="40"/>
  <c r="D77" i="40"/>
  <c r="I76" i="40"/>
  <c r="M76" i="40" s="1"/>
  <c r="I75" i="40"/>
  <c r="M75" i="40" s="1"/>
  <c r="I74" i="40"/>
  <c r="M74" i="40" s="1"/>
  <c r="M73" i="40"/>
  <c r="I73" i="40"/>
  <c r="I72" i="40"/>
  <c r="L71" i="40"/>
  <c r="K71" i="40"/>
  <c r="J71" i="40"/>
  <c r="H71" i="40"/>
  <c r="G71" i="40"/>
  <c r="F71" i="40"/>
  <c r="E71" i="40"/>
  <c r="D71" i="40"/>
  <c r="I70" i="40"/>
  <c r="M70" i="40" s="1"/>
  <c r="M69" i="40"/>
  <c r="I69" i="40"/>
  <c r="L68" i="40"/>
  <c r="K68" i="40"/>
  <c r="K63" i="40" s="1"/>
  <c r="K62" i="40" s="1"/>
  <c r="J68" i="40"/>
  <c r="H68" i="40"/>
  <c r="G68" i="40"/>
  <c r="F68" i="40"/>
  <c r="F63" i="40" s="1"/>
  <c r="F62" i="40" s="1"/>
  <c r="E68" i="40"/>
  <c r="D68" i="40"/>
  <c r="I67" i="40"/>
  <c r="M67" i="40" s="1"/>
  <c r="I66" i="40"/>
  <c r="I65" i="40" s="1"/>
  <c r="L65" i="40"/>
  <c r="K65" i="40"/>
  <c r="J65" i="40"/>
  <c r="J63" i="40" s="1"/>
  <c r="J62" i="40" s="1"/>
  <c r="H65" i="40"/>
  <c r="G65" i="40"/>
  <c r="F65" i="40"/>
  <c r="E65" i="40"/>
  <c r="D65" i="40"/>
  <c r="I64" i="40"/>
  <c r="E63" i="40"/>
  <c r="E62" i="40" s="1"/>
  <c r="I61" i="40"/>
  <c r="M61" i="40" s="1"/>
  <c r="I60" i="40"/>
  <c r="M60" i="40" s="1"/>
  <c r="M59" i="40"/>
  <c r="I59" i="40"/>
  <c r="I58" i="40"/>
  <c r="L57" i="40"/>
  <c r="K57" i="40"/>
  <c r="J57" i="40"/>
  <c r="H57" i="40"/>
  <c r="G57" i="40"/>
  <c r="F57" i="40"/>
  <c r="E57" i="40"/>
  <c r="D57" i="40"/>
  <c r="I56" i="40"/>
  <c r="M56" i="40" s="1"/>
  <c r="M55" i="40"/>
  <c r="I55" i="40"/>
  <c r="I54" i="40"/>
  <c r="L53" i="40"/>
  <c r="K53" i="40"/>
  <c r="J53" i="40"/>
  <c r="H53" i="40"/>
  <c r="G53" i="40"/>
  <c r="F53" i="40"/>
  <c r="E53" i="40"/>
  <c r="D53" i="40"/>
  <c r="I52" i="40"/>
  <c r="M52" i="40" s="1"/>
  <c r="M51" i="40"/>
  <c r="I51" i="40"/>
  <c r="L50" i="40"/>
  <c r="K50" i="40"/>
  <c r="J50" i="40"/>
  <c r="H50" i="40"/>
  <c r="G50" i="40"/>
  <c r="F50" i="40"/>
  <c r="E50" i="40"/>
  <c r="D50" i="40"/>
  <c r="I49" i="40"/>
  <c r="M49" i="40" s="1"/>
  <c r="I48" i="40"/>
  <c r="L47" i="40"/>
  <c r="K47" i="40"/>
  <c r="J47" i="40"/>
  <c r="J34" i="40" s="1"/>
  <c r="H47" i="40"/>
  <c r="G47" i="40"/>
  <c r="F47" i="40"/>
  <c r="F34" i="40" s="1"/>
  <c r="E47" i="40"/>
  <c r="E34" i="40" s="1"/>
  <c r="D47" i="40"/>
  <c r="I46" i="40"/>
  <c r="M46" i="40" s="1"/>
  <c r="I45" i="40"/>
  <c r="M45" i="40" s="1"/>
  <c r="I44" i="40"/>
  <c r="M44" i="40" s="1"/>
  <c r="I43" i="40"/>
  <c r="M43" i="40" s="1"/>
  <c r="I42" i="40"/>
  <c r="L41" i="40"/>
  <c r="L34" i="40" s="1"/>
  <c r="K41" i="40"/>
  <c r="J41" i="40"/>
  <c r="H41" i="40"/>
  <c r="G41" i="40"/>
  <c r="G34" i="40" s="1"/>
  <c r="F41" i="40"/>
  <c r="E41" i="40"/>
  <c r="D41" i="40"/>
  <c r="I40" i="40"/>
  <c r="M40" i="40" s="1"/>
  <c r="I39" i="40"/>
  <c r="M39" i="40" s="1"/>
  <c r="I38" i="40"/>
  <c r="M38" i="40" s="1"/>
  <c r="M37" i="40"/>
  <c r="I37" i="40"/>
  <c r="I36" i="40"/>
  <c r="M36" i="40" s="1"/>
  <c r="M35" i="40"/>
  <c r="I35" i="40"/>
  <c r="K34" i="40"/>
  <c r="H34" i="40"/>
  <c r="I33" i="40"/>
  <c r="M33" i="40" s="1"/>
  <c r="I32" i="40"/>
  <c r="M32" i="40" s="1"/>
  <c r="I31" i="40"/>
  <c r="M31" i="40" s="1"/>
  <c r="L30" i="40"/>
  <c r="L29" i="40" s="1"/>
  <c r="K30" i="40"/>
  <c r="K29" i="40" s="1"/>
  <c r="K28" i="40" s="1"/>
  <c r="J30" i="40"/>
  <c r="H30" i="40"/>
  <c r="H29" i="40" s="1"/>
  <c r="G30" i="40"/>
  <c r="G29" i="40" s="1"/>
  <c r="F30" i="40"/>
  <c r="E30" i="40"/>
  <c r="D30" i="40"/>
  <c r="D29" i="40" s="1"/>
  <c r="J29" i="40"/>
  <c r="F29" i="40"/>
  <c r="F28" i="40" s="1"/>
  <c r="E29" i="40"/>
  <c r="F15" i="40"/>
  <c r="F14" i="40"/>
  <c r="E14" i="40"/>
  <c r="F13" i="40"/>
  <c r="E12" i="40"/>
  <c r="F12" i="40" s="1"/>
  <c r="M11" i="40"/>
  <c r="K11" i="40"/>
  <c r="B11" i="40"/>
  <c r="A11" i="40"/>
  <c r="M10" i="40"/>
  <c r="K10" i="40"/>
  <c r="B10" i="40"/>
  <c r="M9" i="40"/>
  <c r="K9" i="40"/>
  <c r="B9" i="40"/>
  <c r="A6" i="40"/>
  <c r="I5" i="40"/>
  <c r="H5" i="40"/>
  <c r="A5" i="40"/>
  <c r="A87" i="39"/>
  <c r="J86" i="39"/>
  <c r="A86" i="39"/>
  <c r="J84" i="39"/>
  <c r="A84" i="39"/>
  <c r="M81" i="39"/>
  <c r="I81" i="39"/>
  <c r="M80" i="39"/>
  <c r="I80" i="39"/>
  <c r="M79" i="39"/>
  <c r="I79" i="39"/>
  <c r="I77" i="39" s="1"/>
  <c r="M78" i="39"/>
  <c r="I78" i="39"/>
  <c r="L77" i="39"/>
  <c r="K77" i="39"/>
  <c r="J77" i="39"/>
  <c r="H77" i="39"/>
  <c r="G77" i="39"/>
  <c r="F77" i="39"/>
  <c r="E77" i="39"/>
  <c r="D77" i="39"/>
  <c r="M76" i="39"/>
  <c r="I76" i="39"/>
  <c r="I75" i="39"/>
  <c r="M75" i="39" s="1"/>
  <c r="I74" i="39"/>
  <c r="M74" i="39" s="1"/>
  <c r="I73" i="39"/>
  <c r="M73" i="39" s="1"/>
  <c r="I72" i="39"/>
  <c r="M72" i="39" s="1"/>
  <c r="M71" i="39" s="1"/>
  <c r="L71" i="39"/>
  <c r="K71" i="39"/>
  <c r="J71" i="39"/>
  <c r="H71" i="39"/>
  <c r="G71" i="39"/>
  <c r="F71" i="39"/>
  <c r="E71" i="39"/>
  <c r="D71" i="39"/>
  <c r="M70" i="39"/>
  <c r="I70" i="39"/>
  <c r="M69" i="39"/>
  <c r="M68" i="39" s="1"/>
  <c r="I69" i="39"/>
  <c r="L68" i="39"/>
  <c r="K68" i="39"/>
  <c r="K63" i="39" s="1"/>
  <c r="K62" i="39" s="1"/>
  <c r="J68" i="39"/>
  <c r="I68" i="39"/>
  <c r="H68" i="39"/>
  <c r="G68" i="39"/>
  <c r="G63" i="39" s="1"/>
  <c r="F68" i="39"/>
  <c r="E68" i="39"/>
  <c r="D68" i="39"/>
  <c r="M67" i="39"/>
  <c r="I67" i="39"/>
  <c r="M66" i="39"/>
  <c r="I66" i="39"/>
  <c r="L65" i="39"/>
  <c r="K65" i="39"/>
  <c r="J65" i="39"/>
  <c r="J63" i="39" s="1"/>
  <c r="J62" i="39" s="1"/>
  <c r="I65" i="39"/>
  <c r="H65" i="39"/>
  <c r="G65" i="39"/>
  <c r="F65" i="39"/>
  <c r="E65" i="39"/>
  <c r="D65" i="39"/>
  <c r="I64" i="39"/>
  <c r="M64" i="39" s="1"/>
  <c r="F63" i="39"/>
  <c r="F62" i="39" s="1"/>
  <c r="M61" i="39"/>
  <c r="I61" i="39"/>
  <c r="I60" i="39"/>
  <c r="M60" i="39" s="1"/>
  <c r="I59" i="39"/>
  <c r="M59" i="39" s="1"/>
  <c r="I58" i="39"/>
  <c r="L57" i="39"/>
  <c r="K57" i="39"/>
  <c r="J57" i="39"/>
  <c r="H57" i="39"/>
  <c r="G57" i="39"/>
  <c r="F57" i="39"/>
  <c r="E57" i="39"/>
  <c r="D57" i="39"/>
  <c r="I56" i="39"/>
  <c r="M56" i="39" s="1"/>
  <c r="I55" i="39"/>
  <c r="M55" i="39" s="1"/>
  <c r="M54" i="39"/>
  <c r="I54" i="39"/>
  <c r="L53" i="39"/>
  <c r="K53" i="39"/>
  <c r="J53" i="39"/>
  <c r="H53" i="39"/>
  <c r="G53" i="39"/>
  <c r="F53" i="39"/>
  <c r="E53" i="39"/>
  <c r="D53" i="39"/>
  <c r="I52" i="39"/>
  <c r="M52" i="39" s="1"/>
  <c r="M51" i="39"/>
  <c r="M50" i="39" s="1"/>
  <c r="I51" i="39"/>
  <c r="L50" i="39"/>
  <c r="K50" i="39"/>
  <c r="J50" i="39"/>
  <c r="H50" i="39"/>
  <c r="G50" i="39"/>
  <c r="F50" i="39"/>
  <c r="E50" i="39"/>
  <c r="D50" i="39"/>
  <c r="I49" i="39"/>
  <c r="M49" i="39" s="1"/>
  <c r="I48" i="39"/>
  <c r="L47" i="39"/>
  <c r="L34" i="39" s="1"/>
  <c r="K47" i="39"/>
  <c r="J47" i="39"/>
  <c r="H47" i="39"/>
  <c r="G47" i="39"/>
  <c r="G34" i="39" s="1"/>
  <c r="F47" i="39"/>
  <c r="E47" i="39"/>
  <c r="D47" i="39"/>
  <c r="M46" i="39"/>
  <c r="I46" i="39"/>
  <c r="I45" i="39"/>
  <c r="M45" i="39" s="1"/>
  <c r="M44" i="39"/>
  <c r="I44" i="39"/>
  <c r="I43" i="39"/>
  <c r="M43" i="39" s="1"/>
  <c r="I42" i="39"/>
  <c r="I41" i="39" s="1"/>
  <c r="L41" i="39"/>
  <c r="K41" i="39"/>
  <c r="J41" i="39"/>
  <c r="H41" i="39"/>
  <c r="H34" i="39" s="1"/>
  <c r="G41" i="39"/>
  <c r="F41" i="39"/>
  <c r="E41" i="39"/>
  <c r="D41" i="39"/>
  <c r="I40" i="39"/>
  <c r="M40" i="39" s="1"/>
  <c r="I39" i="39"/>
  <c r="M39" i="39" s="1"/>
  <c r="I38" i="39"/>
  <c r="M38" i="39" s="1"/>
  <c r="M37" i="39"/>
  <c r="I37" i="39"/>
  <c r="I36" i="39"/>
  <c r="M36" i="39" s="1"/>
  <c r="M35" i="39"/>
  <c r="I35" i="39"/>
  <c r="E34" i="39"/>
  <c r="D34" i="39"/>
  <c r="I33" i="39"/>
  <c r="M33" i="39" s="1"/>
  <c r="I32" i="39"/>
  <c r="M32" i="39" s="1"/>
  <c r="I31" i="39"/>
  <c r="M31" i="39" s="1"/>
  <c r="M30" i="39" s="1"/>
  <c r="M29" i="39" s="1"/>
  <c r="L30" i="39"/>
  <c r="L29" i="39" s="1"/>
  <c r="L28" i="39" s="1"/>
  <c r="K30" i="39"/>
  <c r="J30" i="39"/>
  <c r="H30" i="39"/>
  <c r="H29" i="39" s="1"/>
  <c r="G30" i="39"/>
  <c r="F30" i="39"/>
  <c r="F29" i="39" s="1"/>
  <c r="E30" i="39"/>
  <c r="E29" i="39" s="1"/>
  <c r="D30" i="39"/>
  <c r="D29" i="39" s="1"/>
  <c r="K29" i="39"/>
  <c r="J29" i="39"/>
  <c r="G29" i="39"/>
  <c r="G28" i="39" s="1"/>
  <c r="F15" i="39"/>
  <c r="F14" i="39"/>
  <c r="E14" i="39"/>
  <c r="F13" i="39"/>
  <c r="E12" i="39"/>
  <c r="F12" i="39" s="1"/>
  <c r="M11" i="39"/>
  <c r="K11" i="39"/>
  <c r="B11" i="39"/>
  <c r="A11" i="39"/>
  <c r="M10" i="39"/>
  <c r="K10" i="39"/>
  <c r="B10" i="39"/>
  <c r="M9" i="39"/>
  <c r="K9" i="39"/>
  <c r="B9" i="39"/>
  <c r="A6" i="39"/>
  <c r="I5" i="39"/>
  <c r="H5" i="39"/>
  <c r="A5" i="39"/>
  <c r="A87" i="38"/>
  <c r="J86" i="38"/>
  <c r="A86" i="38"/>
  <c r="J84" i="38"/>
  <c r="A84" i="38"/>
  <c r="I81" i="38"/>
  <c r="M81" i="38" s="1"/>
  <c r="I80" i="38"/>
  <c r="M80" i="38" s="1"/>
  <c r="I79" i="38"/>
  <c r="M79" i="38" s="1"/>
  <c r="I78" i="38"/>
  <c r="L77" i="38"/>
  <c r="K77" i="38"/>
  <c r="J77" i="38"/>
  <c r="H77" i="38"/>
  <c r="G77" i="38"/>
  <c r="F77" i="38"/>
  <c r="F62" i="38" s="1"/>
  <c r="E77" i="38"/>
  <c r="D77" i="38"/>
  <c r="I76" i="38"/>
  <c r="M76" i="38" s="1"/>
  <c r="I75" i="38"/>
  <c r="M75" i="38" s="1"/>
  <c r="I74" i="38"/>
  <c r="M74" i="38" s="1"/>
  <c r="I73" i="38"/>
  <c r="M73" i="38" s="1"/>
  <c r="I72" i="38"/>
  <c r="L71" i="38"/>
  <c r="K71" i="38"/>
  <c r="J71" i="38"/>
  <c r="H71" i="38"/>
  <c r="G71" i="38"/>
  <c r="F71" i="38"/>
  <c r="E71" i="38"/>
  <c r="D71" i="38"/>
  <c r="I70" i="38"/>
  <c r="M70" i="38" s="1"/>
  <c r="I69" i="38"/>
  <c r="M69" i="38" s="1"/>
  <c r="L68" i="38"/>
  <c r="K68" i="38"/>
  <c r="J68" i="38"/>
  <c r="H68" i="38"/>
  <c r="G68" i="38"/>
  <c r="F68" i="38"/>
  <c r="E68" i="38"/>
  <c r="D68" i="38"/>
  <c r="I67" i="38"/>
  <c r="M67" i="38" s="1"/>
  <c r="I66" i="38"/>
  <c r="L65" i="38"/>
  <c r="L63" i="38" s="1"/>
  <c r="L62" i="38" s="1"/>
  <c r="K65" i="38"/>
  <c r="J65" i="38"/>
  <c r="H65" i="38"/>
  <c r="G65" i="38"/>
  <c r="F65" i="38"/>
  <c r="E65" i="38"/>
  <c r="D65" i="38"/>
  <c r="I64" i="38"/>
  <c r="K63" i="38"/>
  <c r="H63" i="38"/>
  <c r="H62" i="38" s="1"/>
  <c r="G63" i="38"/>
  <c r="G62" i="38" s="1"/>
  <c r="F63" i="38"/>
  <c r="D63" i="38"/>
  <c r="D62" i="38" s="1"/>
  <c r="K62" i="38"/>
  <c r="I61" i="38"/>
  <c r="M61" i="38" s="1"/>
  <c r="I60" i="38"/>
  <c r="M60" i="38" s="1"/>
  <c r="I59" i="38"/>
  <c r="M59" i="38" s="1"/>
  <c r="I58" i="38"/>
  <c r="L57" i="38"/>
  <c r="K57" i="38"/>
  <c r="J57" i="38"/>
  <c r="H57" i="38"/>
  <c r="G57" i="38"/>
  <c r="F57" i="38"/>
  <c r="E57" i="38"/>
  <c r="D57" i="38"/>
  <c r="I56" i="38"/>
  <c r="M56" i="38" s="1"/>
  <c r="I55" i="38"/>
  <c r="M55" i="38" s="1"/>
  <c r="I54" i="38"/>
  <c r="L53" i="38"/>
  <c r="K53" i="38"/>
  <c r="J53" i="38"/>
  <c r="H53" i="38"/>
  <c r="G53" i="38"/>
  <c r="F53" i="38"/>
  <c r="E53" i="38"/>
  <c r="D53" i="38"/>
  <c r="I52" i="38"/>
  <c r="M52" i="38" s="1"/>
  <c r="I51" i="38"/>
  <c r="M51" i="38" s="1"/>
  <c r="L50" i="38"/>
  <c r="K50" i="38"/>
  <c r="J50" i="38"/>
  <c r="H50" i="38"/>
  <c r="G50" i="38"/>
  <c r="F50" i="38"/>
  <c r="E50" i="38"/>
  <c r="D50" i="38"/>
  <c r="I49" i="38"/>
  <c r="M49" i="38" s="1"/>
  <c r="I48" i="38"/>
  <c r="I47" i="38" s="1"/>
  <c r="L47" i="38"/>
  <c r="K47" i="38"/>
  <c r="J47" i="38"/>
  <c r="H47" i="38"/>
  <c r="G47" i="38"/>
  <c r="F47" i="38"/>
  <c r="E47" i="38"/>
  <c r="D47" i="38"/>
  <c r="I46" i="38"/>
  <c r="M46" i="38" s="1"/>
  <c r="I45" i="38"/>
  <c r="M45" i="38" s="1"/>
  <c r="I44" i="38"/>
  <c r="M44" i="38" s="1"/>
  <c r="I43" i="38"/>
  <c r="M43" i="38" s="1"/>
  <c r="I42" i="38"/>
  <c r="L41" i="38"/>
  <c r="L34" i="38" s="1"/>
  <c r="K41" i="38"/>
  <c r="J41" i="38"/>
  <c r="H41" i="38"/>
  <c r="G41" i="38"/>
  <c r="G34" i="38" s="1"/>
  <c r="F41" i="38"/>
  <c r="E41" i="38"/>
  <c r="D41" i="38"/>
  <c r="I40" i="38"/>
  <c r="M40" i="38" s="1"/>
  <c r="I39" i="38"/>
  <c r="M39" i="38" s="1"/>
  <c r="I38" i="38"/>
  <c r="M38" i="38" s="1"/>
  <c r="I37" i="38"/>
  <c r="M37" i="38" s="1"/>
  <c r="I36" i="38"/>
  <c r="M36" i="38" s="1"/>
  <c r="I35" i="38"/>
  <c r="M35" i="38" s="1"/>
  <c r="J34" i="38"/>
  <c r="H34" i="38"/>
  <c r="E34" i="38"/>
  <c r="D34" i="38"/>
  <c r="I33" i="38"/>
  <c r="M33" i="38" s="1"/>
  <c r="I32" i="38"/>
  <c r="M32" i="38" s="1"/>
  <c r="I31" i="38"/>
  <c r="M31" i="38" s="1"/>
  <c r="L30" i="38"/>
  <c r="K30" i="38"/>
  <c r="J30" i="38"/>
  <c r="J29" i="38" s="1"/>
  <c r="H30" i="38"/>
  <c r="H29" i="38" s="1"/>
  <c r="G30" i="38"/>
  <c r="G29" i="38" s="1"/>
  <c r="F30" i="38"/>
  <c r="F29" i="38" s="1"/>
  <c r="E30" i="38"/>
  <c r="E29" i="38" s="1"/>
  <c r="D30" i="38"/>
  <c r="L29" i="38"/>
  <c r="K29" i="38"/>
  <c r="D29" i="38"/>
  <c r="F15" i="38"/>
  <c r="F14" i="38"/>
  <c r="E14" i="38"/>
  <c r="F13" i="38"/>
  <c r="E12" i="38"/>
  <c r="F12" i="38" s="1"/>
  <c r="M11" i="38"/>
  <c r="K11" i="38"/>
  <c r="B11" i="38"/>
  <c r="A11" i="38"/>
  <c r="M10" i="38"/>
  <c r="K10" i="38"/>
  <c r="B10" i="38"/>
  <c r="M9" i="38"/>
  <c r="K9" i="38"/>
  <c r="B9" i="38"/>
  <c r="A6" i="38"/>
  <c r="I5" i="38"/>
  <c r="H5" i="38"/>
  <c r="A5" i="38"/>
  <c r="A87" i="37"/>
  <c r="J86" i="37"/>
  <c r="A86" i="37"/>
  <c r="J84" i="37"/>
  <c r="A84" i="37"/>
  <c r="I81" i="37"/>
  <c r="M81" i="37" s="1"/>
  <c r="I80" i="37"/>
  <c r="M80" i="37" s="1"/>
  <c r="I79" i="37"/>
  <c r="M79" i="37" s="1"/>
  <c r="I78" i="37"/>
  <c r="L77" i="37"/>
  <c r="K77" i="37"/>
  <c r="J77" i="37"/>
  <c r="H77" i="37"/>
  <c r="G77" i="37"/>
  <c r="F77" i="37"/>
  <c r="E77" i="37"/>
  <c r="D77" i="37"/>
  <c r="I76" i="37"/>
  <c r="M76" i="37" s="1"/>
  <c r="I75" i="37"/>
  <c r="M75" i="37" s="1"/>
  <c r="I74" i="37"/>
  <c r="M74" i="37" s="1"/>
  <c r="I73" i="37"/>
  <c r="M73" i="37" s="1"/>
  <c r="I72" i="37"/>
  <c r="I71" i="37" s="1"/>
  <c r="L71" i="37"/>
  <c r="K71" i="37"/>
  <c r="J71" i="37"/>
  <c r="H71" i="37"/>
  <c r="G71" i="37"/>
  <c r="F71" i="37"/>
  <c r="E71" i="37"/>
  <c r="D71" i="37"/>
  <c r="I70" i="37"/>
  <c r="M70" i="37" s="1"/>
  <c r="I69" i="37"/>
  <c r="M69" i="37" s="1"/>
  <c r="M68" i="37" s="1"/>
  <c r="L68" i="37"/>
  <c r="L63" i="37" s="1"/>
  <c r="L62" i="37" s="1"/>
  <c r="K68" i="37"/>
  <c r="K63" i="37" s="1"/>
  <c r="K62" i="37" s="1"/>
  <c r="J68" i="37"/>
  <c r="H68" i="37"/>
  <c r="G68" i="37"/>
  <c r="F68" i="37"/>
  <c r="F63" i="37" s="1"/>
  <c r="F62" i="37" s="1"/>
  <c r="E68" i="37"/>
  <c r="D68" i="37"/>
  <c r="I67" i="37"/>
  <c r="M67" i="37" s="1"/>
  <c r="I66" i="37"/>
  <c r="I65" i="37" s="1"/>
  <c r="L65" i="37"/>
  <c r="K65" i="37"/>
  <c r="J65" i="37"/>
  <c r="H65" i="37"/>
  <c r="H63" i="37" s="1"/>
  <c r="H62" i="37" s="1"/>
  <c r="G65" i="37"/>
  <c r="F65" i="37"/>
  <c r="E65" i="37"/>
  <c r="D65" i="37"/>
  <c r="D63" i="37" s="1"/>
  <c r="D62" i="37" s="1"/>
  <c r="I64" i="37"/>
  <c r="J63" i="37"/>
  <c r="J62" i="37" s="1"/>
  <c r="G63" i="37"/>
  <c r="G62" i="37" s="1"/>
  <c r="E63" i="37"/>
  <c r="E62" i="37"/>
  <c r="I61" i="37"/>
  <c r="M61" i="37" s="1"/>
  <c r="I60" i="37"/>
  <c r="M60" i="37" s="1"/>
  <c r="I59" i="37"/>
  <c r="M59" i="37" s="1"/>
  <c r="I58" i="37"/>
  <c r="L57" i="37"/>
  <c r="K57" i="37"/>
  <c r="J57" i="37"/>
  <c r="H57" i="37"/>
  <c r="G57" i="37"/>
  <c r="F57" i="37"/>
  <c r="E57" i="37"/>
  <c r="D57" i="37"/>
  <c r="I56" i="37"/>
  <c r="M56" i="37" s="1"/>
  <c r="I55" i="37"/>
  <c r="M55" i="37" s="1"/>
  <c r="I54" i="37"/>
  <c r="I53" i="37" s="1"/>
  <c r="L53" i="37"/>
  <c r="K53" i="37"/>
  <c r="J53" i="37"/>
  <c r="H53" i="37"/>
  <c r="G53" i="37"/>
  <c r="F53" i="37"/>
  <c r="E53" i="37"/>
  <c r="D53" i="37"/>
  <c r="I52" i="37"/>
  <c r="M52" i="37" s="1"/>
  <c r="I51" i="37"/>
  <c r="M51" i="37" s="1"/>
  <c r="M50" i="37" s="1"/>
  <c r="L50" i="37"/>
  <c r="K50" i="37"/>
  <c r="J50" i="37"/>
  <c r="H50" i="37"/>
  <c r="G50" i="37"/>
  <c r="F50" i="37"/>
  <c r="E50" i="37"/>
  <c r="D50" i="37"/>
  <c r="I49" i="37"/>
  <c r="M49" i="37" s="1"/>
  <c r="I48" i="37"/>
  <c r="I47" i="37" s="1"/>
  <c r="L47" i="37"/>
  <c r="K47" i="37"/>
  <c r="J47" i="37"/>
  <c r="H47" i="37"/>
  <c r="H34" i="37" s="1"/>
  <c r="G47" i="37"/>
  <c r="F47" i="37"/>
  <c r="E47" i="37"/>
  <c r="D47" i="37"/>
  <c r="D34" i="37" s="1"/>
  <c r="I46" i="37"/>
  <c r="M46" i="37" s="1"/>
  <c r="I45" i="37"/>
  <c r="M45" i="37" s="1"/>
  <c r="I44" i="37"/>
  <c r="M44" i="37" s="1"/>
  <c r="I43" i="37"/>
  <c r="M43" i="37" s="1"/>
  <c r="I42" i="37"/>
  <c r="L41" i="37"/>
  <c r="K41" i="37"/>
  <c r="K34" i="37" s="1"/>
  <c r="J41" i="37"/>
  <c r="J34" i="37" s="1"/>
  <c r="H41" i="37"/>
  <c r="G41" i="37"/>
  <c r="F41" i="37"/>
  <c r="F34" i="37" s="1"/>
  <c r="E41" i="37"/>
  <c r="D41" i="37"/>
  <c r="I40" i="37"/>
  <c r="M40" i="37" s="1"/>
  <c r="I39" i="37"/>
  <c r="M39" i="37" s="1"/>
  <c r="I38" i="37"/>
  <c r="M38" i="37" s="1"/>
  <c r="I37" i="37"/>
  <c r="M37" i="37" s="1"/>
  <c r="I36" i="37"/>
  <c r="M36" i="37" s="1"/>
  <c r="I35" i="37"/>
  <c r="M35" i="37" s="1"/>
  <c r="L34" i="37"/>
  <c r="G34" i="37"/>
  <c r="E34" i="37"/>
  <c r="I33" i="37"/>
  <c r="M33" i="37" s="1"/>
  <c r="I32" i="37"/>
  <c r="M32" i="37" s="1"/>
  <c r="I31" i="37"/>
  <c r="M31" i="37" s="1"/>
  <c r="M30" i="37" s="1"/>
  <c r="L30" i="37"/>
  <c r="K30" i="37"/>
  <c r="J30" i="37"/>
  <c r="J29" i="37" s="1"/>
  <c r="H30" i="37"/>
  <c r="H29" i="37" s="1"/>
  <c r="G30" i="37"/>
  <c r="G29" i="37" s="1"/>
  <c r="G28" i="37" s="1"/>
  <c r="G27" i="37" s="1"/>
  <c r="F30" i="37"/>
  <c r="F29" i="37" s="1"/>
  <c r="E30" i="37"/>
  <c r="D30" i="37"/>
  <c r="D29" i="37" s="1"/>
  <c r="L29" i="37"/>
  <c r="K29" i="37"/>
  <c r="E29" i="37"/>
  <c r="E28" i="37" s="1"/>
  <c r="E27" i="37" s="1"/>
  <c r="F15" i="37"/>
  <c r="F14" i="37"/>
  <c r="E14" i="37"/>
  <c r="F13" i="37"/>
  <c r="E12" i="37"/>
  <c r="F12" i="37" s="1"/>
  <c r="M11" i="37"/>
  <c r="K11" i="37"/>
  <c r="B11" i="37"/>
  <c r="A11" i="37"/>
  <c r="M10" i="37"/>
  <c r="K10" i="37"/>
  <c r="B10" i="37"/>
  <c r="M9" i="37"/>
  <c r="K9" i="37"/>
  <c r="B9" i="37"/>
  <c r="A6" i="37"/>
  <c r="I5" i="37"/>
  <c r="H5" i="37"/>
  <c r="A5" i="37"/>
  <c r="A87" i="36"/>
  <c r="J86" i="36"/>
  <c r="A86" i="36"/>
  <c r="J84" i="36"/>
  <c r="A84" i="36"/>
  <c r="I81" i="36"/>
  <c r="M81" i="36" s="1"/>
  <c r="I80" i="36"/>
  <c r="M80" i="36" s="1"/>
  <c r="I79" i="36"/>
  <c r="M79" i="36" s="1"/>
  <c r="I78" i="36"/>
  <c r="I77" i="36" s="1"/>
  <c r="L77" i="36"/>
  <c r="K77" i="36"/>
  <c r="J77" i="36"/>
  <c r="H77" i="36"/>
  <c r="H62" i="36" s="1"/>
  <c r="G77" i="36"/>
  <c r="F77" i="36"/>
  <c r="E77" i="36"/>
  <c r="D77" i="36"/>
  <c r="I76" i="36"/>
  <c r="M76" i="36" s="1"/>
  <c r="I75" i="36"/>
  <c r="M75" i="36" s="1"/>
  <c r="I74" i="36"/>
  <c r="M74" i="36" s="1"/>
  <c r="I73" i="36"/>
  <c r="M73" i="36" s="1"/>
  <c r="I72" i="36"/>
  <c r="L71" i="36"/>
  <c r="K71" i="36"/>
  <c r="J71" i="36"/>
  <c r="H71" i="36"/>
  <c r="G71" i="36"/>
  <c r="F71" i="36"/>
  <c r="E71" i="36"/>
  <c r="D71" i="36"/>
  <c r="I70" i="36"/>
  <c r="M70" i="36" s="1"/>
  <c r="I69" i="36"/>
  <c r="M69" i="36" s="1"/>
  <c r="L68" i="36"/>
  <c r="K68" i="36"/>
  <c r="J68" i="36"/>
  <c r="H68" i="36"/>
  <c r="G68" i="36"/>
  <c r="F68" i="36"/>
  <c r="F63" i="36" s="1"/>
  <c r="F62" i="36" s="1"/>
  <c r="E68" i="36"/>
  <c r="D68" i="36"/>
  <c r="I67" i="36"/>
  <c r="M67" i="36" s="1"/>
  <c r="I66" i="36"/>
  <c r="L65" i="36"/>
  <c r="K65" i="36"/>
  <c r="J65" i="36"/>
  <c r="H65" i="36"/>
  <c r="G65" i="36"/>
  <c r="F65" i="36"/>
  <c r="E65" i="36"/>
  <c r="E63" i="36" s="1"/>
  <c r="E62" i="36" s="1"/>
  <c r="D65" i="36"/>
  <c r="I64" i="36"/>
  <c r="K63" i="36"/>
  <c r="K62" i="36" s="1"/>
  <c r="J63" i="36"/>
  <c r="J62" i="36" s="1"/>
  <c r="H63" i="36"/>
  <c r="D63" i="36"/>
  <c r="D62" i="36" s="1"/>
  <c r="I61" i="36"/>
  <c r="M61" i="36" s="1"/>
  <c r="I60" i="36"/>
  <c r="M60" i="36" s="1"/>
  <c r="I59" i="36"/>
  <c r="M59" i="36" s="1"/>
  <c r="I58" i="36"/>
  <c r="L57" i="36"/>
  <c r="K57" i="36"/>
  <c r="J57" i="36"/>
  <c r="H57" i="36"/>
  <c r="G57" i="36"/>
  <c r="F57" i="36"/>
  <c r="E57" i="36"/>
  <c r="D57" i="36"/>
  <c r="I56" i="36"/>
  <c r="M56" i="36" s="1"/>
  <c r="I55" i="36"/>
  <c r="M55" i="36" s="1"/>
  <c r="I54" i="36"/>
  <c r="L53" i="36"/>
  <c r="K53" i="36"/>
  <c r="J53" i="36"/>
  <c r="H53" i="36"/>
  <c r="G53" i="36"/>
  <c r="F53" i="36"/>
  <c r="E53" i="36"/>
  <c r="D53" i="36"/>
  <c r="I52" i="36"/>
  <c r="M52" i="36" s="1"/>
  <c r="I51" i="36"/>
  <c r="M51" i="36" s="1"/>
  <c r="L50" i="36"/>
  <c r="L28" i="36" s="1"/>
  <c r="K50" i="36"/>
  <c r="J50" i="36"/>
  <c r="H50" i="36"/>
  <c r="G50" i="36"/>
  <c r="F50" i="36"/>
  <c r="E50" i="36"/>
  <c r="D50" i="36"/>
  <c r="I49" i="36"/>
  <c r="M49" i="36" s="1"/>
  <c r="I48" i="36"/>
  <c r="L47" i="36"/>
  <c r="K47" i="36"/>
  <c r="J47" i="36"/>
  <c r="H47" i="36"/>
  <c r="G47" i="36"/>
  <c r="F47" i="36"/>
  <c r="E47" i="36"/>
  <c r="D47" i="36"/>
  <c r="D34" i="36" s="1"/>
  <c r="D28" i="36" s="1"/>
  <c r="I46" i="36"/>
  <c r="M46" i="36" s="1"/>
  <c r="I45" i="36"/>
  <c r="M45" i="36" s="1"/>
  <c r="I44" i="36"/>
  <c r="M44" i="36" s="1"/>
  <c r="I43" i="36"/>
  <c r="M43" i="36" s="1"/>
  <c r="I42" i="36"/>
  <c r="L41" i="36"/>
  <c r="K41" i="36"/>
  <c r="K34" i="36" s="1"/>
  <c r="J41" i="36"/>
  <c r="H41" i="36"/>
  <c r="G41" i="36"/>
  <c r="F41" i="36"/>
  <c r="F34" i="36" s="1"/>
  <c r="E41" i="36"/>
  <c r="D41" i="36"/>
  <c r="I40" i="36"/>
  <c r="M40" i="36" s="1"/>
  <c r="I39" i="36"/>
  <c r="M39" i="36" s="1"/>
  <c r="I38" i="36"/>
  <c r="M38" i="36" s="1"/>
  <c r="I37" i="36"/>
  <c r="M37" i="36" s="1"/>
  <c r="I36" i="36"/>
  <c r="M36" i="36" s="1"/>
  <c r="I35" i="36"/>
  <c r="M35" i="36" s="1"/>
  <c r="L34" i="36"/>
  <c r="H34" i="36"/>
  <c r="G34" i="36"/>
  <c r="I33" i="36"/>
  <c r="M33" i="36" s="1"/>
  <c r="I32" i="36"/>
  <c r="M32" i="36" s="1"/>
  <c r="I31" i="36"/>
  <c r="M31" i="36" s="1"/>
  <c r="L30" i="36"/>
  <c r="K30" i="36"/>
  <c r="J30" i="36"/>
  <c r="J29" i="36" s="1"/>
  <c r="H30" i="36"/>
  <c r="G30" i="36"/>
  <c r="G29" i="36" s="1"/>
  <c r="F30" i="36"/>
  <c r="F29" i="36" s="1"/>
  <c r="F28" i="36" s="1"/>
  <c r="F27" i="36" s="1"/>
  <c r="E30" i="36"/>
  <c r="E29" i="36" s="1"/>
  <c r="D30" i="36"/>
  <c r="L29" i="36"/>
  <c r="K29" i="36"/>
  <c r="H29" i="36"/>
  <c r="H28" i="36" s="1"/>
  <c r="D29" i="36"/>
  <c r="F15" i="36"/>
  <c r="F14" i="36"/>
  <c r="E14" i="36"/>
  <c r="F13" i="36"/>
  <c r="E12" i="36"/>
  <c r="F12" i="36" s="1"/>
  <c r="M11" i="36"/>
  <c r="K11" i="36"/>
  <c r="B11" i="36"/>
  <c r="A11" i="36"/>
  <c r="M10" i="36"/>
  <c r="K10" i="36"/>
  <c r="B10" i="36"/>
  <c r="M9" i="36"/>
  <c r="K9" i="36"/>
  <c r="B9" i="36"/>
  <c r="A6" i="36"/>
  <c r="I5" i="36"/>
  <c r="H5" i="36"/>
  <c r="A5" i="36"/>
  <c r="A87" i="35"/>
  <c r="J86" i="35"/>
  <c r="A86" i="35"/>
  <c r="J84" i="35"/>
  <c r="A84" i="35"/>
  <c r="I81" i="35"/>
  <c r="M81" i="35" s="1"/>
  <c r="I80" i="35"/>
  <c r="M80" i="35" s="1"/>
  <c r="I79" i="35"/>
  <c r="M79" i="35" s="1"/>
  <c r="I78" i="35"/>
  <c r="I77" i="35" s="1"/>
  <c r="L77" i="35"/>
  <c r="K77" i="35"/>
  <c r="J77" i="35"/>
  <c r="H77" i="35"/>
  <c r="G77" i="35"/>
  <c r="F77" i="35"/>
  <c r="E77" i="35"/>
  <c r="D77" i="35"/>
  <c r="I76" i="35"/>
  <c r="M76" i="35" s="1"/>
  <c r="I75" i="35"/>
  <c r="M75" i="35" s="1"/>
  <c r="I74" i="35"/>
  <c r="M74" i="35" s="1"/>
  <c r="I73" i="35"/>
  <c r="M73" i="35" s="1"/>
  <c r="I72" i="35"/>
  <c r="L71" i="35"/>
  <c r="K71" i="35"/>
  <c r="J71" i="35"/>
  <c r="H71" i="35"/>
  <c r="G71" i="35"/>
  <c r="F71" i="35"/>
  <c r="E71" i="35"/>
  <c r="D71" i="35"/>
  <c r="I70" i="35"/>
  <c r="M70" i="35" s="1"/>
  <c r="I69" i="35"/>
  <c r="M69" i="35" s="1"/>
  <c r="M68" i="35" s="1"/>
  <c r="L68" i="35"/>
  <c r="L63" i="35" s="1"/>
  <c r="L62" i="35" s="1"/>
  <c r="K68" i="35"/>
  <c r="J68" i="35"/>
  <c r="H68" i="35"/>
  <c r="G68" i="35"/>
  <c r="G63" i="35" s="1"/>
  <c r="G62" i="35" s="1"/>
  <c r="F68" i="35"/>
  <c r="E68" i="35"/>
  <c r="D68" i="35"/>
  <c r="I67" i="35"/>
  <c r="M67" i="35" s="1"/>
  <c r="I66" i="35"/>
  <c r="L65" i="35"/>
  <c r="K65" i="35"/>
  <c r="J65" i="35"/>
  <c r="J63" i="35" s="1"/>
  <c r="J62" i="35" s="1"/>
  <c r="H65" i="35"/>
  <c r="G65" i="35"/>
  <c r="F65" i="35"/>
  <c r="E65" i="35"/>
  <c r="D65" i="35"/>
  <c r="I64" i="35"/>
  <c r="K63" i="35"/>
  <c r="K62" i="35" s="1"/>
  <c r="F63" i="35"/>
  <c r="F62" i="35" s="1"/>
  <c r="E63" i="35"/>
  <c r="E62" i="35" s="1"/>
  <c r="I61" i="35"/>
  <c r="M61" i="35" s="1"/>
  <c r="I60" i="35"/>
  <c r="M60" i="35" s="1"/>
  <c r="I59" i="35"/>
  <c r="M59" i="35" s="1"/>
  <c r="I58" i="35"/>
  <c r="L57" i="35"/>
  <c r="K57" i="35"/>
  <c r="J57" i="35"/>
  <c r="H57" i="35"/>
  <c r="G57" i="35"/>
  <c r="F57" i="35"/>
  <c r="E57" i="35"/>
  <c r="D57" i="35"/>
  <c r="I56" i="35"/>
  <c r="M56" i="35" s="1"/>
  <c r="I55" i="35"/>
  <c r="M55" i="35" s="1"/>
  <c r="I54" i="35"/>
  <c r="L53" i="35"/>
  <c r="K53" i="35"/>
  <c r="J53" i="35"/>
  <c r="H53" i="35"/>
  <c r="G53" i="35"/>
  <c r="F53" i="35"/>
  <c r="E53" i="35"/>
  <c r="D53" i="35"/>
  <c r="I52" i="35"/>
  <c r="M52" i="35" s="1"/>
  <c r="I51" i="35"/>
  <c r="M51" i="35" s="1"/>
  <c r="L50" i="35"/>
  <c r="K50" i="35"/>
  <c r="J50" i="35"/>
  <c r="H50" i="35"/>
  <c r="G50" i="35"/>
  <c r="F50" i="35"/>
  <c r="E50" i="35"/>
  <c r="D50" i="35"/>
  <c r="I49" i="35"/>
  <c r="M49" i="35" s="1"/>
  <c r="I48" i="35"/>
  <c r="L47" i="35"/>
  <c r="K47" i="35"/>
  <c r="J47" i="35"/>
  <c r="J34" i="35" s="1"/>
  <c r="J28" i="35" s="1"/>
  <c r="G47" i="35"/>
  <c r="F47" i="35"/>
  <c r="E47" i="35"/>
  <c r="E34" i="35" s="1"/>
  <c r="D47" i="35"/>
  <c r="M46" i="35"/>
  <c r="I46" i="35"/>
  <c r="M45" i="35"/>
  <c r="M44" i="35"/>
  <c r="M43" i="35"/>
  <c r="M42" i="35"/>
  <c r="L41" i="35"/>
  <c r="K41" i="35"/>
  <c r="K34" i="35" s="1"/>
  <c r="J41" i="35"/>
  <c r="I41" i="35"/>
  <c r="H41" i="35"/>
  <c r="G41" i="35"/>
  <c r="F41" i="35"/>
  <c r="E41" i="35"/>
  <c r="D41" i="35"/>
  <c r="M40" i="35"/>
  <c r="I40" i="35"/>
  <c r="I39" i="35"/>
  <c r="M39" i="35" s="1"/>
  <c r="M37" i="35"/>
  <c r="I37" i="35"/>
  <c r="I36" i="35"/>
  <c r="M36" i="35" s="1"/>
  <c r="M35" i="35"/>
  <c r="I35" i="35"/>
  <c r="F34" i="35"/>
  <c r="D34" i="35"/>
  <c r="I33" i="35"/>
  <c r="M33" i="35" s="1"/>
  <c r="M32" i="35"/>
  <c r="M31" i="35"/>
  <c r="M30" i="35" s="1"/>
  <c r="M29" i="35" s="1"/>
  <c r="L30" i="35"/>
  <c r="L29" i="35" s="1"/>
  <c r="K30" i="35"/>
  <c r="K29" i="35" s="1"/>
  <c r="J30" i="35"/>
  <c r="I30" i="35"/>
  <c r="H30" i="35"/>
  <c r="H29" i="35" s="1"/>
  <c r="G30" i="35"/>
  <c r="G29" i="35" s="1"/>
  <c r="F30" i="35"/>
  <c r="E30" i="35"/>
  <c r="E29" i="35" s="1"/>
  <c r="D30" i="35"/>
  <c r="D29" i="35" s="1"/>
  <c r="D28" i="35" s="1"/>
  <c r="J29" i="35"/>
  <c r="F29" i="35"/>
  <c r="F28" i="35" s="1"/>
  <c r="F15" i="35"/>
  <c r="F14" i="35"/>
  <c r="E14" i="35"/>
  <c r="F13" i="35"/>
  <c r="F12" i="35"/>
  <c r="E12" i="35"/>
  <c r="M11" i="35"/>
  <c r="K11" i="35"/>
  <c r="B11" i="35"/>
  <c r="A11" i="35"/>
  <c r="M10" i="35"/>
  <c r="K10" i="35"/>
  <c r="B10" i="35"/>
  <c r="M9" i="35"/>
  <c r="K9" i="35"/>
  <c r="B9" i="35"/>
  <c r="A6" i="35"/>
  <c r="I5" i="35"/>
  <c r="H5" i="35"/>
  <c r="A5" i="35"/>
  <c r="A87" i="34"/>
  <c r="J86" i="34"/>
  <c r="A86" i="34"/>
  <c r="J84" i="34"/>
  <c r="A84" i="34"/>
  <c r="I81" i="34"/>
  <c r="M81" i="34" s="1"/>
  <c r="I80" i="34"/>
  <c r="M80" i="34" s="1"/>
  <c r="I79" i="34"/>
  <c r="M79" i="34" s="1"/>
  <c r="I78" i="34"/>
  <c r="I77" i="34" s="1"/>
  <c r="L77" i="34"/>
  <c r="K77" i="34"/>
  <c r="J77" i="34"/>
  <c r="H77" i="34"/>
  <c r="G77" i="34"/>
  <c r="F77" i="34"/>
  <c r="E77" i="34"/>
  <c r="D77" i="34"/>
  <c r="I76" i="34"/>
  <c r="M76" i="34" s="1"/>
  <c r="I75" i="34"/>
  <c r="M75" i="34" s="1"/>
  <c r="I74" i="34"/>
  <c r="M74" i="34" s="1"/>
  <c r="I73" i="34"/>
  <c r="M73" i="34" s="1"/>
  <c r="I72" i="34"/>
  <c r="L71" i="34"/>
  <c r="K71" i="34"/>
  <c r="J71" i="34"/>
  <c r="H71" i="34"/>
  <c r="G71" i="34"/>
  <c r="F71" i="34"/>
  <c r="E71" i="34"/>
  <c r="D71" i="34"/>
  <c r="I70" i="34"/>
  <c r="M70" i="34" s="1"/>
  <c r="I69" i="34"/>
  <c r="M69" i="34" s="1"/>
  <c r="M68" i="34" s="1"/>
  <c r="L68" i="34"/>
  <c r="L63" i="34" s="1"/>
  <c r="L62" i="34" s="1"/>
  <c r="K68" i="34"/>
  <c r="J68" i="34"/>
  <c r="H68" i="34"/>
  <c r="G68" i="34"/>
  <c r="G63" i="34" s="1"/>
  <c r="G62" i="34" s="1"/>
  <c r="F68" i="34"/>
  <c r="E68" i="34"/>
  <c r="D68" i="34"/>
  <c r="I67" i="34"/>
  <c r="M67" i="34" s="1"/>
  <c r="I66" i="34"/>
  <c r="L65" i="34"/>
  <c r="K65" i="34"/>
  <c r="J65" i="34"/>
  <c r="J63" i="34" s="1"/>
  <c r="J62" i="34" s="1"/>
  <c r="H65" i="34"/>
  <c r="H63" i="34" s="1"/>
  <c r="H62" i="34" s="1"/>
  <c r="H27" i="34" s="1"/>
  <c r="G65" i="34"/>
  <c r="F65" i="34"/>
  <c r="E65" i="34"/>
  <c r="E63" i="34" s="1"/>
  <c r="E62" i="34" s="1"/>
  <c r="D65" i="34"/>
  <c r="D63" i="34" s="1"/>
  <c r="D62" i="34" s="1"/>
  <c r="I64" i="34"/>
  <c r="K63" i="34"/>
  <c r="F63" i="34"/>
  <c r="K62" i="34"/>
  <c r="F62" i="34"/>
  <c r="I61" i="34"/>
  <c r="M61" i="34" s="1"/>
  <c r="I60" i="34"/>
  <c r="M60" i="34" s="1"/>
  <c r="I59" i="34"/>
  <c r="M59" i="34" s="1"/>
  <c r="I58" i="34"/>
  <c r="L57" i="34"/>
  <c r="K57" i="34"/>
  <c r="J57" i="34"/>
  <c r="H57" i="34"/>
  <c r="G57" i="34"/>
  <c r="F57" i="34"/>
  <c r="E57" i="34"/>
  <c r="D57" i="34"/>
  <c r="I56" i="34"/>
  <c r="M56" i="34" s="1"/>
  <c r="I55" i="34"/>
  <c r="M55" i="34" s="1"/>
  <c r="I54" i="34"/>
  <c r="L53" i="34"/>
  <c r="K53" i="34"/>
  <c r="J53" i="34"/>
  <c r="H53" i="34"/>
  <c r="G53" i="34"/>
  <c r="F53" i="34"/>
  <c r="E53" i="34"/>
  <c r="D53" i="34"/>
  <c r="I52" i="34"/>
  <c r="M52" i="34" s="1"/>
  <c r="I51" i="34"/>
  <c r="M51" i="34" s="1"/>
  <c r="L50" i="34"/>
  <c r="K50" i="34"/>
  <c r="J50" i="34"/>
  <c r="H50" i="34"/>
  <c r="G50" i="34"/>
  <c r="F50" i="34"/>
  <c r="E50" i="34"/>
  <c r="D50" i="34"/>
  <c r="I49" i="34"/>
  <c r="M49" i="34" s="1"/>
  <c r="I48" i="34"/>
  <c r="L47" i="34"/>
  <c r="K47" i="34"/>
  <c r="J47" i="34"/>
  <c r="G47" i="34"/>
  <c r="F47" i="34"/>
  <c r="E47" i="34"/>
  <c r="D47" i="34"/>
  <c r="M46" i="34"/>
  <c r="I46" i="34"/>
  <c r="I45" i="34"/>
  <c r="M45" i="34" s="1"/>
  <c r="M44" i="34"/>
  <c r="I44" i="34"/>
  <c r="I43" i="34"/>
  <c r="I41" i="34" s="1"/>
  <c r="M42" i="34"/>
  <c r="I42" i="34"/>
  <c r="L41" i="34"/>
  <c r="K41" i="34"/>
  <c r="K34" i="34" s="1"/>
  <c r="K28" i="34" s="1"/>
  <c r="K27" i="34" s="1"/>
  <c r="J41" i="34"/>
  <c r="H41" i="34"/>
  <c r="G41" i="34"/>
  <c r="G34" i="34" s="1"/>
  <c r="F41" i="34"/>
  <c r="F34" i="34" s="1"/>
  <c r="E41" i="34"/>
  <c r="D41" i="34"/>
  <c r="M40" i="34"/>
  <c r="I40" i="34"/>
  <c r="I39" i="34"/>
  <c r="M39" i="34" s="1"/>
  <c r="M38" i="34"/>
  <c r="I37" i="34"/>
  <c r="M37" i="34" s="1"/>
  <c r="I36" i="34"/>
  <c r="M36" i="34" s="1"/>
  <c r="L34" i="34"/>
  <c r="J34" i="34"/>
  <c r="E34" i="34"/>
  <c r="D34" i="34"/>
  <c r="M33" i="34"/>
  <c r="I33" i="34"/>
  <c r="I32" i="34"/>
  <c r="M32" i="34" s="1"/>
  <c r="M30" i="34" s="1"/>
  <c r="M29" i="34" s="1"/>
  <c r="M31" i="34"/>
  <c r="I31" i="34"/>
  <c r="L30" i="34"/>
  <c r="L29" i="34" s="1"/>
  <c r="K30" i="34"/>
  <c r="J30" i="34"/>
  <c r="H30" i="34"/>
  <c r="H29" i="34" s="1"/>
  <c r="G30" i="34"/>
  <c r="F30" i="34"/>
  <c r="E30" i="34"/>
  <c r="E29" i="34" s="1"/>
  <c r="E28" i="34" s="1"/>
  <c r="D30" i="34"/>
  <c r="D29" i="34" s="1"/>
  <c r="D28" i="34" s="1"/>
  <c r="K29" i="34"/>
  <c r="J29" i="34"/>
  <c r="G29" i="34"/>
  <c r="F29" i="34"/>
  <c r="F28" i="34" s="1"/>
  <c r="F27" i="34" s="1"/>
  <c r="F15" i="34"/>
  <c r="F14" i="34"/>
  <c r="E14" i="34"/>
  <c r="F13" i="34"/>
  <c r="E12" i="34"/>
  <c r="F12" i="34" s="1"/>
  <c r="M11" i="34"/>
  <c r="K11" i="34"/>
  <c r="B11" i="34"/>
  <c r="A11" i="34"/>
  <c r="M10" i="34"/>
  <c r="K10" i="34"/>
  <c r="B10" i="34"/>
  <c r="M9" i="34"/>
  <c r="K9" i="34"/>
  <c r="B9" i="34"/>
  <c r="A6" i="34"/>
  <c r="I5" i="34"/>
  <c r="H5" i="34"/>
  <c r="A5" i="34"/>
  <c r="A87" i="33"/>
  <c r="J86" i="33"/>
  <c r="A86" i="33"/>
  <c r="J84" i="33"/>
  <c r="A84" i="33"/>
  <c r="M81" i="33"/>
  <c r="L81" i="33"/>
  <c r="K81" i="33"/>
  <c r="J81" i="33"/>
  <c r="I81" i="33"/>
  <c r="H81" i="33"/>
  <c r="G81" i="33"/>
  <c r="F81" i="33"/>
  <c r="E81" i="33"/>
  <c r="D81" i="33"/>
  <c r="M80" i="33"/>
  <c r="L80" i="33"/>
  <c r="K80" i="33"/>
  <c r="J80" i="33"/>
  <c r="I80" i="33"/>
  <c r="H80" i="33"/>
  <c r="G80" i="33"/>
  <c r="F80" i="33"/>
  <c r="E80" i="33"/>
  <c r="D80" i="33"/>
  <c r="M79" i="33"/>
  <c r="L79" i="33"/>
  <c r="K79" i="33"/>
  <c r="J79" i="33"/>
  <c r="I79" i="33"/>
  <c r="H79" i="33"/>
  <c r="G79" i="33"/>
  <c r="F79" i="33"/>
  <c r="E79" i="33"/>
  <c r="D79" i="33"/>
  <c r="M78" i="33"/>
  <c r="L78" i="33"/>
  <c r="K78" i="33"/>
  <c r="J78" i="33"/>
  <c r="I78" i="33"/>
  <c r="H78" i="33"/>
  <c r="G78" i="33"/>
  <c r="F78" i="33"/>
  <c r="E78" i="33"/>
  <c r="D78" i="33"/>
  <c r="L77" i="33"/>
  <c r="K77" i="33"/>
  <c r="J77" i="33"/>
  <c r="I77" i="33"/>
  <c r="H77" i="33"/>
  <c r="G77" i="33"/>
  <c r="F77" i="33"/>
  <c r="E77" i="33"/>
  <c r="D77" i="33"/>
  <c r="M76" i="33"/>
  <c r="L76" i="33"/>
  <c r="K76" i="33"/>
  <c r="J76" i="33"/>
  <c r="I76" i="33"/>
  <c r="H76" i="33"/>
  <c r="G76" i="33"/>
  <c r="F76" i="33"/>
  <c r="E76" i="33"/>
  <c r="D76" i="33"/>
  <c r="M75" i="33"/>
  <c r="L75" i="33"/>
  <c r="K75" i="33"/>
  <c r="J75" i="33"/>
  <c r="I75" i="33"/>
  <c r="H75" i="33"/>
  <c r="G75" i="33"/>
  <c r="F75" i="33"/>
  <c r="E75" i="33"/>
  <c r="D75" i="33"/>
  <c r="M74" i="33"/>
  <c r="L74" i="33"/>
  <c r="K74" i="33"/>
  <c r="J74" i="33"/>
  <c r="I74" i="33"/>
  <c r="H74" i="33"/>
  <c r="G74" i="33"/>
  <c r="F74" i="33"/>
  <c r="E74" i="33"/>
  <c r="D74" i="33"/>
  <c r="M73" i="33"/>
  <c r="L73" i="33"/>
  <c r="K73" i="33"/>
  <c r="J73" i="33"/>
  <c r="I73" i="33"/>
  <c r="H73" i="33"/>
  <c r="G73" i="33"/>
  <c r="F73" i="33"/>
  <c r="E73" i="33"/>
  <c r="D73" i="33"/>
  <c r="M72" i="33"/>
  <c r="L72" i="33"/>
  <c r="K72" i="33"/>
  <c r="J72" i="33"/>
  <c r="I72" i="33"/>
  <c r="H72" i="33"/>
  <c r="G72" i="33"/>
  <c r="F72" i="33"/>
  <c r="E72" i="33"/>
  <c r="D72" i="33"/>
  <c r="L71" i="33"/>
  <c r="K71" i="33"/>
  <c r="J71" i="33"/>
  <c r="I71" i="33"/>
  <c r="H71" i="33"/>
  <c r="G71" i="33"/>
  <c r="F71" i="33"/>
  <c r="E71" i="33"/>
  <c r="D71" i="33"/>
  <c r="M70" i="33"/>
  <c r="L70" i="33"/>
  <c r="K70" i="33"/>
  <c r="J70" i="33"/>
  <c r="I70" i="33"/>
  <c r="H70" i="33"/>
  <c r="G70" i="33"/>
  <c r="F70" i="33"/>
  <c r="E70" i="33"/>
  <c r="D70" i="33"/>
  <c r="M69" i="33"/>
  <c r="L69" i="33"/>
  <c r="K69" i="33"/>
  <c r="J69" i="33"/>
  <c r="I69" i="33"/>
  <c r="H69" i="33"/>
  <c r="G69" i="33"/>
  <c r="F69" i="33"/>
  <c r="E69" i="33"/>
  <c r="D69" i="33"/>
  <c r="L68" i="33"/>
  <c r="K68" i="33"/>
  <c r="J68" i="33"/>
  <c r="I68" i="33"/>
  <c r="H68" i="33"/>
  <c r="G68" i="33"/>
  <c r="F68" i="33"/>
  <c r="E68" i="33"/>
  <c r="D68" i="33"/>
  <c r="M67" i="33"/>
  <c r="L67" i="33"/>
  <c r="K67" i="33"/>
  <c r="J67" i="33"/>
  <c r="I67" i="33"/>
  <c r="H67" i="33"/>
  <c r="G67" i="33"/>
  <c r="F67" i="33"/>
  <c r="E67" i="33"/>
  <c r="D67" i="33"/>
  <c r="M66" i="33"/>
  <c r="L66" i="33"/>
  <c r="K66" i="33"/>
  <c r="J66" i="33"/>
  <c r="I66" i="33"/>
  <c r="H66" i="33"/>
  <c r="G66" i="33"/>
  <c r="F66" i="33"/>
  <c r="E66" i="33"/>
  <c r="D66" i="33"/>
  <c r="L65" i="33"/>
  <c r="K65" i="33"/>
  <c r="J65" i="33"/>
  <c r="I65" i="33"/>
  <c r="H65" i="33"/>
  <c r="G65" i="33"/>
  <c r="F65" i="33"/>
  <c r="E65" i="33"/>
  <c r="D65" i="33"/>
  <c r="M64" i="33"/>
  <c r="L64" i="33"/>
  <c r="K64" i="33"/>
  <c r="J64" i="33"/>
  <c r="I64" i="33"/>
  <c r="H64" i="33"/>
  <c r="G64" i="33"/>
  <c r="F64" i="33"/>
  <c r="E64" i="33"/>
  <c r="D64" i="33"/>
  <c r="L63" i="33"/>
  <c r="K63" i="33"/>
  <c r="J63" i="33"/>
  <c r="G63" i="33"/>
  <c r="F63" i="33"/>
  <c r="E63" i="33"/>
  <c r="L62" i="33"/>
  <c r="K62" i="33"/>
  <c r="M61" i="33"/>
  <c r="L61" i="33"/>
  <c r="K61" i="33"/>
  <c r="J61" i="33"/>
  <c r="I61" i="33"/>
  <c r="H61" i="33"/>
  <c r="F61" i="33"/>
  <c r="E61" i="33"/>
  <c r="D61" i="33"/>
  <c r="M60" i="33"/>
  <c r="L60" i="33"/>
  <c r="K60" i="33"/>
  <c r="J60" i="33"/>
  <c r="I60" i="33"/>
  <c r="H60" i="33"/>
  <c r="G60" i="33"/>
  <c r="F60" i="33"/>
  <c r="E60" i="33"/>
  <c r="D60" i="33"/>
  <c r="M59" i="33"/>
  <c r="L59" i="33"/>
  <c r="K59" i="33"/>
  <c r="J59" i="33"/>
  <c r="I59" i="33"/>
  <c r="H59" i="33"/>
  <c r="G59" i="33"/>
  <c r="F59" i="33"/>
  <c r="E59" i="33"/>
  <c r="D59" i="33"/>
  <c r="M58" i="33"/>
  <c r="L58" i="33"/>
  <c r="K58" i="33"/>
  <c r="J58" i="33"/>
  <c r="I58" i="33"/>
  <c r="H58" i="33"/>
  <c r="G58" i="33"/>
  <c r="F58" i="33"/>
  <c r="E58" i="33"/>
  <c r="D58" i="33"/>
  <c r="L57" i="33"/>
  <c r="K57" i="33"/>
  <c r="J57" i="33"/>
  <c r="I57" i="33"/>
  <c r="H57" i="33"/>
  <c r="G57" i="33"/>
  <c r="F57" i="33"/>
  <c r="E57" i="33"/>
  <c r="D57" i="33"/>
  <c r="M56" i="33"/>
  <c r="L56" i="33"/>
  <c r="K56" i="33"/>
  <c r="J56" i="33"/>
  <c r="I56" i="33"/>
  <c r="H56" i="33"/>
  <c r="G56" i="33"/>
  <c r="F56" i="33"/>
  <c r="E56" i="33"/>
  <c r="D56" i="33"/>
  <c r="M55" i="33"/>
  <c r="L55" i="33"/>
  <c r="K55" i="33"/>
  <c r="J55" i="33"/>
  <c r="I55" i="33"/>
  <c r="H55" i="33"/>
  <c r="G55" i="33"/>
  <c r="F55" i="33"/>
  <c r="E55" i="33"/>
  <c r="D55" i="33"/>
  <c r="M54" i="33"/>
  <c r="L54" i="33"/>
  <c r="K54" i="33"/>
  <c r="J54" i="33"/>
  <c r="I54" i="33"/>
  <c r="H54" i="33"/>
  <c r="G54" i="33"/>
  <c r="F54" i="33"/>
  <c r="E54" i="33"/>
  <c r="D54" i="33"/>
  <c r="L53" i="33"/>
  <c r="K53" i="33"/>
  <c r="J53" i="33"/>
  <c r="I53" i="33"/>
  <c r="H53" i="33"/>
  <c r="G53" i="33"/>
  <c r="F53" i="33"/>
  <c r="E53" i="33"/>
  <c r="D53" i="33"/>
  <c r="M52" i="33"/>
  <c r="L52" i="33"/>
  <c r="K52" i="33"/>
  <c r="J52" i="33"/>
  <c r="I52" i="33"/>
  <c r="H52" i="33"/>
  <c r="G52" i="33"/>
  <c r="F52" i="33"/>
  <c r="E52" i="33"/>
  <c r="D52" i="33"/>
  <c r="M51" i="33"/>
  <c r="L51" i="33"/>
  <c r="K51" i="33"/>
  <c r="J51" i="33"/>
  <c r="I51" i="33"/>
  <c r="H51" i="33"/>
  <c r="G51" i="33"/>
  <c r="F51" i="33"/>
  <c r="E51" i="33"/>
  <c r="D51" i="33"/>
  <c r="L50" i="33"/>
  <c r="K50" i="33"/>
  <c r="J50" i="33"/>
  <c r="I50" i="33"/>
  <c r="H50" i="33"/>
  <c r="G50" i="33"/>
  <c r="F50" i="33"/>
  <c r="E50" i="33"/>
  <c r="D50" i="33"/>
  <c r="M49" i="33"/>
  <c r="L49" i="33"/>
  <c r="K49" i="33"/>
  <c r="J49" i="33"/>
  <c r="I49" i="33"/>
  <c r="H49" i="33"/>
  <c r="G49" i="33"/>
  <c r="F49" i="33"/>
  <c r="E49" i="33"/>
  <c r="D49" i="33"/>
  <c r="M48" i="33"/>
  <c r="L48" i="33"/>
  <c r="K48" i="33"/>
  <c r="J48" i="33"/>
  <c r="I48" i="33"/>
  <c r="H48" i="33"/>
  <c r="G48" i="33"/>
  <c r="F48" i="33"/>
  <c r="E48" i="33"/>
  <c r="D48" i="33"/>
  <c r="L47" i="33"/>
  <c r="K47" i="33"/>
  <c r="J47" i="33"/>
  <c r="I47" i="33"/>
  <c r="H47" i="33"/>
  <c r="G47" i="33"/>
  <c r="F47" i="33"/>
  <c r="E47" i="33"/>
  <c r="D47" i="33"/>
  <c r="M46" i="33"/>
  <c r="L46" i="33"/>
  <c r="K46" i="33"/>
  <c r="J46" i="33"/>
  <c r="I46" i="33"/>
  <c r="H46" i="33"/>
  <c r="G46" i="33"/>
  <c r="F46" i="33"/>
  <c r="E46" i="33"/>
  <c r="D46" i="33"/>
  <c r="M45" i="33"/>
  <c r="L45" i="33"/>
  <c r="K45" i="33"/>
  <c r="J45" i="33"/>
  <c r="I45" i="33"/>
  <c r="H45" i="33"/>
  <c r="G45" i="33"/>
  <c r="F45" i="33"/>
  <c r="E45" i="33"/>
  <c r="D45" i="33"/>
  <c r="M44" i="33"/>
  <c r="L44" i="33"/>
  <c r="K44" i="33"/>
  <c r="J44" i="33"/>
  <c r="I44" i="33"/>
  <c r="H44" i="33"/>
  <c r="G44" i="33"/>
  <c r="F44" i="33"/>
  <c r="E44" i="33"/>
  <c r="D44" i="33"/>
  <c r="M43" i="33"/>
  <c r="M41" i="33" s="1"/>
  <c r="L43" i="33"/>
  <c r="K43" i="33"/>
  <c r="J43" i="33"/>
  <c r="I43" i="33"/>
  <c r="I41" i="33" s="1"/>
  <c r="I34" i="33" s="1"/>
  <c r="H43" i="33"/>
  <c r="G43" i="33"/>
  <c r="F43" i="33"/>
  <c r="E43" i="33"/>
  <c r="D43" i="33"/>
  <c r="M42" i="33"/>
  <c r="L42" i="33"/>
  <c r="K42" i="33"/>
  <c r="K41" i="33" s="1"/>
  <c r="J42" i="33"/>
  <c r="I42" i="33"/>
  <c r="G42" i="33"/>
  <c r="F42" i="33"/>
  <c r="E42" i="33"/>
  <c r="D42" i="33"/>
  <c r="L41" i="33"/>
  <c r="J41" i="33"/>
  <c r="H41" i="33"/>
  <c r="G41" i="33"/>
  <c r="F41" i="33"/>
  <c r="E41" i="33"/>
  <c r="D41" i="33"/>
  <c r="M40" i="33"/>
  <c r="L40" i="33"/>
  <c r="K40" i="33"/>
  <c r="J40" i="33"/>
  <c r="I40" i="33"/>
  <c r="H40" i="33"/>
  <c r="G40" i="33"/>
  <c r="F40" i="33"/>
  <c r="E40" i="33"/>
  <c r="D40" i="33"/>
  <c r="M39" i="33"/>
  <c r="L39" i="33"/>
  <c r="K39" i="33"/>
  <c r="J39" i="33"/>
  <c r="I39" i="33"/>
  <c r="H39" i="33"/>
  <c r="G39" i="33"/>
  <c r="F39" i="33"/>
  <c r="E39" i="33"/>
  <c r="D39" i="33"/>
  <c r="M38" i="33"/>
  <c r="L38" i="33"/>
  <c r="K38" i="33"/>
  <c r="J38" i="33"/>
  <c r="I38" i="33"/>
  <c r="G38" i="33"/>
  <c r="F38" i="33"/>
  <c r="E38" i="33"/>
  <c r="D38" i="33"/>
  <c r="M37" i="33"/>
  <c r="L37" i="33"/>
  <c r="K37" i="33"/>
  <c r="J37" i="33"/>
  <c r="I37" i="33"/>
  <c r="H37" i="33"/>
  <c r="G37" i="33"/>
  <c r="F37" i="33"/>
  <c r="E37" i="33"/>
  <c r="D37" i="33"/>
  <c r="L36" i="33"/>
  <c r="K36" i="33"/>
  <c r="J36" i="33"/>
  <c r="I36" i="33"/>
  <c r="H36" i="33"/>
  <c r="G36" i="33"/>
  <c r="F36" i="33"/>
  <c r="E36" i="33"/>
  <c r="D36" i="33"/>
  <c r="L35" i="33"/>
  <c r="K35" i="33"/>
  <c r="J35" i="33"/>
  <c r="J34" i="33" s="1"/>
  <c r="J28" i="33" s="1"/>
  <c r="J27" i="33" s="1"/>
  <c r="I35" i="33"/>
  <c r="M35" i="33" s="1"/>
  <c r="G35" i="33"/>
  <c r="F35" i="33"/>
  <c r="E35" i="33"/>
  <c r="D35" i="33"/>
  <c r="L34" i="33"/>
  <c r="H34" i="33"/>
  <c r="G34" i="33"/>
  <c r="F34" i="33"/>
  <c r="E34" i="33"/>
  <c r="D34" i="33"/>
  <c r="M33" i="33"/>
  <c r="L33" i="33"/>
  <c r="K33" i="33"/>
  <c r="J33" i="33"/>
  <c r="I33" i="33"/>
  <c r="H33" i="33"/>
  <c r="G33" i="33"/>
  <c r="F33" i="33"/>
  <c r="E33" i="33"/>
  <c r="D33" i="33"/>
  <c r="M32" i="33"/>
  <c r="L32" i="33"/>
  <c r="K32" i="33"/>
  <c r="J32" i="33"/>
  <c r="I32" i="33"/>
  <c r="H32" i="33"/>
  <c r="G32" i="33"/>
  <c r="F32" i="33"/>
  <c r="E32" i="33"/>
  <c r="D32" i="33"/>
  <c r="M31" i="33"/>
  <c r="L31" i="33"/>
  <c r="K31" i="33"/>
  <c r="K30" i="33" s="1"/>
  <c r="J31" i="33"/>
  <c r="I31" i="33"/>
  <c r="H31" i="33"/>
  <c r="G31" i="33"/>
  <c r="F31" i="33"/>
  <c r="E31" i="33"/>
  <c r="D31" i="33"/>
  <c r="M30" i="33"/>
  <c r="L30" i="33"/>
  <c r="J30" i="33"/>
  <c r="I30" i="33"/>
  <c r="I29" i="33" s="1"/>
  <c r="H30" i="33"/>
  <c r="G30" i="33"/>
  <c r="F30" i="33"/>
  <c r="E30" i="33"/>
  <c r="D30" i="33"/>
  <c r="K29" i="33"/>
  <c r="J29" i="33"/>
  <c r="H29" i="33"/>
  <c r="G29" i="33"/>
  <c r="F29" i="33"/>
  <c r="E29" i="33"/>
  <c r="D29" i="33"/>
  <c r="L26" i="33"/>
  <c r="J26" i="33"/>
  <c r="I26" i="33"/>
  <c r="H26" i="33"/>
  <c r="G26" i="33"/>
  <c r="F26" i="33"/>
  <c r="E26" i="33"/>
  <c r="D26" i="33"/>
  <c r="F14" i="33"/>
  <c r="E14" i="33"/>
  <c r="E12" i="33"/>
  <c r="F12" i="33" s="1"/>
  <c r="M11" i="33"/>
  <c r="K11" i="33"/>
  <c r="B11" i="33"/>
  <c r="A11" i="33"/>
  <c r="M10" i="33"/>
  <c r="K10" i="33"/>
  <c r="B10" i="33"/>
  <c r="M9" i="33"/>
  <c r="K9" i="33"/>
  <c r="B9" i="33"/>
  <c r="A6" i="33"/>
  <c r="I5" i="33"/>
  <c r="H5" i="33"/>
  <c r="A5" i="33"/>
  <c r="A87" i="32"/>
  <c r="J86" i="32"/>
  <c r="A86" i="32"/>
  <c r="J84" i="32"/>
  <c r="A84" i="32"/>
  <c r="I81" i="32"/>
  <c r="M81" i="32" s="1"/>
  <c r="I80" i="32"/>
  <c r="M80" i="32" s="1"/>
  <c r="I79" i="32"/>
  <c r="M79" i="32" s="1"/>
  <c r="I78" i="32"/>
  <c r="I77" i="32" s="1"/>
  <c r="L77" i="32"/>
  <c r="K77" i="32"/>
  <c r="J77" i="32"/>
  <c r="H77" i="32"/>
  <c r="G77" i="32"/>
  <c r="F77" i="32"/>
  <c r="E77" i="32"/>
  <c r="D77" i="32"/>
  <c r="I76" i="32"/>
  <c r="M76" i="32" s="1"/>
  <c r="I75" i="32"/>
  <c r="M75" i="32" s="1"/>
  <c r="I74" i="32"/>
  <c r="M74" i="32" s="1"/>
  <c r="M73" i="32"/>
  <c r="I73" i="32"/>
  <c r="I72" i="32"/>
  <c r="L71" i="32"/>
  <c r="K71" i="32"/>
  <c r="J71" i="32"/>
  <c r="H71" i="32"/>
  <c r="G71" i="32"/>
  <c r="F71" i="32"/>
  <c r="E71" i="32"/>
  <c r="D71" i="32"/>
  <c r="I70" i="32"/>
  <c r="M70" i="32" s="1"/>
  <c r="M68" i="32" s="1"/>
  <c r="M69" i="32"/>
  <c r="I69" i="32"/>
  <c r="L68" i="32"/>
  <c r="K68" i="32"/>
  <c r="J68" i="32"/>
  <c r="H68" i="32"/>
  <c r="H63" i="32" s="1"/>
  <c r="G68" i="32"/>
  <c r="F68" i="32"/>
  <c r="E68" i="32"/>
  <c r="D68" i="32"/>
  <c r="D63" i="32" s="1"/>
  <c r="M67" i="32"/>
  <c r="I67" i="32"/>
  <c r="I66" i="32"/>
  <c r="L65" i="32"/>
  <c r="K65" i="32"/>
  <c r="J65" i="32"/>
  <c r="H65" i="32"/>
  <c r="G65" i="32"/>
  <c r="G63" i="32" s="1"/>
  <c r="G62" i="32" s="1"/>
  <c r="F65" i="32"/>
  <c r="F63" i="32" s="1"/>
  <c r="F62" i="32" s="1"/>
  <c r="E65" i="32"/>
  <c r="D65" i="32"/>
  <c r="I64" i="32"/>
  <c r="K63" i="32"/>
  <c r="K62" i="32" s="1"/>
  <c r="J63" i="32"/>
  <c r="M61" i="32"/>
  <c r="I61" i="32"/>
  <c r="I60" i="32"/>
  <c r="M60" i="32" s="1"/>
  <c r="I59" i="32"/>
  <c r="M59" i="32" s="1"/>
  <c r="I58" i="32"/>
  <c r="L57" i="32"/>
  <c r="K57" i="32"/>
  <c r="J57" i="32"/>
  <c r="H57" i="32"/>
  <c r="G57" i="32"/>
  <c r="F57" i="32"/>
  <c r="E57" i="32"/>
  <c r="D57" i="32"/>
  <c r="I56" i="32"/>
  <c r="M56" i="32" s="1"/>
  <c r="I55" i="32"/>
  <c r="M55" i="32" s="1"/>
  <c r="I54" i="32"/>
  <c r="L53" i="32"/>
  <c r="K53" i="32"/>
  <c r="J53" i="32"/>
  <c r="H53" i="32"/>
  <c r="G53" i="32"/>
  <c r="F53" i="32"/>
  <c r="E53" i="32"/>
  <c r="D53" i="32"/>
  <c r="I52" i="32"/>
  <c r="M52" i="32" s="1"/>
  <c r="I51" i="32"/>
  <c r="M51" i="32" s="1"/>
  <c r="L50" i="32"/>
  <c r="K50" i="32"/>
  <c r="J50" i="32"/>
  <c r="H50" i="32"/>
  <c r="G50" i="32"/>
  <c r="F50" i="32"/>
  <c r="E50" i="32"/>
  <c r="D50" i="32"/>
  <c r="M49" i="32"/>
  <c r="I49" i="32"/>
  <c r="I48" i="32"/>
  <c r="I47" i="32" s="1"/>
  <c r="L47" i="32"/>
  <c r="K47" i="32"/>
  <c r="J47" i="32"/>
  <c r="H47" i="32"/>
  <c r="H34" i="32" s="1"/>
  <c r="G47" i="32"/>
  <c r="G34" i="32" s="1"/>
  <c r="F47" i="32"/>
  <c r="E47" i="32"/>
  <c r="D47" i="32"/>
  <c r="I46" i="32"/>
  <c r="M46" i="32" s="1"/>
  <c r="M45" i="32"/>
  <c r="I45" i="32"/>
  <c r="I44" i="32"/>
  <c r="M44" i="32" s="1"/>
  <c r="M43" i="32"/>
  <c r="I43" i="32"/>
  <c r="I42" i="32"/>
  <c r="L41" i="32"/>
  <c r="K41" i="32"/>
  <c r="J41" i="32"/>
  <c r="H41" i="32"/>
  <c r="G41" i="32"/>
  <c r="F41" i="32"/>
  <c r="E41" i="32"/>
  <c r="E34" i="32" s="1"/>
  <c r="D41" i="32"/>
  <c r="I40" i="32"/>
  <c r="M40" i="32" s="1"/>
  <c r="M39" i="32"/>
  <c r="I39" i="32"/>
  <c r="I38" i="32"/>
  <c r="M38" i="32" s="1"/>
  <c r="I37" i="32"/>
  <c r="M37" i="32" s="1"/>
  <c r="I36" i="32"/>
  <c r="M36" i="32" s="1"/>
  <c r="I35" i="32"/>
  <c r="M35" i="32" s="1"/>
  <c r="L34" i="32"/>
  <c r="D34" i="32"/>
  <c r="M33" i="32"/>
  <c r="I33" i="32"/>
  <c r="I32" i="32"/>
  <c r="M32" i="32" s="1"/>
  <c r="I31" i="32"/>
  <c r="M31" i="32" s="1"/>
  <c r="L30" i="32"/>
  <c r="L29" i="32" s="1"/>
  <c r="K30" i="32"/>
  <c r="J30" i="32"/>
  <c r="J29" i="32" s="1"/>
  <c r="H30" i="32"/>
  <c r="H29" i="32" s="1"/>
  <c r="G30" i="32"/>
  <c r="F30" i="32"/>
  <c r="E30" i="32"/>
  <c r="E29" i="32" s="1"/>
  <c r="D30" i="32"/>
  <c r="D29" i="32" s="1"/>
  <c r="D28" i="32" s="1"/>
  <c r="K29" i="32"/>
  <c r="G29" i="32"/>
  <c r="G28" i="32" s="1"/>
  <c r="F29" i="32"/>
  <c r="F15" i="32"/>
  <c r="F14" i="32"/>
  <c r="E14" i="32"/>
  <c r="F13" i="32"/>
  <c r="F12" i="32"/>
  <c r="E12" i="32"/>
  <c r="M11" i="32"/>
  <c r="K11" i="32"/>
  <c r="B11" i="32"/>
  <c r="A11" i="32"/>
  <c r="M10" i="32"/>
  <c r="K10" i="32"/>
  <c r="B10" i="32"/>
  <c r="M9" i="32"/>
  <c r="K9" i="32"/>
  <c r="B9" i="32"/>
  <c r="A6" i="32"/>
  <c r="I5" i="32"/>
  <c r="H5" i="32"/>
  <c r="A5" i="32"/>
  <c r="A87" i="31"/>
  <c r="J86" i="31"/>
  <c r="A86" i="31"/>
  <c r="J84" i="31"/>
  <c r="A84" i="31"/>
  <c r="I81" i="31"/>
  <c r="M81" i="31" s="1"/>
  <c r="I80" i="31"/>
  <c r="M80" i="31" s="1"/>
  <c r="I79" i="31"/>
  <c r="M79" i="31" s="1"/>
  <c r="I78" i="31"/>
  <c r="L77" i="31"/>
  <c r="K77" i="31"/>
  <c r="J77" i="31"/>
  <c r="H77" i="31"/>
  <c r="G77" i="31"/>
  <c r="F77" i="31"/>
  <c r="E77" i="31"/>
  <c r="D77" i="31"/>
  <c r="I76" i="31"/>
  <c r="M76" i="31" s="1"/>
  <c r="I75" i="31"/>
  <c r="M75" i="31" s="1"/>
  <c r="I74" i="31"/>
  <c r="M74" i="31" s="1"/>
  <c r="I73" i="31"/>
  <c r="M73" i="31" s="1"/>
  <c r="I72" i="31"/>
  <c r="L71" i="31"/>
  <c r="K71" i="31"/>
  <c r="J71" i="31"/>
  <c r="H71" i="31"/>
  <c r="G71" i="31"/>
  <c r="F71" i="31"/>
  <c r="E71" i="31"/>
  <c r="D71" i="31"/>
  <c r="I70" i="31"/>
  <c r="M70" i="31" s="1"/>
  <c r="I69" i="31"/>
  <c r="M69" i="31" s="1"/>
  <c r="M68" i="31" s="1"/>
  <c r="L68" i="31"/>
  <c r="K68" i="31"/>
  <c r="J68" i="31"/>
  <c r="H68" i="31"/>
  <c r="H63" i="31" s="1"/>
  <c r="G68" i="31"/>
  <c r="F68" i="31"/>
  <c r="E68" i="31"/>
  <c r="D68" i="31"/>
  <c r="D63" i="31" s="1"/>
  <c r="D62" i="31" s="1"/>
  <c r="D27" i="31" s="1"/>
  <c r="I67" i="31"/>
  <c r="M67" i="31" s="1"/>
  <c r="I66" i="31"/>
  <c r="L65" i="31"/>
  <c r="K65" i="31"/>
  <c r="K63" i="31" s="1"/>
  <c r="K62" i="31" s="1"/>
  <c r="J65" i="31"/>
  <c r="J63" i="31" s="1"/>
  <c r="J62" i="31" s="1"/>
  <c r="H65" i="31"/>
  <c r="G65" i="31"/>
  <c r="F65" i="31"/>
  <c r="F63" i="31" s="1"/>
  <c r="F62" i="31" s="1"/>
  <c r="E65" i="31"/>
  <c r="E63" i="31" s="1"/>
  <c r="E62" i="31" s="1"/>
  <c r="D65" i="31"/>
  <c r="I64" i="31"/>
  <c r="L63" i="31"/>
  <c r="G63" i="31"/>
  <c r="G62" i="31" s="1"/>
  <c r="L62" i="31"/>
  <c r="M61" i="31"/>
  <c r="I61" i="31"/>
  <c r="I60" i="31"/>
  <c r="M60" i="31" s="1"/>
  <c r="M59" i="31"/>
  <c r="I59" i="31"/>
  <c r="I58" i="31"/>
  <c r="M58" i="31" s="1"/>
  <c r="M57" i="31" s="1"/>
  <c r="L57" i="31"/>
  <c r="K57" i="31"/>
  <c r="J57" i="31"/>
  <c r="I57" i="31"/>
  <c r="H57" i="31"/>
  <c r="G57" i="31"/>
  <c r="F57" i="31"/>
  <c r="E57" i="31"/>
  <c r="D57" i="31"/>
  <c r="I56" i="31"/>
  <c r="M56" i="31" s="1"/>
  <c r="M55" i="31"/>
  <c r="I55" i="31"/>
  <c r="I54" i="31"/>
  <c r="M54" i="31" s="1"/>
  <c r="L53" i="31"/>
  <c r="K53" i="31"/>
  <c r="J53" i="31"/>
  <c r="I53" i="31"/>
  <c r="H53" i="31"/>
  <c r="G53" i="31"/>
  <c r="F53" i="31"/>
  <c r="E53" i="31"/>
  <c r="D53" i="31"/>
  <c r="M52" i="31"/>
  <c r="I52" i="31"/>
  <c r="I51" i="31"/>
  <c r="I50" i="31" s="1"/>
  <c r="L50" i="31"/>
  <c r="K50" i="31"/>
  <c r="J50" i="31"/>
  <c r="H50" i="31"/>
  <c r="G50" i="31"/>
  <c r="F50" i="31"/>
  <c r="E50" i="31"/>
  <c r="D50" i="31"/>
  <c r="I49" i="31"/>
  <c r="I47" i="31" s="1"/>
  <c r="M48" i="31"/>
  <c r="I48" i="31"/>
  <c r="L47" i="31"/>
  <c r="K47" i="31"/>
  <c r="J47" i="31"/>
  <c r="H47" i="31"/>
  <c r="G47" i="31"/>
  <c r="F47" i="31"/>
  <c r="E47" i="31"/>
  <c r="D47" i="31"/>
  <c r="M46" i="31"/>
  <c r="I46" i="31"/>
  <c r="I45" i="31"/>
  <c r="M45" i="31" s="1"/>
  <c r="M44" i="31"/>
  <c r="I44" i="31"/>
  <c r="I43" i="31"/>
  <c r="I41" i="31" s="1"/>
  <c r="M42" i="31"/>
  <c r="I42" i="31"/>
  <c r="L41" i="31"/>
  <c r="K41" i="31"/>
  <c r="J41" i="31"/>
  <c r="J34" i="31" s="1"/>
  <c r="H41" i="31"/>
  <c r="G41" i="31"/>
  <c r="F41" i="31"/>
  <c r="F34" i="31" s="1"/>
  <c r="E41" i="31"/>
  <c r="E34" i="31" s="1"/>
  <c r="D41" i="31"/>
  <c r="I40" i="31"/>
  <c r="M40" i="31" s="1"/>
  <c r="M39" i="31"/>
  <c r="I39" i="31"/>
  <c r="I38" i="31"/>
  <c r="M38" i="31" s="1"/>
  <c r="M37" i="31"/>
  <c r="I37" i="31"/>
  <c r="I36" i="31"/>
  <c r="M35" i="31"/>
  <c r="I35" i="31"/>
  <c r="L34" i="31"/>
  <c r="K34" i="31"/>
  <c r="H34" i="31"/>
  <c r="G34" i="31"/>
  <c r="D34" i="31"/>
  <c r="M33" i="31"/>
  <c r="I33" i="31"/>
  <c r="I32" i="31"/>
  <c r="M32" i="31" s="1"/>
  <c r="M31" i="31"/>
  <c r="M30" i="31" s="1"/>
  <c r="M29" i="31" s="1"/>
  <c r="I31" i="31"/>
  <c r="I30" i="31" s="1"/>
  <c r="I29" i="31" s="1"/>
  <c r="L30" i="31"/>
  <c r="K30" i="31"/>
  <c r="K29" i="31" s="1"/>
  <c r="K28" i="31" s="1"/>
  <c r="J30" i="31"/>
  <c r="J29" i="31" s="1"/>
  <c r="J28" i="31" s="1"/>
  <c r="J27" i="31" s="1"/>
  <c r="H30" i="31"/>
  <c r="G30" i="31"/>
  <c r="F30" i="31"/>
  <c r="E30" i="31"/>
  <c r="E29" i="31" s="1"/>
  <c r="D30" i="31"/>
  <c r="D29" i="31" s="1"/>
  <c r="D28" i="31" s="1"/>
  <c r="L29" i="31"/>
  <c r="L28" i="31" s="1"/>
  <c r="L27" i="31" s="1"/>
  <c r="H29" i="31"/>
  <c r="H28" i="31" s="1"/>
  <c r="H27" i="31" s="1"/>
  <c r="G29" i="31"/>
  <c r="G28" i="31" s="1"/>
  <c r="F29" i="31"/>
  <c r="F15" i="31"/>
  <c r="F14" i="31"/>
  <c r="E14" i="31"/>
  <c r="F13" i="31"/>
  <c r="E12" i="31"/>
  <c r="F12" i="31" s="1"/>
  <c r="M11" i="31"/>
  <c r="K11" i="31"/>
  <c r="B11" i="31"/>
  <c r="A11" i="31"/>
  <c r="M10" i="31"/>
  <c r="K10" i="31"/>
  <c r="B10" i="31"/>
  <c r="M9" i="31"/>
  <c r="K9" i="31"/>
  <c r="B9" i="31"/>
  <c r="A6" i="31"/>
  <c r="I5" i="31"/>
  <c r="H5" i="31"/>
  <c r="A5" i="31"/>
  <c r="A87" i="30"/>
  <c r="J86" i="30"/>
  <c r="A86" i="30"/>
  <c r="J84" i="30"/>
  <c r="A84" i="30"/>
  <c r="I81" i="30"/>
  <c r="M81" i="30" s="1"/>
  <c r="I80" i="30"/>
  <c r="M80" i="30" s="1"/>
  <c r="I79" i="30"/>
  <c r="M79" i="30" s="1"/>
  <c r="I78" i="30"/>
  <c r="L77" i="30"/>
  <c r="K77" i="30"/>
  <c r="J77" i="30"/>
  <c r="H77" i="30"/>
  <c r="G77" i="30"/>
  <c r="F77" i="30"/>
  <c r="E77" i="30"/>
  <c r="D77" i="30"/>
  <c r="I76" i="30"/>
  <c r="M76" i="30" s="1"/>
  <c r="I75" i="30"/>
  <c r="M75" i="30" s="1"/>
  <c r="I74" i="30"/>
  <c r="M74" i="30" s="1"/>
  <c r="I73" i="30"/>
  <c r="M73" i="30" s="1"/>
  <c r="I72" i="30"/>
  <c r="I71" i="30" s="1"/>
  <c r="L71" i="30"/>
  <c r="K71" i="30"/>
  <c r="J71" i="30"/>
  <c r="H71" i="30"/>
  <c r="G71" i="30"/>
  <c r="F71" i="30"/>
  <c r="E71" i="30"/>
  <c r="D71" i="30"/>
  <c r="I70" i="30"/>
  <c r="M70" i="30" s="1"/>
  <c r="I69" i="30"/>
  <c r="M69" i="30" s="1"/>
  <c r="L68" i="30"/>
  <c r="K68" i="30"/>
  <c r="J68" i="30"/>
  <c r="H68" i="30"/>
  <c r="G68" i="30"/>
  <c r="F68" i="30"/>
  <c r="E68" i="30"/>
  <c r="E63" i="30" s="1"/>
  <c r="D68" i="30"/>
  <c r="I67" i="30"/>
  <c r="M67" i="30" s="1"/>
  <c r="I66" i="30"/>
  <c r="I65" i="30" s="1"/>
  <c r="L65" i="30"/>
  <c r="L63" i="30" s="1"/>
  <c r="L62" i="30" s="1"/>
  <c r="K65" i="30"/>
  <c r="K63" i="30" s="1"/>
  <c r="J65" i="30"/>
  <c r="H65" i="30"/>
  <c r="H63" i="30" s="1"/>
  <c r="H62" i="30" s="1"/>
  <c r="G65" i="30"/>
  <c r="F65" i="30"/>
  <c r="E65" i="30"/>
  <c r="D65" i="30"/>
  <c r="D63" i="30" s="1"/>
  <c r="D62" i="30" s="1"/>
  <c r="I64" i="30"/>
  <c r="M64" i="30" s="1"/>
  <c r="J63" i="30"/>
  <c r="G63" i="30"/>
  <c r="G62" i="30"/>
  <c r="I61" i="30"/>
  <c r="M61" i="30" s="1"/>
  <c r="I60" i="30"/>
  <c r="M60" i="30" s="1"/>
  <c r="I59" i="30"/>
  <c r="M59" i="30" s="1"/>
  <c r="I58" i="30"/>
  <c r="M58" i="30" s="1"/>
  <c r="M57" i="30" s="1"/>
  <c r="L57" i="30"/>
  <c r="K57" i="30"/>
  <c r="J57" i="30"/>
  <c r="H57" i="30"/>
  <c r="G57" i="30"/>
  <c r="F57" i="30"/>
  <c r="E57" i="30"/>
  <c r="D57" i="30"/>
  <c r="I56" i="30"/>
  <c r="M56" i="30" s="1"/>
  <c r="I55" i="30"/>
  <c r="M55" i="30" s="1"/>
  <c r="I54" i="30"/>
  <c r="M54" i="30" s="1"/>
  <c r="L53" i="30"/>
  <c r="K53" i="30"/>
  <c r="J53" i="30"/>
  <c r="H53" i="30"/>
  <c r="G53" i="30"/>
  <c r="F53" i="30"/>
  <c r="E53" i="30"/>
  <c r="D53" i="30"/>
  <c r="I52" i="30"/>
  <c r="M52" i="30" s="1"/>
  <c r="I51" i="30"/>
  <c r="L50" i="30"/>
  <c r="K50" i="30"/>
  <c r="J50" i="30"/>
  <c r="H50" i="30"/>
  <c r="G50" i="30"/>
  <c r="F50" i="30"/>
  <c r="E50" i="30"/>
  <c r="D50" i="30"/>
  <c r="I49" i="30"/>
  <c r="M49" i="30" s="1"/>
  <c r="I48" i="30"/>
  <c r="M48" i="30" s="1"/>
  <c r="L47" i="30"/>
  <c r="K47" i="30"/>
  <c r="J47" i="30"/>
  <c r="H47" i="30"/>
  <c r="G47" i="30"/>
  <c r="F47" i="30"/>
  <c r="E47" i="30"/>
  <c r="D47" i="30"/>
  <c r="I46" i="30"/>
  <c r="M46" i="30" s="1"/>
  <c r="I45" i="30"/>
  <c r="M45" i="30" s="1"/>
  <c r="I44" i="30"/>
  <c r="M44" i="30" s="1"/>
  <c r="I43" i="30"/>
  <c r="M43" i="30" s="1"/>
  <c r="I42" i="30"/>
  <c r="M42" i="30" s="1"/>
  <c r="L41" i="30"/>
  <c r="L34" i="30" s="1"/>
  <c r="K41" i="30"/>
  <c r="J41" i="30"/>
  <c r="H41" i="30"/>
  <c r="H34" i="30" s="1"/>
  <c r="G41" i="30"/>
  <c r="G34" i="30" s="1"/>
  <c r="G28" i="30" s="1"/>
  <c r="G27" i="30" s="1"/>
  <c r="F41" i="30"/>
  <c r="E41" i="30"/>
  <c r="D41" i="30"/>
  <c r="D34" i="30" s="1"/>
  <c r="I40" i="30"/>
  <c r="M40" i="30" s="1"/>
  <c r="I39" i="30"/>
  <c r="M39" i="30" s="1"/>
  <c r="I38" i="30"/>
  <c r="M38" i="30" s="1"/>
  <c r="I37" i="30"/>
  <c r="M37" i="30" s="1"/>
  <c r="I36" i="30"/>
  <c r="M36" i="30" s="1"/>
  <c r="I35" i="30"/>
  <c r="M35" i="30" s="1"/>
  <c r="K34" i="30"/>
  <c r="J34" i="30"/>
  <c r="F34" i="30"/>
  <c r="E34" i="30"/>
  <c r="I33" i="30"/>
  <c r="M33" i="30" s="1"/>
  <c r="I32" i="30"/>
  <c r="M32" i="30" s="1"/>
  <c r="I31" i="30"/>
  <c r="L30" i="30"/>
  <c r="L29" i="30" s="1"/>
  <c r="K30" i="30"/>
  <c r="J30" i="30"/>
  <c r="J29" i="30" s="1"/>
  <c r="J28" i="30" s="1"/>
  <c r="J27" i="30" s="1"/>
  <c r="H30" i="30"/>
  <c r="H29" i="30" s="1"/>
  <c r="G30" i="30"/>
  <c r="F30" i="30"/>
  <c r="E30" i="30"/>
  <c r="E29" i="30" s="1"/>
  <c r="E28" i="30" s="1"/>
  <c r="E27" i="30" s="1"/>
  <c r="D30" i="30"/>
  <c r="D29" i="30" s="1"/>
  <c r="K29" i="30"/>
  <c r="K28" i="30" s="1"/>
  <c r="K27" i="30" s="1"/>
  <c r="G29" i="30"/>
  <c r="F29" i="30"/>
  <c r="F15" i="30"/>
  <c r="F14" i="30"/>
  <c r="E14" i="30"/>
  <c r="F13" i="30"/>
  <c r="E12" i="30"/>
  <c r="F12" i="30" s="1"/>
  <c r="M11" i="30"/>
  <c r="K11" i="30"/>
  <c r="B11" i="30"/>
  <c r="A11" i="30"/>
  <c r="M10" i="30"/>
  <c r="K10" i="30"/>
  <c r="B10" i="30"/>
  <c r="M9" i="30"/>
  <c r="K9" i="30"/>
  <c r="B9" i="30"/>
  <c r="A6" i="30"/>
  <c r="I5" i="30"/>
  <c r="H5" i="30"/>
  <c r="A5" i="30"/>
  <c r="A87" i="29"/>
  <c r="J86" i="29"/>
  <c r="A86" i="29"/>
  <c r="J84" i="29"/>
  <c r="A84" i="29"/>
  <c r="M81" i="29"/>
  <c r="I81" i="29"/>
  <c r="I80" i="29"/>
  <c r="M80" i="29" s="1"/>
  <c r="M79" i="29"/>
  <c r="I79" i="29"/>
  <c r="I78" i="29"/>
  <c r="M78" i="29" s="1"/>
  <c r="M77" i="29" s="1"/>
  <c r="L77" i="29"/>
  <c r="K77" i="29"/>
  <c r="J77" i="29"/>
  <c r="I77" i="29"/>
  <c r="H77" i="29"/>
  <c r="G77" i="29"/>
  <c r="F77" i="29"/>
  <c r="E77" i="29"/>
  <c r="D77" i="29"/>
  <c r="M76" i="29"/>
  <c r="I76" i="29"/>
  <c r="I75" i="29"/>
  <c r="M75" i="29" s="1"/>
  <c r="M74" i="29"/>
  <c r="I74" i="29"/>
  <c r="I73" i="29"/>
  <c r="I71" i="29" s="1"/>
  <c r="M72" i="29"/>
  <c r="I72" i="29"/>
  <c r="L71" i="29"/>
  <c r="K71" i="29"/>
  <c r="J71" i="29"/>
  <c r="H71" i="29"/>
  <c r="G71" i="29"/>
  <c r="F71" i="29"/>
  <c r="E71" i="29"/>
  <c r="D71" i="29"/>
  <c r="M70" i="29"/>
  <c r="I70" i="29"/>
  <c r="I69" i="29"/>
  <c r="M69" i="29" s="1"/>
  <c r="M68" i="29" s="1"/>
  <c r="L68" i="29"/>
  <c r="K68" i="29"/>
  <c r="J68" i="29"/>
  <c r="I68" i="29"/>
  <c r="H68" i="29"/>
  <c r="G68" i="29"/>
  <c r="F68" i="29"/>
  <c r="E68" i="29"/>
  <c r="D68" i="29"/>
  <c r="I67" i="29"/>
  <c r="I65" i="29" s="1"/>
  <c r="M66" i="29"/>
  <c r="I66" i="29"/>
  <c r="L65" i="29"/>
  <c r="K65" i="29"/>
  <c r="K63" i="29" s="1"/>
  <c r="K62" i="29" s="1"/>
  <c r="J65" i="29"/>
  <c r="J63" i="29" s="1"/>
  <c r="J62" i="29" s="1"/>
  <c r="H65" i="29"/>
  <c r="G65" i="29"/>
  <c r="F65" i="29"/>
  <c r="F63" i="29" s="1"/>
  <c r="F62" i="29" s="1"/>
  <c r="E65" i="29"/>
  <c r="D65" i="29"/>
  <c r="I64" i="29"/>
  <c r="M64" i="29" s="1"/>
  <c r="D63" i="29"/>
  <c r="D62" i="29" s="1"/>
  <c r="I61" i="29"/>
  <c r="M61" i="29" s="1"/>
  <c r="M60" i="29"/>
  <c r="I60" i="29"/>
  <c r="I59" i="29"/>
  <c r="M59" i="29" s="1"/>
  <c r="M58" i="29"/>
  <c r="I58" i="29"/>
  <c r="I57" i="29" s="1"/>
  <c r="L57" i="29"/>
  <c r="K57" i="29"/>
  <c r="J57" i="29"/>
  <c r="H57" i="29"/>
  <c r="G57" i="29"/>
  <c r="F57" i="29"/>
  <c r="E57" i="29"/>
  <c r="D57" i="29"/>
  <c r="M56" i="29"/>
  <c r="I56" i="29"/>
  <c r="I55" i="29"/>
  <c r="M55" i="29" s="1"/>
  <c r="M54" i="29"/>
  <c r="M53" i="29" s="1"/>
  <c r="I54" i="29"/>
  <c r="I53" i="29" s="1"/>
  <c r="L53" i="29"/>
  <c r="K53" i="29"/>
  <c r="J53" i="29"/>
  <c r="H53" i="29"/>
  <c r="G53" i="29"/>
  <c r="F53" i="29"/>
  <c r="E53" i="29"/>
  <c r="D53" i="29"/>
  <c r="M52" i="29"/>
  <c r="I52" i="29"/>
  <c r="I51" i="29"/>
  <c r="M51" i="29" s="1"/>
  <c r="M50" i="29" s="1"/>
  <c r="L50" i="29"/>
  <c r="K50" i="29"/>
  <c r="J50" i="29"/>
  <c r="I50" i="29"/>
  <c r="H50" i="29"/>
  <c r="G50" i="29"/>
  <c r="F50" i="29"/>
  <c r="E50" i="29"/>
  <c r="D50" i="29"/>
  <c r="M49" i="29"/>
  <c r="I49" i="29"/>
  <c r="I48" i="29"/>
  <c r="I47" i="29" s="1"/>
  <c r="I34" i="29" s="1"/>
  <c r="L47" i="29"/>
  <c r="K47" i="29"/>
  <c r="J47" i="29"/>
  <c r="H47" i="29"/>
  <c r="G47" i="29"/>
  <c r="F47" i="29"/>
  <c r="E47" i="29"/>
  <c r="D47" i="29"/>
  <c r="I46" i="29"/>
  <c r="M46" i="29" s="1"/>
  <c r="M45" i="29"/>
  <c r="I45" i="29"/>
  <c r="I44" i="29"/>
  <c r="M44" i="29" s="1"/>
  <c r="M43" i="29"/>
  <c r="I43" i="29"/>
  <c r="I42" i="29"/>
  <c r="I41" i="29" s="1"/>
  <c r="L41" i="29"/>
  <c r="K41" i="29"/>
  <c r="J41" i="29"/>
  <c r="H41" i="29"/>
  <c r="G41" i="29"/>
  <c r="G34" i="29" s="1"/>
  <c r="F41" i="29"/>
  <c r="F34" i="29" s="1"/>
  <c r="E41" i="29"/>
  <c r="D41" i="29"/>
  <c r="I40" i="29"/>
  <c r="M40" i="29" s="1"/>
  <c r="M39" i="29"/>
  <c r="I39" i="29"/>
  <c r="I38" i="29"/>
  <c r="M38" i="29" s="1"/>
  <c r="M37" i="29"/>
  <c r="I37" i="29"/>
  <c r="I36" i="29"/>
  <c r="M36" i="29" s="1"/>
  <c r="M35" i="29"/>
  <c r="I35" i="29"/>
  <c r="K34" i="29"/>
  <c r="J34" i="29"/>
  <c r="I33" i="29"/>
  <c r="M33" i="29" s="1"/>
  <c r="M32" i="29"/>
  <c r="I32" i="29"/>
  <c r="I31" i="29"/>
  <c r="M31" i="29" s="1"/>
  <c r="M30" i="29" s="1"/>
  <c r="M29" i="29" s="1"/>
  <c r="L30" i="29"/>
  <c r="L29" i="29" s="1"/>
  <c r="K30" i="29"/>
  <c r="K29" i="29" s="1"/>
  <c r="J30" i="29"/>
  <c r="J29" i="29" s="1"/>
  <c r="I30" i="29"/>
  <c r="I29" i="29" s="1"/>
  <c r="H30" i="29"/>
  <c r="G30" i="29"/>
  <c r="G29" i="29" s="1"/>
  <c r="F30" i="29"/>
  <c r="F29" i="29" s="1"/>
  <c r="E30" i="29"/>
  <c r="E29" i="29" s="1"/>
  <c r="D30" i="29"/>
  <c r="D29" i="29" s="1"/>
  <c r="H29" i="29"/>
  <c r="F15" i="29"/>
  <c r="F14" i="29"/>
  <c r="E14" i="29"/>
  <c r="F13" i="29"/>
  <c r="F12" i="29"/>
  <c r="E12" i="29"/>
  <c r="M11" i="29"/>
  <c r="K11" i="29"/>
  <c r="B11" i="29"/>
  <c r="A11" i="29"/>
  <c r="M10" i="29"/>
  <c r="K10" i="29"/>
  <c r="B10" i="29"/>
  <c r="M9" i="29"/>
  <c r="K9" i="29"/>
  <c r="B9" i="29"/>
  <c r="A6" i="29"/>
  <c r="I5" i="29"/>
  <c r="H5" i="29"/>
  <c r="A5" i="29"/>
  <c r="A87" i="28"/>
  <c r="J86" i="28"/>
  <c r="A86" i="28"/>
  <c r="J84" i="28"/>
  <c r="A84" i="28"/>
  <c r="I81" i="28"/>
  <c r="M81" i="28" s="1"/>
  <c r="I80" i="28"/>
  <c r="M80" i="28" s="1"/>
  <c r="I79" i="28"/>
  <c r="M79" i="28" s="1"/>
  <c r="I78" i="28"/>
  <c r="I77" i="28" s="1"/>
  <c r="L77" i="28"/>
  <c r="K77" i="28"/>
  <c r="J77" i="28"/>
  <c r="H77" i="28"/>
  <c r="G77" i="28"/>
  <c r="F77" i="28"/>
  <c r="E77" i="28"/>
  <c r="D77" i="28"/>
  <c r="I76" i="28"/>
  <c r="M76" i="28" s="1"/>
  <c r="I75" i="28"/>
  <c r="M75" i="28" s="1"/>
  <c r="I74" i="28"/>
  <c r="M74" i="28" s="1"/>
  <c r="I73" i="28"/>
  <c r="M73" i="28" s="1"/>
  <c r="I72" i="28"/>
  <c r="L71" i="28"/>
  <c r="K71" i="28"/>
  <c r="J71" i="28"/>
  <c r="H71" i="28"/>
  <c r="G71" i="28"/>
  <c r="F71" i="28"/>
  <c r="E71" i="28"/>
  <c r="D71" i="28"/>
  <c r="I70" i="28"/>
  <c r="M70" i="28" s="1"/>
  <c r="I69" i="28"/>
  <c r="M69" i="28" s="1"/>
  <c r="L68" i="28"/>
  <c r="K68" i="28"/>
  <c r="J68" i="28"/>
  <c r="H68" i="28"/>
  <c r="G68" i="28"/>
  <c r="G63" i="28" s="1"/>
  <c r="G62" i="28" s="1"/>
  <c r="F68" i="28"/>
  <c r="F63" i="28" s="1"/>
  <c r="F62" i="28" s="1"/>
  <c r="E68" i="28"/>
  <c r="D68" i="28"/>
  <c r="I67" i="28"/>
  <c r="M67" i="28" s="1"/>
  <c r="I66" i="28"/>
  <c r="L65" i="28"/>
  <c r="L63" i="28" s="1"/>
  <c r="L62" i="28" s="1"/>
  <c r="K65" i="28"/>
  <c r="J65" i="28"/>
  <c r="H65" i="28"/>
  <c r="G65" i="28"/>
  <c r="F65" i="28"/>
  <c r="E65" i="28"/>
  <c r="E63" i="28" s="1"/>
  <c r="E62" i="28" s="1"/>
  <c r="D65" i="28"/>
  <c r="I64" i="28"/>
  <c r="K63" i="28"/>
  <c r="K62" i="28" s="1"/>
  <c r="H63" i="28"/>
  <c r="D63" i="28"/>
  <c r="D62" i="28" s="1"/>
  <c r="I61" i="28"/>
  <c r="M61" i="28" s="1"/>
  <c r="I60" i="28"/>
  <c r="M60" i="28" s="1"/>
  <c r="I59" i="28"/>
  <c r="M59" i="28" s="1"/>
  <c r="I58" i="28"/>
  <c r="M58" i="28" s="1"/>
  <c r="L57" i="28"/>
  <c r="K57" i="28"/>
  <c r="J57" i="28"/>
  <c r="H57" i="28"/>
  <c r="G57" i="28"/>
  <c r="F57" i="28"/>
  <c r="E57" i="28"/>
  <c r="D57" i="28"/>
  <c r="I56" i="28"/>
  <c r="M56" i="28" s="1"/>
  <c r="I55" i="28"/>
  <c r="M55" i="28" s="1"/>
  <c r="I54" i="28"/>
  <c r="M54" i="28" s="1"/>
  <c r="L53" i="28"/>
  <c r="K53" i="28"/>
  <c r="J53" i="28"/>
  <c r="H53" i="28"/>
  <c r="G53" i="28"/>
  <c r="F53" i="28"/>
  <c r="E53" i="28"/>
  <c r="D53" i="28"/>
  <c r="I52" i="28"/>
  <c r="M52" i="28" s="1"/>
  <c r="I51" i="28"/>
  <c r="M51" i="28" s="1"/>
  <c r="L50" i="28"/>
  <c r="K50" i="28"/>
  <c r="J50" i="28"/>
  <c r="H50" i="28"/>
  <c r="G50" i="28"/>
  <c r="F50" i="28"/>
  <c r="E50" i="28"/>
  <c r="D50" i="28"/>
  <c r="I49" i="28"/>
  <c r="M49" i="28" s="1"/>
  <c r="I48" i="28"/>
  <c r="M48" i="28" s="1"/>
  <c r="L47" i="28"/>
  <c r="L34" i="28" s="1"/>
  <c r="K47" i="28"/>
  <c r="J47" i="28"/>
  <c r="H47" i="28"/>
  <c r="H34" i="28" s="1"/>
  <c r="G47" i="28"/>
  <c r="G34" i="28" s="1"/>
  <c r="F47" i="28"/>
  <c r="E47" i="28"/>
  <c r="E34" i="28" s="1"/>
  <c r="D47" i="28"/>
  <c r="D34" i="28" s="1"/>
  <c r="I46" i="28"/>
  <c r="M46" i="28" s="1"/>
  <c r="I45" i="28"/>
  <c r="M45" i="28" s="1"/>
  <c r="I44" i="28"/>
  <c r="M44" i="28" s="1"/>
  <c r="I43" i="28"/>
  <c r="M43" i="28" s="1"/>
  <c r="I42" i="28"/>
  <c r="M42" i="28" s="1"/>
  <c r="L41" i="28"/>
  <c r="K41" i="28"/>
  <c r="K34" i="28" s="1"/>
  <c r="J41" i="28"/>
  <c r="J34" i="28" s="1"/>
  <c r="H41" i="28"/>
  <c r="G41" i="28"/>
  <c r="F41" i="28"/>
  <c r="E41" i="28"/>
  <c r="D41" i="28"/>
  <c r="I40" i="28"/>
  <c r="M40" i="28" s="1"/>
  <c r="I39" i="28"/>
  <c r="M39" i="28" s="1"/>
  <c r="I38" i="28"/>
  <c r="M38" i="28" s="1"/>
  <c r="I37" i="28"/>
  <c r="M37" i="28" s="1"/>
  <c r="I36" i="28"/>
  <c r="M36" i="28" s="1"/>
  <c r="I35" i="28"/>
  <c r="M35" i="28" s="1"/>
  <c r="F34" i="28"/>
  <c r="I33" i="28"/>
  <c r="M33" i="28" s="1"/>
  <c r="I32" i="28"/>
  <c r="M32" i="28" s="1"/>
  <c r="I31" i="28"/>
  <c r="M31" i="28" s="1"/>
  <c r="L30" i="28"/>
  <c r="K30" i="28"/>
  <c r="K29" i="28" s="1"/>
  <c r="J30" i="28"/>
  <c r="J29" i="28" s="1"/>
  <c r="H30" i="28"/>
  <c r="G30" i="28"/>
  <c r="G29" i="28" s="1"/>
  <c r="F30" i="28"/>
  <c r="F29" i="28" s="1"/>
  <c r="E30" i="28"/>
  <c r="D30" i="28"/>
  <c r="L29" i="28"/>
  <c r="L28" i="28" s="1"/>
  <c r="H29" i="28"/>
  <c r="H28" i="28" s="1"/>
  <c r="E29" i="28"/>
  <c r="D29" i="28"/>
  <c r="F15" i="28"/>
  <c r="F14" i="28"/>
  <c r="E14" i="28"/>
  <c r="F13" i="28"/>
  <c r="E12" i="28"/>
  <c r="F12" i="28" s="1"/>
  <c r="M11" i="28"/>
  <c r="K11" i="28"/>
  <c r="B11" i="28"/>
  <c r="A11" i="28"/>
  <c r="M10" i="28"/>
  <c r="K10" i="28"/>
  <c r="B10" i="28"/>
  <c r="M9" i="28"/>
  <c r="K9" i="28"/>
  <c r="B9" i="28"/>
  <c r="A6" i="28"/>
  <c r="I5" i="28"/>
  <c r="H5" i="28"/>
  <c r="A5" i="28"/>
  <c r="A87" i="27"/>
  <c r="J86" i="27"/>
  <c r="A86" i="27"/>
  <c r="J84" i="27"/>
  <c r="A84" i="27"/>
  <c r="I81" i="27"/>
  <c r="M81" i="27" s="1"/>
  <c r="I80" i="27"/>
  <c r="M80" i="27" s="1"/>
  <c r="I79" i="27"/>
  <c r="M79" i="27" s="1"/>
  <c r="I78" i="27"/>
  <c r="L77" i="27"/>
  <c r="K77" i="27"/>
  <c r="J77" i="27"/>
  <c r="H77" i="27"/>
  <c r="G77" i="27"/>
  <c r="F77" i="27"/>
  <c r="E77" i="27"/>
  <c r="D77" i="27"/>
  <c r="I76" i="27"/>
  <c r="M76" i="27" s="1"/>
  <c r="I75" i="27"/>
  <c r="M75" i="27" s="1"/>
  <c r="I74" i="27"/>
  <c r="M74" i="27" s="1"/>
  <c r="I73" i="27"/>
  <c r="M73" i="27" s="1"/>
  <c r="I72" i="27"/>
  <c r="I71" i="27" s="1"/>
  <c r="L71" i="27"/>
  <c r="K71" i="27"/>
  <c r="J71" i="27"/>
  <c r="H71" i="27"/>
  <c r="G71" i="27"/>
  <c r="F71" i="27"/>
  <c r="E71" i="27"/>
  <c r="D71" i="27"/>
  <c r="I70" i="27"/>
  <c r="M70" i="27" s="1"/>
  <c r="I69" i="27"/>
  <c r="M69" i="27" s="1"/>
  <c r="L68" i="27"/>
  <c r="K68" i="27"/>
  <c r="J68" i="27"/>
  <c r="H68" i="27"/>
  <c r="G68" i="27"/>
  <c r="F68" i="27"/>
  <c r="E68" i="27"/>
  <c r="D68" i="27"/>
  <c r="I67" i="27"/>
  <c r="M67" i="27" s="1"/>
  <c r="I66" i="27"/>
  <c r="I65" i="27" s="1"/>
  <c r="L65" i="27"/>
  <c r="L63" i="27" s="1"/>
  <c r="L62" i="27" s="1"/>
  <c r="K65" i="27"/>
  <c r="K63" i="27" s="1"/>
  <c r="K62" i="27" s="1"/>
  <c r="J65" i="27"/>
  <c r="H65" i="27"/>
  <c r="H63" i="27" s="1"/>
  <c r="H62" i="27" s="1"/>
  <c r="G65" i="27"/>
  <c r="G63" i="27" s="1"/>
  <c r="G62" i="27" s="1"/>
  <c r="F65" i="27"/>
  <c r="F63" i="27" s="1"/>
  <c r="F62" i="27" s="1"/>
  <c r="E65" i="27"/>
  <c r="D65" i="27"/>
  <c r="D63" i="27" s="1"/>
  <c r="D62" i="27" s="1"/>
  <c r="I64" i="27"/>
  <c r="J63" i="27"/>
  <c r="E63" i="27"/>
  <c r="J62" i="27"/>
  <c r="E62" i="27"/>
  <c r="I61" i="27"/>
  <c r="M61" i="27" s="1"/>
  <c r="I60" i="27"/>
  <c r="M60" i="27" s="1"/>
  <c r="I59" i="27"/>
  <c r="M59" i="27" s="1"/>
  <c r="I58" i="27"/>
  <c r="L57" i="27"/>
  <c r="K57" i="27"/>
  <c r="J57" i="27"/>
  <c r="H57" i="27"/>
  <c r="G57" i="27"/>
  <c r="F57" i="27"/>
  <c r="E57" i="27"/>
  <c r="D57" i="27"/>
  <c r="I56" i="27"/>
  <c r="M56" i="27" s="1"/>
  <c r="I55" i="27"/>
  <c r="M55" i="27" s="1"/>
  <c r="I54" i="27"/>
  <c r="I53" i="27" s="1"/>
  <c r="L53" i="27"/>
  <c r="K53" i="27"/>
  <c r="J53" i="27"/>
  <c r="H53" i="27"/>
  <c r="G53" i="27"/>
  <c r="F53" i="27"/>
  <c r="E53" i="27"/>
  <c r="D53" i="27"/>
  <c r="I52" i="27"/>
  <c r="M52" i="27" s="1"/>
  <c r="I51" i="27"/>
  <c r="M51" i="27" s="1"/>
  <c r="L50" i="27"/>
  <c r="K50" i="27"/>
  <c r="J50" i="27"/>
  <c r="H50" i="27"/>
  <c r="G50" i="27"/>
  <c r="F50" i="27"/>
  <c r="E50" i="27"/>
  <c r="D50" i="27"/>
  <c r="I49" i="27"/>
  <c r="M49" i="27" s="1"/>
  <c r="I48" i="27"/>
  <c r="I47" i="27" s="1"/>
  <c r="L47" i="27"/>
  <c r="K47" i="27"/>
  <c r="J47" i="27"/>
  <c r="H47" i="27"/>
  <c r="G47" i="27"/>
  <c r="F47" i="27"/>
  <c r="E47" i="27"/>
  <c r="D47" i="27"/>
  <c r="I46" i="27"/>
  <c r="M46" i="27" s="1"/>
  <c r="I45" i="27"/>
  <c r="M45" i="27" s="1"/>
  <c r="I44" i="27"/>
  <c r="M44" i="27" s="1"/>
  <c r="I43" i="27"/>
  <c r="M43" i="27" s="1"/>
  <c r="I42" i="27"/>
  <c r="L41" i="27"/>
  <c r="K41" i="27"/>
  <c r="J41" i="27"/>
  <c r="J34" i="27" s="1"/>
  <c r="H41" i="27"/>
  <c r="H34" i="27" s="1"/>
  <c r="G41" i="27"/>
  <c r="F41" i="27"/>
  <c r="E41" i="27"/>
  <c r="E34" i="27" s="1"/>
  <c r="D41" i="27"/>
  <c r="D34" i="27" s="1"/>
  <c r="I40" i="27"/>
  <c r="M40" i="27" s="1"/>
  <c r="I39" i="27"/>
  <c r="M39" i="27" s="1"/>
  <c r="I38" i="27"/>
  <c r="M38" i="27" s="1"/>
  <c r="I37" i="27"/>
  <c r="M37" i="27" s="1"/>
  <c r="I36" i="27"/>
  <c r="M36" i="27" s="1"/>
  <c r="I35" i="27"/>
  <c r="M35" i="27" s="1"/>
  <c r="L34" i="27"/>
  <c r="K34" i="27"/>
  <c r="G34" i="27"/>
  <c r="F34" i="27"/>
  <c r="I33" i="27"/>
  <c r="M33" i="27" s="1"/>
  <c r="I32" i="27"/>
  <c r="M32" i="27" s="1"/>
  <c r="I31" i="27"/>
  <c r="M31" i="27" s="1"/>
  <c r="L30" i="27"/>
  <c r="K30" i="27"/>
  <c r="J30" i="27"/>
  <c r="J29" i="27" s="1"/>
  <c r="H30" i="27"/>
  <c r="G30" i="27"/>
  <c r="F30" i="27"/>
  <c r="F29" i="27" s="1"/>
  <c r="F28" i="27" s="1"/>
  <c r="E30" i="27"/>
  <c r="E29" i="27" s="1"/>
  <c r="D30" i="27"/>
  <c r="D29" i="27" s="1"/>
  <c r="L29" i="27"/>
  <c r="K29" i="27"/>
  <c r="K28" i="27" s="1"/>
  <c r="H29" i="27"/>
  <c r="G29" i="27"/>
  <c r="F15" i="27"/>
  <c r="F14" i="27"/>
  <c r="E14" i="27"/>
  <c r="F13" i="27"/>
  <c r="E12" i="27"/>
  <c r="F12" i="27" s="1"/>
  <c r="M11" i="27"/>
  <c r="K11" i="27"/>
  <c r="B11" i="27"/>
  <c r="A11" i="27"/>
  <c r="M10" i="27"/>
  <c r="K10" i="27"/>
  <c r="B10" i="27"/>
  <c r="M9" i="27"/>
  <c r="K9" i="27"/>
  <c r="B9" i="27"/>
  <c r="A6" i="27"/>
  <c r="I5" i="27"/>
  <c r="H5" i="27"/>
  <c r="A5" i="27"/>
  <c r="A87" i="26"/>
  <c r="J86" i="26"/>
  <c r="A86" i="26"/>
  <c r="J84" i="26"/>
  <c r="A84" i="26"/>
  <c r="I81" i="26"/>
  <c r="M81" i="26" s="1"/>
  <c r="I80" i="26"/>
  <c r="M80" i="26" s="1"/>
  <c r="I79" i="26"/>
  <c r="M79" i="26" s="1"/>
  <c r="I78" i="26"/>
  <c r="L77" i="26"/>
  <c r="K77" i="26"/>
  <c r="J77" i="26"/>
  <c r="H77" i="26"/>
  <c r="G77" i="26"/>
  <c r="F77" i="26"/>
  <c r="E77" i="26"/>
  <c r="D77" i="26"/>
  <c r="I76" i="26"/>
  <c r="M76" i="26" s="1"/>
  <c r="I75" i="26"/>
  <c r="M75" i="26" s="1"/>
  <c r="I74" i="26"/>
  <c r="M74" i="26" s="1"/>
  <c r="I73" i="26"/>
  <c r="M73" i="26" s="1"/>
  <c r="I72" i="26"/>
  <c r="I71" i="26" s="1"/>
  <c r="L71" i="26"/>
  <c r="K71" i="26"/>
  <c r="J71" i="26"/>
  <c r="H71" i="26"/>
  <c r="G71" i="26"/>
  <c r="F71" i="26"/>
  <c r="E71" i="26"/>
  <c r="D71" i="26"/>
  <c r="I70" i="26"/>
  <c r="M70" i="26" s="1"/>
  <c r="I69" i="26"/>
  <c r="M69" i="26" s="1"/>
  <c r="L68" i="26"/>
  <c r="K68" i="26"/>
  <c r="J68" i="26"/>
  <c r="H68" i="26"/>
  <c r="G68" i="26"/>
  <c r="F68" i="26"/>
  <c r="E68" i="26"/>
  <c r="D68" i="26"/>
  <c r="I67" i="26"/>
  <c r="M67" i="26" s="1"/>
  <c r="I66" i="26"/>
  <c r="I65" i="26" s="1"/>
  <c r="L65" i="26"/>
  <c r="L63" i="26" s="1"/>
  <c r="L62" i="26" s="1"/>
  <c r="K65" i="26"/>
  <c r="K63" i="26" s="1"/>
  <c r="K62" i="26" s="1"/>
  <c r="J65" i="26"/>
  <c r="H65" i="26"/>
  <c r="H63" i="26" s="1"/>
  <c r="G65" i="26"/>
  <c r="G63" i="26" s="1"/>
  <c r="G62" i="26" s="1"/>
  <c r="F65" i="26"/>
  <c r="F63" i="26" s="1"/>
  <c r="F62" i="26" s="1"/>
  <c r="E65" i="26"/>
  <c r="D65" i="26"/>
  <c r="D63" i="26" s="1"/>
  <c r="D62" i="26" s="1"/>
  <c r="I64" i="26"/>
  <c r="J63" i="26"/>
  <c r="E63" i="26"/>
  <c r="J62" i="26"/>
  <c r="I61" i="26"/>
  <c r="M61" i="26" s="1"/>
  <c r="I60" i="26"/>
  <c r="M60" i="26" s="1"/>
  <c r="I59" i="26"/>
  <c r="M59" i="26" s="1"/>
  <c r="I58" i="26"/>
  <c r="M58" i="26" s="1"/>
  <c r="L57" i="26"/>
  <c r="K57" i="26"/>
  <c r="J57" i="26"/>
  <c r="H57" i="26"/>
  <c r="G57" i="26"/>
  <c r="F57" i="26"/>
  <c r="E57" i="26"/>
  <c r="D57" i="26"/>
  <c r="I56" i="26"/>
  <c r="M56" i="26" s="1"/>
  <c r="I55" i="26"/>
  <c r="M55" i="26" s="1"/>
  <c r="I54" i="26"/>
  <c r="M54" i="26" s="1"/>
  <c r="L53" i="26"/>
  <c r="K53" i="26"/>
  <c r="J53" i="26"/>
  <c r="H53" i="26"/>
  <c r="G53" i="26"/>
  <c r="F53" i="26"/>
  <c r="E53" i="26"/>
  <c r="D53" i="26"/>
  <c r="I52" i="26"/>
  <c r="M52" i="26" s="1"/>
  <c r="I51" i="26"/>
  <c r="L50" i="26"/>
  <c r="K50" i="26"/>
  <c r="J50" i="26"/>
  <c r="H50" i="26"/>
  <c r="G50" i="26"/>
  <c r="F50" i="26"/>
  <c r="E50" i="26"/>
  <c r="D50" i="26"/>
  <c r="I49" i="26"/>
  <c r="M49" i="26" s="1"/>
  <c r="I48" i="26"/>
  <c r="M48" i="26" s="1"/>
  <c r="L47" i="26"/>
  <c r="K47" i="26"/>
  <c r="J47" i="26"/>
  <c r="H47" i="26"/>
  <c r="G47" i="26"/>
  <c r="F47" i="26"/>
  <c r="E47" i="26"/>
  <c r="D47" i="26"/>
  <c r="I46" i="26"/>
  <c r="M46" i="26" s="1"/>
  <c r="I45" i="26"/>
  <c r="M45" i="26" s="1"/>
  <c r="I44" i="26"/>
  <c r="M44" i="26" s="1"/>
  <c r="I43" i="26"/>
  <c r="M43" i="26" s="1"/>
  <c r="I42" i="26"/>
  <c r="M42" i="26" s="1"/>
  <c r="L41" i="26"/>
  <c r="K41" i="26"/>
  <c r="K34" i="26" s="1"/>
  <c r="J41" i="26"/>
  <c r="J34" i="26" s="1"/>
  <c r="H41" i="26"/>
  <c r="G41" i="26"/>
  <c r="F41" i="26"/>
  <c r="F34" i="26" s="1"/>
  <c r="E41" i="26"/>
  <c r="E34" i="26" s="1"/>
  <c r="D41" i="26"/>
  <c r="I40" i="26"/>
  <c r="M40" i="26" s="1"/>
  <c r="I39" i="26"/>
  <c r="M39" i="26" s="1"/>
  <c r="I38" i="26"/>
  <c r="M38" i="26" s="1"/>
  <c r="I37" i="26"/>
  <c r="M37" i="26" s="1"/>
  <c r="I36" i="26"/>
  <c r="M36" i="26" s="1"/>
  <c r="I35" i="26"/>
  <c r="M35" i="26" s="1"/>
  <c r="L34" i="26"/>
  <c r="H34" i="26"/>
  <c r="G34" i="26"/>
  <c r="D34" i="26"/>
  <c r="I33" i="26"/>
  <c r="M33" i="26" s="1"/>
  <c r="I32" i="26"/>
  <c r="M32" i="26" s="1"/>
  <c r="I31" i="26"/>
  <c r="L30" i="26"/>
  <c r="K30" i="26"/>
  <c r="K29" i="26" s="1"/>
  <c r="J30" i="26"/>
  <c r="J29" i="26" s="1"/>
  <c r="H30" i="26"/>
  <c r="G30" i="26"/>
  <c r="G29" i="26" s="1"/>
  <c r="G28" i="26" s="1"/>
  <c r="F30" i="26"/>
  <c r="F29" i="26" s="1"/>
  <c r="E30" i="26"/>
  <c r="E29" i="26" s="1"/>
  <c r="E28" i="26" s="1"/>
  <c r="E27" i="26" s="1"/>
  <c r="D30" i="26"/>
  <c r="L29" i="26"/>
  <c r="L28" i="26" s="1"/>
  <c r="L27" i="26" s="1"/>
  <c r="H29" i="26"/>
  <c r="H28" i="26" s="1"/>
  <c r="H27" i="26" s="1"/>
  <c r="D29" i="26"/>
  <c r="D28" i="26"/>
  <c r="F15" i="26"/>
  <c r="F14" i="26"/>
  <c r="E14" i="26"/>
  <c r="F13" i="26"/>
  <c r="E12" i="26"/>
  <c r="F12" i="26" s="1"/>
  <c r="M11" i="26"/>
  <c r="K11" i="26"/>
  <c r="B11" i="26"/>
  <c r="A11" i="26"/>
  <c r="M10" i="26"/>
  <c r="K10" i="26"/>
  <c r="B10" i="26"/>
  <c r="M9" i="26"/>
  <c r="K9" i="26"/>
  <c r="B9" i="26"/>
  <c r="A6" i="26"/>
  <c r="I5" i="26"/>
  <c r="H5" i="26"/>
  <c r="A5" i="26"/>
  <c r="A87" i="25"/>
  <c r="J86" i="25"/>
  <c r="A86" i="25"/>
  <c r="J84" i="25"/>
  <c r="A84" i="25"/>
  <c r="I81" i="25"/>
  <c r="M81" i="25" s="1"/>
  <c r="I80" i="25"/>
  <c r="M80" i="25" s="1"/>
  <c r="I79" i="25"/>
  <c r="M79" i="25" s="1"/>
  <c r="I78" i="25"/>
  <c r="L77" i="25"/>
  <c r="K77" i="25"/>
  <c r="J77" i="25"/>
  <c r="H77" i="25"/>
  <c r="G77" i="25"/>
  <c r="F77" i="25"/>
  <c r="E77" i="25"/>
  <c r="D77" i="25"/>
  <c r="I76" i="25"/>
  <c r="M76" i="25" s="1"/>
  <c r="I75" i="25"/>
  <c r="M75" i="25" s="1"/>
  <c r="I74" i="25"/>
  <c r="M74" i="25" s="1"/>
  <c r="I73" i="25"/>
  <c r="M73" i="25" s="1"/>
  <c r="I72" i="25"/>
  <c r="I71" i="25" s="1"/>
  <c r="L71" i="25"/>
  <c r="K71" i="25"/>
  <c r="J71" i="25"/>
  <c r="H71" i="25"/>
  <c r="G71" i="25"/>
  <c r="F71" i="25"/>
  <c r="E71" i="25"/>
  <c r="D71" i="25"/>
  <c r="I70" i="25"/>
  <c r="M70" i="25" s="1"/>
  <c r="I69" i="25"/>
  <c r="M69" i="25" s="1"/>
  <c r="L68" i="25"/>
  <c r="K68" i="25"/>
  <c r="J68" i="25"/>
  <c r="H68" i="25"/>
  <c r="G68" i="25"/>
  <c r="F68" i="25"/>
  <c r="E68" i="25"/>
  <c r="D68" i="25"/>
  <c r="I67" i="25"/>
  <c r="M67" i="25" s="1"/>
  <c r="I66" i="25"/>
  <c r="I65" i="25" s="1"/>
  <c r="L65" i="25"/>
  <c r="L63" i="25" s="1"/>
  <c r="L62" i="25" s="1"/>
  <c r="K65" i="25"/>
  <c r="K63" i="25" s="1"/>
  <c r="K62" i="25" s="1"/>
  <c r="J65" i="25"/>
  <c r="H65" i="25"/>
  <c r="H63" i="25" s="1"/>
  <c r="H62" i="25" s="1"/>
  <c r="G65" i="25"/>
  <c r="G63" i="25" s="1"/>
  <c r="G62" i="25" s="1"/>
  <c r="F65" i="25"/>
  <c r="F63" i="25" s="1"/>
  <c r="F62" i="25" s="1"/>
  <c r="E65" i="25"/>
  <c r="D65" i="25"/>
  <c r="D63" i="25" s="1"/>
  <c r="D62" i="25" s="1"/>
  <c r="I64" i="25"/>
  <c r="J63" i="25"/>
  <c r="E63" i="25"/>
  <c r="E62" i="25" s="1"/>
  <c r="J62" i="25"/>
  <c r="I61" i="25"/>
  <c r="M61" i="25" s="1"/>
  <c r="I60" i="25"/>
  <c r="M60" i="25" s="1"/>
  <c r="I59" i="25"/>
  <c r="M59" i="25" s="1"/>
  <c r="I58" i="25"/>
  <c r="L57" i="25"/>
  <c r="K57" i="25"/>
  <c r="J57" i="25"/>
  <c r="H57" i="25"/>
  <c r="G57" i="25"/>
  <c r="F57" i="25"/>
  <c r="E57" i="25"/>
  <c r="D57" i="25"/>
  <c r="I56" i="25"/>
  <c r="M56" i="25" s="1"/>
  <c r="I55" i="25"/>
  <c r="M55" i="25" s="1"/>
  <c r="I54" i="25"/>
  <c r="L53" i="25"/>
  <c r="K53" i="25"/>
  <c r="J53" i="25"/>
  <c r="H53" i="25"/>
  <c r="G53" i="25"/>
  <c r="F53" i="25"/>
  <c r="E53" i="25"/>
  <c r="D53" i="25"/>
  <c r="I52" i="25"/>
  <c r="M52" i="25" s="1"/>
  <c r="I51" i="25"/>
  <c r="M51" i="25" s="1"/>
  <c r="L50" i="25"/>
  <c r="K50" i="25"/>
  <c r="J50" i="25"/>
  <c r="H50" i="25"/>
  <c r="G50" i="25"/>
  <c r="F50" i="25"/>
  <c r="E50" i="25"/>
  <c r="D50" i="25"/>
  <c r="I49" i="25"/>
  <c r="M49" i="25" s="1"/>
  <c r="I48" i="25"/>
  <c r="L47" i="25"/>
  <c r="K47" i="25"/>
  <c r="J47" i="25"/>
  <c r="H47" i="25"/>
  <c r="G47" i="25"/>
  <c r="F47" i="25"/>
  <c r="E47" i="25"/>
  <c r="D47" i="25"/>
  <c r="I46" i="25"/>
  <c r="M46" i="25" s="1"/>
  <c r="I45" i="25"/>
  <c r="M45" i="25" s="1"/>
  <c r="I44" i="25"/>
  <c r="M44" i="25" s="1"/>
  <c r="I43" i="25"/>
  <c r="M43" i="25" s="1"/>
  <c r="I42" i="25"/>
  <c r="L41" i="25"/>
  <c r="L34" i="25" s="1"/>
  <c r="K41" i="25"/>
  <c r="K34" i="25" s="1"/>
  <c r="J41" i="25"/>
  <c r="H41" i="25"/>
  <c r="G41" i="25"/>
  <c r="G34" i="25" s="1"/>
  <c r="F41" i="25"/>
  <c r="F34" i="25" s="1"/>
  <c r="E41" i="25"/>
  <c r="D41" i="25"/>
  <c r="I40" i="25"/>
  <c r="M40" i="25" s="1"/>
  <c r="I39" i="25"/>
  <c r="M39" i="25" s="1"/>
  <c r="I38" i="25"/>
  <c r="M38" i="25" s="1"/>
  <c r="I37" i="25"/>
  <c r="M37" i="25" s="1"/>
  <c r="I36" i="25"/>
  <c r="M36" i="25" s="1"/>
  <c r="I35" i="25"/>
  <c r="M35" i="25" s="1"/>
  <c r="J34" i="25"/>
  <c r="H34" i="25"/>
  <c r="E34" i="25"/>
  <c r="D34" i="25"/>
  <c r="I33" i="25"/>
  <c r="M33" i="25" s="1"/>
  <c r="I32" i="25"/>
  <c r="M32" i="25" s="1"/>
  <c r="I31" i="25"/>
  <c r="M31" i="25" s="1"/>
  <c r="L30" i="25"/>
  <c r="K30" i="25"/>
  <c r="J30" i="25"/>
  <c r="J29" i="25" s="1"/>
  <c r="H30" i="25"/>
  <c r="H29" i="25" s="1"/>
  <c r="H28" i="25" s="1"/>
  <c r="G30" i="25"/>
  <c r="F30" i="25"/>
  <c r="F29" i="25" s="1"/>
  <c r="E30" i="25"/>
  <c r="E29" i="25" s="1"/>
  <c r="D30" i="25"/>
  <c r="D29" i="25" s="1"/>
  <c r="D28" i="25" s="1"/>
  <c r="L29" i="25"/>
  <c r="K29" i="25"/>
  <c r="G29" i="25"/>
  <c r="F15" i="25"/>
  <c r="F14" i="25"/>
  <c r="E14" i="25"/>
  <c r="F13" i="25"/>
  <c r="E12" i="25"/>
  <c r="F12" i="25" s="1"/>
  <c r="M11" i="25"/>
  <c r="K11" i="25"/>
  <c r="B11" i="25"/>
  <c r="A11" i="25"/>
  <c r="M10" i="25"/>
  <c r="K10" i="25"/>
  <c r="B10" i="25"/>
  <c r="M9" i="25"/>
  <c r="K9" i="25"/>
  <c r="B9" i="25"/>
  <c r="A6" i="25"/>
  <c r="I5" i="25"/>
  <c r="H5" i="25"/>
  <c r="A5" i="25"/>
  <c r="A87" i="24"/>
  <c r="J86" i="24"/>
  <c r="A86" i="24"/>
  <c r="J84" i="24"/>
  <c r="A84" i="24"/>
  <c r="M81" i="24"/>
  <c r="L81" i="24"/>
  <c r="K81" i="24"/>
  <c r="J81" i="24"/>
  <c r="I81" i="24"/>
  <c r="H81" i="24"/>
  <c r="G81" i="24"/>
  <c r="F81" i="24"/>
  <c r="E81" i="24"/>
  <c r="D81" i="24"/>
  <c r="M80" i="24"/>
  <c r="L80" i="24"/>
  <c r="K80" i="24"/>
  <c r="J80" i="24"/>
  <c r="I80" i="24"/>
  <c r="H80" i="24"/>
  <c r="G80" i="24"/>
  <c r="F80" i="24"/>
  <c r="E80" i="24"/>
  <c r="D80" i="24"/>
  <c r="M79" i="24"/>
  <c r="L79" i="24"/>
  <c r="K79" i="24"/>
  <c r="J79" i="24"/>
  <c r="I79" i="24"/>
  <c r="H79" i="24"/>
  <c r="G79" i="24"/>
  <c r="F79" i="24"/>
  <c r="E79" i="24"/>
  <c r="D79" i="24"/>
  <c r="M78" i="24"/>
  <c r="L78" i="24"/>
  <c r="K78" i="24"/>
  <c r="J78" i="24"/>
  <c r="I78" i="24"/>
  <c r="H78" i="24"/>
  <c r="G78" i="24"/>
  <c r="F78" i="24"/>
  <c r="E78" i="24"/>
  <c r="D78" i="24"/>
  <c r="M77" i="24"/>
  <c r="L77" i="24"/>
  <c r="K77" i="24"/>
  <c r="J77" i="24"/>
  <c r="I77" i="24"/>
  <c r="H77" i="24"/>
  <c r="G77" i="24"/>
  <c r="F77" i="24"/>
  <c r="E77" i="24"/>
  <c r="D77" i="24"/>
  <c r="M76" i="24"/>
  <c r="L76" i="24"/>
  <c r="K76" i="24"/>
  <c r="J76" i="24"/>
  <c r="I76" i="24"/>
  <c r="H76" i="24"/>
  <c r="G76" i="24"/>
  <c r="F76" i="24"/>
  <c r="E76" i="24"/>
  <c r="D76" i="24"/>
  <c r="M75" i="24"/>
  <c r="L75" i="24"/>
  <c r="K75" i="24"/>
  <c r="J75" i="24"/>
  <c r="I75" i="24"/>
  <c r="H75" i="24"/>
  <c r="G75" i="24"/>
  <c r="F75" i="24"/>
  <c r="E75" i="24"/>
  <c r="D75" i="24"/>
  <c r="M74" i="24"/>
  <c r="L74" i="24"/>
  <c r="K74" i="24"/>
  <c r="J74" i="24"/>
  <c r="I74" i="24"/>
  <c r="H74" i="24"/>
  <c r="G74" i="24"/>
  <c r="F74" i="24"/>
  <c r="E74" i="24"/>
  <c r="D74" i="24"/>
  <c r="L73" i="24"/>
  <c r="I73" i="24"/>
  <c r="G73" i="24"/>
  <c r="F73" i="24"/>
  <c r="D73" i="24"/>
  <c r="M72" i="24"/>
  <c r="L72" i="24"/>
  <c r="K72" i="24"/>
  <c r="J72" i="24"/>
  <c r="I72" i="24"/>
  <c r="G72" i="24"/>
  <c r="F72" i="24"/>
  <c r="E72" i="24"/>
  <c r="D72" i="24"/>
  <c r="M71" i="24"/>
  <c r="M63" i="24" s="1"/>
  <c r="L71" i="24"/>
  <c r="K71" i="24"/>
  <c r="I71" i="24"/>
  <c r="G71" i="24"/>
  <c r="F71" i="24"/>
  <c r="D71" i="24"/>
  <c r="L70" i="24"/>
  <c r="K70" i="24"/>
  <c r="G70" i="24"/>
  <c r="F70" i="24"/>
  <c r="E70" i="24"/>
  <c r="D70" i="24"/>
  <c r="M69" i="24"/>
  <c r="L69" i="24"/>
  <c r="K69" i="24"/>
  <c r="J69" i="24"/>
  <c r="I69" i="24"/>
  <c r="H69" i="24"/>
  <c r="G69" i="24"/>
  <c r="F69" i="24"/>
  <c r="E69" i="24"/>
  <c r="D69" i="24"/>
  <c r="L68" i="24"/>
  <c r="K68" i="24"/>
  <c r="G68" i="24"/>
  <c r="F68" i="24"/>
  <c r="E68" i="24"/>
  <c r="D68" i="24"/>
  <c r="M67" i="24"/>
  <c r="L67" i="24"/>
  <c r="K67" i="24"/>
  <c r="J67" i="24"/>
  <c r="I67" i="24"/>
  <c r="H67" i="24"/>
  <c r="G67" i="24"/>
  <c r="F67" i="24"/>
  <c r="E67" i="24"/>
  <c r="D67" i="24"/>
  <c r="M66" i="24"/>
  <c r="L66" i="24"/>
  <c r="K66" i="24"/>
  <c r="J66" i="24"/>
  <c r="I66" i="24"/>
  <c r="H66" i="24"/>
  <c r="G66" i="24"/>
  <c r="F66" i="24"/>
  <c r="E66" i="24"/>
  <c r="D66" i="24"/>
  <c r="M65" i="24"/>
  <c r="L65" i="24"/>
  <c r="K65" i="24"/>
  <c r="J65" i="24"/>
  <c r="I65" i="24"/>
  <c r="H65" i="24"/>
  <c r="G65" i="24"/>
  <c r="F65" i="24"/>
  <c r="E65" i="24"/>
  <c r="D65" i="24"/>
  <c r="L64" i="24"/>
  <c r="K64" i="24"/>
  <c r="G64" i="24"/>
  <c r="F64" i="24"/>
  <c r="E64" i="24"/>
  <c r="D64" i="24"/>
  <c r="L63" i="24"/>
  <c r="K63" i="24"/>
  <c r="I63" i="24"/>
  <c r="G63" i="24"/>
  <c r="F63" i="24"/>
  <c r="D63" i="24"/>
  <c r="L62" i="24"/>
  <c r="G62" i="24"/>
  <c r="F62" i="24"/>
  <c r="D62" i="24"/>
  <c r="M61" i="24"/>
  <c r="L61" i="24"/>
  <c r="K61" i="24"/>
  <c r="J61" i="24"/>
  <c r="I61" i="24"/>
  <c r="H61" i="24"/>
  <c r="G61" i="24"/>
  <c r="F61" i="24"/>
  <c r="E61" i="24"/>
  <c r="D61" i="24"/>
  <c r="M60" i="24"/>
  <c r="L60" i="24"/>
  <c r="K60" i="24"/>
  <c r="J60" i="24"/>
  <c r="I60" i="24"/>
  <c r="H60" i="24"/>
  <c r="G60" i="24"/>
  <c r="F60" i="24"/>
  <c r="E60" i="24"/>
  <c r="D60" i="24"/>
  <c r="M59" i="24"/>
  <c r="L59" i="24"/>
  <c r="K59" i="24"/>
  <c r="J59" i="24"/>
  <c r="I59" i="24"/>
  <c r="H59" i="24"/>
  <c r="G59" i="24"/>
  <c r="F59" i="24"/>
  <c r="E59" i="24"/>
  <c r="D59" i="24"/>
  <c r="M58" i="24"/>
  <c r="L58" i="24"/>
  <c r="K58" i="24"/>
  <c r="J58" i="24"/>
  <c r="I58" i="24"/>
  <c r="H58" i="24"/>
  <c r="G58" i="24"/>
  <c r="F58" i="24"/>
  <c r="E58" i="24"/>
  <c r="D58" i="24"/>
  <c r="M57" i="24"/>
  <c r="L57" i="24"/>
  <c r="K57" i="24"/>
  <c r="J57" i="24"/>
  <c r="I57" i="24"/>
  <c r="H57" i="24"/>
  <c r="G57" i="24"/>
  <c r="F57" i="24"/>
  <c r="E57" i="24"/>
  <c r="D57" i="24"/>
  <c r="M56" i="24"/>
  <c r="L56" i="24"/>
  <c r="K56" i="24"/>
  <c r="J56" i="24"/>
  <c r="I56" i="24"/>
  <c r="H56" i="24"/>
  <c r="G56" i="24"/>
  <c r="F56" i="24"/>
  <c r="E56" i="24"/>
  <c r="D56" i="24"/>
  <c r="M55" i="24"/>
  <c r="L55" i="24"/>
  <c r="K55" i="24"/>
  <c r="J55" i="24"/>
  <c r="I55" i="24"/>
  <c r="H55" i="24"/>
  <c r="G55" i="24"/>
  <c r="F55" i="24"/>
  <c r="E55" i="24"/>
  <c r="D55" i="24"/>
  <c r="M54" i="24"/>
  <c r="L54" i="24"/>
  <c r="K54" i="24"/>
  <c r="J54" i="24"/>
  <c r="I54" i="24"/>
  <c r="H54" i="24"/>
  <c r="G54" i="24"/>
  <c r="F54" i="24"/>
  <c r="E54" i="24"/>
  <c r="D54" i="24"/>
  <c r="M53" i="24"/>
  <c r="L53" i="24"/>
  <c r="K53" i="24"/>
  <c r="J53" i="24"/>
  <c r="I53" i="24"/>
  <c r="H53" i="24"/>
  <c r="G53" i="24"/>
  <c r="F53" i="24"/>
  <c r="E53" i="24"/>
  <c r="D53" i="24"/>
  <c r="M52" i="24"/>
  <c r="L52" i="24"/>
  <c r="K52" i="24"/>
  <c r="J52" i="24"/>
  <c r="I52" i="24"/>
  <c r="H52" i="24"/>
  <c r="G52" i="24"/>
  <c r="F52" i="24"/>
  <c r="E52" i="24"/>
  <c r="D52" i="24"/>
  <c r="M51" i="24"/>
  <c r="L51" i="24"/>
  <c r="K51" i="24"/>
  <c r="J51" i="24"/>
  <c r="I51" i="24"/>
  <c r="H51" i="24"/>
  <c r="G51" i="24"/>
  <c r="F51" i="24"/>
  <c r="E51" i="24"/>
  <c r="D51" i="24"/>
  <c r="M50" i="24"/>
  <c r="L50" i="24"/>
  <c r="K50" i="24"/>
  <c r="J50" i="24"/>
  <c r="I50" i="24"/>
  <c r="H50" i="24"/>
  <c r="G50" i="24"/>
  <c r="F50" i="24"/>
  <c r="E50" i="24"/>
  <c r="D50" i="24"/>
  <c r="M49" i="24"/>
  <c r="L49" i="24"/>
  <c r="K49" i="24"/>
  <c r="J49" i="24"/>
  <c r="I49" i="24"/>
  <c r="H49" i="24"/>
  <c r="G49" i="24"/>
  <c r="F49" i="24"/>
  <c r="E49" i="24"/>
  <c r="D49" i="24"/>
  <c r="M48" i="24"/>
  <c r="L48" i="24"/>
  <c r="K48" i="24"/>
  <c r="J48" i="24"/>
  <c r="I48" i="24"/>
  <c r="H48" i="24"/>
  <c r="G48" i="24"/>
  <c r="F48" i="24"/>
  <c r="E48" i="24"/>
  <c r="D48" i="24"/>
  <c r="M47" i="24"/>
  <c r="L47" i="24"/>
  <c r="K47" i="24"/>
  <c r="J47" i="24"/>
  <c r="I47" i="24"/>
  <c r="H47" i="24"/>
  <c r="G47" i="24"/>
  <c r="F47" i="24"/>
  <c r="E47" i="24"/>
  <c r="D47" i="24"/>
  <c r="M46" i="24"/>
  <c r="L46" i="24"/>
  <c r="K46" i="24"/>
  <c r="J46" i="24"/>
  <c r="I46" i="24"/>
  <c r="H46" i="24"/>
  <c r="G46" i="24"/>
  <c r="F46" i="24"/>
  <c r="E46" i="24"/>
  <c r="D46" i="24"/>
  <c r="M45" i="24"/>
  <c r="L45" i="24"/>
  <c r="K45" i="24"/>
  <c r="J45" i="24"/>
  <c r="I45" i="24"/>
  <c r="H45" i="24"/>
  <c r="G45" i="24"/>
  <c r="F45" i="24"/>
  <c r="E45" i="24"/>
  <c r="D45" i="24"/>
  <c r="M44" i="24"/>
  <c r="L44" i="24"/>
  <c r="K44" i="24"/>
  <c r="J44" i="24"/>
  <c r="I44" i="24"/>
  <c r="H44" i="24"/>
  <c r="G44" i="24"/>
  <c r="F44" i="24"/>
  <c r="E44" i="24"/>
  <c r="D44" i="24"/>
  <c r="M43" i="24"/>
  <c r="L43" i="24"/>
  <c r="K43" i="24"/>
  <c r="J43" i="24"/>
  <c r="I43" i="24"/>
  <c r="H43" i="24"/>
  <c r="G43" i="24"/>
  <c r="F43" i="24"/>
  <c r="E43" i="24"/>
  <c r="D43" i="24"/>
  <c r="M42" i="24"/>
  <c r="L42" i="24"/>
  <c r="K42" i="24"/>
  <c r="J42" i="24"/>
  <c r="I42" i="24"/>
  <c r="H42" i="24"/>
  <c r="G42" i="24"/>
  <c r="F42" i="24"/>
  <c r="E42" i="24"/>
  <c r="D42" i="24"/>
  <c r="M41" i="24"/>
  <c r="L41" i="24"/>
  <c r="K41" i="24"/>
  <c r="J41" i="24"/>
  <c r="I41" i="24"/>
  <c r="H41" i="24"/>
  <c r="G41" i="24"/>
  <c r="F41" i="24"/>
  <c r="E41" i="24"/>
  <c r="D41" i="24"/>
  <c r="M40" i="24"/>
  <c r="L40" i="24"/>
  <c r="K40" i="24"/>
  <c r="J40" i="24"/>
  <c r="I40" i="24"/>
  <c r="H40" i="24"/>
  <c r="G40" i="24"/>
  <c r="F40" i="24"/>
  <c r="E40" i="24"/>
  <c r="D40" i="24"/>
  <c r="M39" i="24"/>
  <c r="L39" i="24"/>
  <c r="K39" i="24"/>
  <c r="J39" i="24"/>
  <c r="I39" i="24"/>
  <c r="H39" i="24"/>
  <c r="G39" i="24"/>
  <c r="F39" i="24"/>
  <c r="E39" i="24"/>
  <c r="D39" i="24"/>
  <c r="M38" i="24"/>
  <c r="L38" i="24"/>
  <c r="K38" i="24"/>
  <c r="J38" i="24"/>
  <c r="I38" i="24"/>
  <c r="H38" i="24"/>
  <c r="G38" i="24"/>
  <c r="F38" i="24"/>
  <c r="E38" i="24"/>
  <c r="D38" i="24"/>
  <c r="M37" i="24"/>
  <c r="L37" i="24"/>
  <c r="K37" i="24"/>
  <c r="J37" i="24"/>
  <c r="I37" i="24"/>
  <c r="H37" i="24"/>
  <c r="G37" i="24"/>
  <c r="F37" i="24"/>
  <c r="E37" i="24"/>
  <c r="D37" i="24"/>
  <c r="M36" i="24"/>
  <c r="L36" i="24"/>
  <c r="K36" i="24"/>
  <c r="J36" i="24"/>
  <c r="I36" i="24"/>
  <c r="H36" i="24"/>
  <c r="G36" i="24"/>
  <c r="F36" i="24"/>
  <c r="E36" i="24"/>
  <c r="D36" i="24"/>
  <c r="M35" i="24"/>
  <c r="L35" i="24"/>
  <c r="K35" i="24"/>
  <c r="J35" i="24"/>
  <c r="I35" i="24"/>
  <c r="H35" i="24"/>
  <c r="G35" i="24"/>
  <c r="F35" i="24"/>
  <c r="E35" i="24"/>
  <c r="D35" i="24"/>
  <c r="M34" i="24"/>
  <c r="L34" i="24"/>
  <c r="K34" i="24"/>
  <c r="J34" i="24"/>
  <c r="I34" i="24"/>
  <c r="H34" i="24"/>
  <c r="G34" i="24"/>
  <c r="F34" i="24"/>
  <c r="E34" i="24"/>
  <c r="D34" i="24"/>
  <c r="M33" i="24"/>
  <c r="L33" i="24"/>
  <c r="K33" i="24"/>
  <c r="J33" i="24"/>
  <c r="I33" i="24"/>
  <c r="H33" i="24"/>
  <c r="G33" i="24"/>
  <c r="F33" i="24"/>
  <c r="E33" i="24"/>
  <c r="D33" i="24"/>
  <c r="M32" i="24"/>
  <c r="L32" i="24"/>
  <c r="K32" i="24"/>
  <c r="J32" i="24"/>
  <c r="I32" i="24"/>
  <c r="H32" i="24"/>
  <c r="G32" i="24"/>
  <c r="F32" i="24"/>
  <c r="E32" i="24"/>
  <c r="D32" i="24"/>
  <c r="M31" i="24"/>
  <c r="L31" i="24"/>
  <c r="K31" i="24"/>
  <c r="J31" i="24"/>
  <c r="I31" i="24"/>
  <c r="H31" i="24"/>
  <c r="G31" i="24"/>
  <c r="F31" i="24"/>
  <c r="E31" i="24"/>
  <c r="D31" i="24"/>
  <c r="M30" i="24"/>
  <c r="L30" i="24"/>
  <c r="K30" i="24"/>
  <c r="J30" i="24"/>
  <c r="I30" i="24"/>
  <c r="H30" i="24"/>
  <c r="G30" i="24"/>
  <c r="F30" i="24"/>
  <c r="E30" i="24"/>
  <c r="D30" i="24"/>
  <c r="M29" i="24"/>
  <c r="L29" i="24"/>
  <c r="K29" i="24"/>
  <c r="J29" i="24"/>
  <c r="I29" i="24"/>
  <c r="H29" i="24"/>
  <c r="G29" i="24"/>
  <c r="F29" i="24"/>
  <c r="E29" i="24"/>
  <c r="D29" i="24"/>
  <c r="M28" i="24"/>
  <c r="L28" i="24"/>
  <c r="K28" i="24"/>
  <c r="J28" i="24"/>
  <c r="I28" i="24"/>
  <c r="H28" i="24"/>
  <c r="G28" i="24"/>
  <c r="F28" i="24"/>
  <c r="E28" i="24"/>
  <c r="D28" i="24"/>
  <c r="L27" i="24"/>
  <c r="H27" i="24"/>
  <c r="G27" i="24"/>
  <c r="F27" i="24"/>
  <c r="D27" i="24"/>
  <c r="L26" i="24"/>
  <c r="J26" i="24"/>
  <c r="H26" i="24"/>
  <c r="G26" i="24"/>
  <c r="F26" i="24"/>
  <c r="E26" i="24"/>
  <c r="D26" i="24"/>
  <c r="F14" i="24"/>
  <c r="E14" i="24"/>
  <c r="E12" i="24"/>
  <c r="F12" i="24" s="1"/>
  <c r="M11" i="24"/>
  <c r="K11" i="24"/>
  <c r="B11" i="24"/>
  <c r="A11" i="24"/>
  <c r="M10" i="24"/>
  <c r="K10" i="24"/>
  <c r="B10" i="24"/>
  <c r="M9" i="24"/>
  <c r="K9" i="24"/>
  <c r="B9" i="24"/>
  <c r="A6" i="24"/>
  <c r="I5" i="24"/>
  <c r="H5" i="24"/>
  <c r="A5" i="24"/>
  <c r="A101" i="23"/>
  <c r="F99" i="23"/>
  <c r="A99" i="23"/>
  <c r="F97" i="23"/>
  <c r="A97" i="23"/>
  <c r="K84" i="23"/>
  <c r="J83" i="23"/>
  <c r="I83" i="23"/>
  <c r="H83" i="23"/>
  <c r="G83" i="23"/>
  <c r="K83" i="23" s="1"/>
  <c r="F83" i="23"/>
  <c r="E83" i="23"/>
  <c r="D83" i="23"/>
  <c r="K82" i="23"/>
  <c r="K81" i="23"/>
  <c r="K80" i="23"/>
  <c r="J79" i="23"/>
  <c r="J78" i="23" s="1"/>
  <c r="I79" i="23"/>
  <c r="I78" i="23" s="1"/>
  <c r="H79" i="23"/>
  <c r="G79" i="23"/>
  <c r="G78" i="23" s="1"/>
  <c r="F79" i="23"/>
  <c r="E79" i="23"/>
  <c r="E78" i="23" s="1"/>
  <c r="D79" i="23"/>
  <c r="H78" i="23"/>
  <c r="D78" i="23"/>
  <c r="K77" i="23"/>
  <c r="K76" i="23"/>
  <c r="K75" i="23"/>
  <c r="K74" i="23"/>
  <c r="J73" i="23"/>
  <c r="I73" i="23"/>
  <c r="H73" i="23"/>
  <c r="G73" i="23"/>
  <c r="F73" i="23"/>
  <c r="E73" i="23"/>
  <c r="D73" i="23"/>
  <c r="K72" i="23"/>
  <c r="K71" i="23"/>
  <c r="K70" i="23"/>
  <c r="K69" i="23"/>
  <c r="K68" i="23"/>
  <c r="J67" i="23"/>
  <c r="I67" i="23"/>
  <c r="H67" i="23"/>
  <c r="G67" i="23"/>
  <c r="K67" i="23" s="1"/>
  <c r="F67" i="23"/>
  <c r="E67" i="23"/>
  <c r="D67" i="23"/>
  <c r="K66" i="23"/>
  <c r="K65" i="23"/>
  <c r="J64" i="23"/>
  <c r="I64" i="23"/>
  <c r="H64" i="23"/>
  <c r="G64" i="23"/>
  <c r="F64" i="23"/>
  <c r="E64" i="23"/>
  <c r="D64" i="23"/>
  <c r="D59" i="23" s="1"/>
  <c r="D58" i="23" s="1"/>
  <c r="K63" i="23"/>
  <c r="K62" i="23"/>
  <c r="J61" i="23"/>
  <c r="I61" i="23"/>
  <c r="I59" i="23" s="1"/>
  <c r="I58" i="23" s="1"/>
  <c r="H61" i="23"/>
  <c r="G61" i="23"/>
  <c r="F61" i="23"/>
  <c r="F59" i="23" s="1"/>
  <c r="F58" i="23" s="1"/>
  <c r="E61" i="23"/>
  <c r="E59" i="23" s="1"/>
  <c r="E58" i="23" s="1"/>
  <c r="D61" i="23"/>
  <c r="K60" i="23"/>
  <c r="J59" i="23"/>
  <c r="H59" i="23"/>
  <c r="J58" i="23"/>
  <c r="H58" i="23"/>
  <c r="K57" i="23"/>
  <c r="K56" i="23"/>
  <c r="K55" i="23"/>
  <c r="K54" i="23"/>
  <c r="J53" i="23"/>
  <c r="I53" i="23"/>
  <c r="H53" i="23"/>
  <c r="G53" i="23"/>
  <c r="F53" i="23"/>
  <c r="D53" i="23"/>
  <c r="K52" i="23"/>
  <c r="K51" i="23"/>
  <c r="K50" i="23"/>
  <c r="J49" i="23"/>
  <c r="I49" i="23"/>
  <c r="H49" i="23"/>
  <c r="G49" i="23"/>
  <c r="F49" i="23"/>
  <c r="K49" i="23" s="1"/>
  <c r="E49" i="23"/>
  <c r="D49" i="23"/>
  <c r="K48" i="23"/>
  <c r="K47" i="23"/>
  <c r="J46" i="23"/>
  <c r="I46" i="23"/>
  <c r="H46" i="23"/>
  <c r="G46" i="23"/>
  <c r="F46" i="23"/>
  <c r="E46" i="23"/>
  <c r="D46" i="23"/>
  <c r="K45" i="23"/>
  <c r="K44" i="23"/>
  <c r="J43" i="23"/>
  <c r="J30" i="23" s="1"/>
  <c r="I43" i="23"/>
  <c r="H43" i="23"/>
  <c r="H30" i="23" s="1"/>
  <c r="G43" i="23"/>
  <c r="F43" i="23"/>
  <c r="D43" i="23"/>
  <c r="K42" i="23"/>
  <c r="K41" i="23"/>
  <c r="K40" i="23"/>
  <c r="K39" i="23"/>
  <c r="K38" i="23"/>
  <c r="J37" i="23"/>
  <c r="I37" i="23"/>
  <c r="I30" i="23" s="1"/>
  <c r="H37" i="23"/>
  <c r="G37" i="23"/>
  <c r="G30" i="23" s="1"/>
  <c r="F37" i="23"/>
  <c r="D37" i="23"/>
  <c r="K36" i="23"/>
  <c r="K35" i="23"/>
  <c r="K34" i="23"/>
  <c r="K33" i="23"/>
  <c r="K32" i="23"/>
  <c r="K31" i="23"/>
  <c r="D30" i="23"/>
  <c r="K29" i="23"/>
  <c r="K28" i="23"/>
  <c r="K27" i="23"/>
  <c r="J26" i="23"/>
  <c r="J25" i="23" s="1"/>
  <c r="I26" i="23"/>
  <c r="I25" i="23" s="1"/>
  <c r="I24" i="23" s="1"/>
  <c r="H26" i="23"/>
  <c r="G26" i="23"/>
  <c r="F26" i="23"/>
  <c r="F25" i="23" s="1"/>
  <c r="E26" i="23"/>
  <c r="D26" i="23"/>
  <c r="H25" i="23"/>
  <c r="D25" i="23"/>
  <c r="E22" i="23"/>
  <c r="E15" i="23"/>
  <c r="E14" i="23"/>
  <c r="D14" i="23"/>
  <c r="E13" i="23"/>
  <c r="D12" i="23"/>
  <c r="E12" i="23" s="1"/>
  <c r="K11" i="23"/>
  <c r="J11" i="23"/>
  <c r="B11" i="23"/>
  <c r="A11" i="23"/>
  <c r="K10" i="23"/>
  <c r="J10" i="23"/>
  <c r="B10" i="23"/>
  <c r="K9" i="23"/>
  <c r="J9" i="23"/>
  <c r="B9" i="23"/>
  <c r="A6" i="23"/>
  <c r="I5" i="23"/>
  <c r="H5" i="23"/>
  <c r="A5" i="23"/>
  <c r="A101" i="22"/>
  <c r="F99" i="22"/>
  <c r="A99" i="22"/>
  <c r="F97" i="22"/>
  <c r="A97" i="22"/>
  <c r="K84" i="22"/>
  <c r="J83" i="22"/>
  <c r="I83" i="22"/>
  <c r="H83" i="22"/>
  <c r="G83" i="22"/>
  <c r="F83" i="22"/>
  <c r="E83" i="22"/>
  <c r="D83" i="22"/>
  <c r="K82" i="22"/>
  <c r="K81" i="22"/>
  <c r="K80" i="22"/>
  <c r="J79" i="22"/>
  <c r="J78" i="22" s="1"/>
  <c r="I79" i="22"/>
  <c r="H79" i="22"/>
  <c r="G79" i="22"/>
  <c r="G78" i="22" s="1"/>
  <c r="F79" i="22"/>
  <c r="K79" i="22" s="1"/>
  <c r="E79" i="22"/>
  <c r="D79" i="22"/>
  <c r="I78" i="22"/>
  <c r="H78" i="22"/>
  <c r="E78" i="22"/>
  <c r="D78" i="22"/>
  <c r="K77" i="22"/>
  <c r="K76" i="22"/>
  <c r="K75" i="22"/>
  <c r="K74" i="22"/>
  <c r="J73" i="22"/>
  <c r="I73" i="22"/>
  <c r="H73" i="22"/>
  <c r="G73" i="22"/>
  <c r="F73" i="22"/>
  <c r="E73" i="22"/>
  <c r="D73" i="22"/>
  <c r="K72" i="22"/>
  <c r="K71" i="22"/>
  <c r="K70" i="22"/>
  <c r="K69" i="22"/>
  <c r="K68" i="22"/>
  <c r="J67" i="22"/>
  <c r="I67" i="22"/>
  <c r="H67" i="22"/>
  <c r="G67" i="22"/>
  <c r="F67" i="22"/>
  <c r="E67" i="22"/>
  <c r="D67" i="22"/>
  <c r="K66" i="22"/>
  <c r="K65" i="22"/>
  <c r="J64" i="22"/>
  <c r="I64" i="22"/>
  <c r="H64" i="22"/>
  <c r="G64" i="22"/>
  <c r="F64" i="22"/>
  <c r="E64" i="22"/>
  <c r="D64" i="22"/>
  <c r="K63" i="22"/>
  <c r="K62" i="22"/>
  <c r="J61" i="22"/>
  <c r="J59" i="22" s="1"/>
  <c r="J58" i="22" s="1"/>
  <c r="I61" i="22"/>
  <c r="H61" i="22"/>
  <c r="G61" i="22"/>
  <c r="F61" i="22"/>
  <c r="F59" i="22" s="1"/>
  <c r="E61" i="22"/>
  <c r="D61" i="22"/>
  <c r="K60" i="22"/>
  <c r="G59" i="22"/>
  <c r="G58" i="22" s="1"/>
  <c r="K57" i="22"/>
  <c r="K56" i="22"/>
  <c r="K55" i="22"/>
  <c r="K54" i="22"/>
  <c r="J53" i="22"/>
  <c r="I53" i="22"/>
  <c r="H53" i="22"/>
  <c r="G53" i="22"/>
  <c r="F53" i="22"/>
  <c r="D53" i="22"/>
  <c r="K52" i="22"/>
  <c r="K51" i="22"/>
  <c r="K50" i="22"/>
  <c r="J49" i="22"/>
  <c r="I49" i="22"/>
  <c r="H49" i="22"/>
  <c r="G49" i="22"/>
  <c r="F49" i="22"/>
  <c r="E49" i="22"/>
  <c r="D49" i="22"/>
  <c r="K48" i="22"/>
  <c r="K47" i="22"/>
  <c r="J46" i="22"/>
  <c r="I46" i="22"/>
  <c r="H46" i="22"/>
  <c r="G46" i="22"/>
  <c r="F46" i="22"/>
  <c r="E46" i="22"/>
  <c r="D46" i="22"/>
  <c r="K45" i="22"/>
  <c r="K44" i="22"/>
  <c r="J43" i="22"/>
  <c r="I43" i="22"/>
  <c r="H43" i="22"/>
  <c r="G43" i="22"/>
  <c r="F43" i="22"/>
  <c r="D43" i="22"/>
  <c r="K42" i="22"/>
  <c r="K41" i="22"/>
  <c r="K40" i="22"/>
  <c r="K39" i="22"/>
  <c r="K38" i="22"/>
  <c r="J37" i="22"/>
  <c r="I37" i="22"/>
  <c r="H37" i="22"/>
  <c r="G37" i="22"/>
  <c r="G30" i="22" s="1"/>
  <c r="F37" i="22"/>
  <c r="K37" i="22" s="1"/>
  <c r="D37" i="22"/>
  <c r="K36" i="22"/>
  <c r="K35" i="22"/>
  <c r="K34" i="22"/>
  <c r="K33" i="22"/>
  <c r="K32" i="22"/>
  <c r="K31" i="22"/>
  <c r="J30" i="22"/>
  <c r="J24" i="22" s="1"/>
  <c r="K29" i="22"/>
  <c r="K28" i="22"/>
  <c r="K27" i="22"/>
  <c r="J26" i="22"/>
  <c r="I26" i="22"/>
  <c r="I25" i="22" s="1"/>
  <c r="H26" i="22"/>
  <c r="H25" i="22" s="1"/>
  <c r="G26" i="22"/>
  <c r="F26" i="22"/>
  <c r="E26" i="22"/>
  <c r="D26" i="22"/>
  <c r="D25" i="22" s="1"/>
  <c r="J25" i="22"/>
  <c r="G25" i="22"/>
  <c r="F25" i="22"/>
  <c r="E22" i="22"/>
  <c r="E15" i="22"/>
  <c r="E14" i="22"/>
  <c r="D14" i="22"/>
  <c r="E13" i="22"/>
  <c r="D12" i="22"/>
  <c r="E12" i="22" s="1"/>
  <c r="K11" i="22"/>
  <c r="J11" i="22"/>
  <c r="B11" i="22"/>
  <c r="A11" i="22"/>
  <c r="K10" i="22"/>
  <c r="J10" i="22"/>
  <c r="B10" i="22"/>
  <c r="K9" i="22"/>
  <c r="J9" i="22"/>
  <c r="B9" i="22"/>
  <c r="A6" i="22"/>
  <c r="I5" i="22"/>
  <c r="H5" i="22"/>
  <c r="A5" i="22"/>
  <c r="A101" i="21"/>
  <c r="F99" i="21"/>
  <c r="A99" i="21"/>
  <c r="F97" i="21"/>
  <c r="A97" i="21"/>
  <c r="K84" i="21"/>
  <c r="J83" i="21"/>
  <c r="I83" i="21"/>
  <c r="H83" i="21"/>
  <c r="G83" i="21"/>
  <c r="K83" i="21" s="1"/>
  <c r="F83" i="21"/>
  <c r="E83" i="21"/>
  <c r="D83" i="21"/>
  <c r="K82" i="21"/>
  <c r="K81" i="21"/>
  <c r="K80" i="21"/>
  <c r="J79" i="21"/>
  <c r="J78" i="21" s="1"/>
  <c r="I79" i="21"/>
  <c r="I78" i="21" s="1"/>
  <c r="H79" i="21"/>
  <c r="G79" i="21"/>
  <c r="F79" i="21"/>
  <c r="E79" i="21"/>
  <c r="E78" i="21" s="1"/>
  <c r="D79" i="21"/>
  <c r="H78" i="21"/>
  <c r="G78" i="21"/>
  <c r="D78" i="21"/>
  <c r="K77" i="21"/>
  <c r="K76" i="21"/>
  <c r="K75" i="21"/>
  <c r="K74" i="21"/>
  <c r="J73" i="21"/>
  <c r="I73" i="21"/>
  <c r="H73" i="21"/>
  <c r="G73" i="21"/>
  <c r="F73" i="21"/>
  <c r="E73" i="21"/>
  <c r="D73" i="21"/>
  <c r="K72" i="21"/>
  <c r="K71" i="21"/>
  <c r="K70" i="21"/>
  <c r="K69" i="21"/>
  <c r="K68" i="21"/>
  <c r="J67" i="21"/>
  <c r="I67" i="21"/>
  <c r="H67" i="21"/>
  <c r="G67" i="21"/>
  <c r="K67" i="21" s="1"/>
  <c r="F67" i="21"/>
  <c r="E67" i="21"/>
  <c r="D67" i="21"/>
  <c r="K66" i="21"/>
  <c r="K65" i="21"/>
  <c r="J64" i="21"/>
  <c r="I64" i="21"/>
  <c r="H64" i="21"/>
  <c r="G64" i="21"/>
  <c r="F64" i="21"/>
  <c r="E64" i="21"/>
  <c r="D64" i="21"/>
  <c r="K63" i="21"/>
  <c r="K62" i="21"/>
  <c r="J61" i="21"/>
  <c r="I61" i="21"/>
  <c r="I59" i="21" s="1"/>
  <c r="I58" i="21" s="1"/>
  <c r="H61" i="21"/>
  <c r="G61" i="21"/>
  <c r="F61" i="21"/>
  <c r="F59" i="21" s="1"/>
  <c r="F58" i="21" s="1"/>
  <c r="E61" i="21"/>
  <c r="E59" i="21" s="1"/>
  <c r="E58" i="21" s="1"/>
  <c r="D61" i="21"/>
  <c r="D59" i="21" s="1"/>
  <c r="D58" i="21" s="1"/>
  <c r="K60" i="21"/>
  <c r="J59" i="21"/>
  <c r="H59" i="21"/>
  <c r="J58" i="21"/>
  <c r="H58" i="21"/>
  <c r="K57" i="21"/>
  <c r="K56" i="21"/>
  <c r="K55" i="21"/>
  <c r="K54" i="21"/>
  <c r="J53" i="21"/>
  <c r="I53" i="21"/>
  <c r="H53" i="21"/>
  <c r="G53" i="21"/>
  <c r="F53" i="21"/>
  <c r="D53" i="21"/>
  <c r="K52" i="21"/>
  <c r="K51" i="21"/>
  <c r="K50" i="21"/>
  <c r="J49" i="21"/>
  <c r="I49" i="21"/>
  <c r="H49" i="21"/>
  <c r="G49" i="21"/>
  <c r="F49" i="21"/>
  <c r="K49" i="21" s="1"/>
  <c r="E49" i="21"/>
  <c r="D49" i="21"/>
  <c r="K48" i="21"/>
  <c r="K47" i="21"/>
  <c r="J46" i="21"/>
  <c r="I46" i="21"/>
  <c r="H46" i="21"/>
  <c r="G46" i="21"/>
  <c r="F46" i="21"/>
  <c r="E46" i="21"/>
  <c r="D46" i="21"/>
  <c r="K45" i="21"/>
  <c r="K44" i="21"/>
  <c r="J43" i="21"/>
  <c r="I43" i="21"/>
  <c r="I30" i="21" s="1"/>
  <c r="H43" i="21"/>
  <c r="H30" i="21" s="1"/>
  <c r="G43" i="21"/>
  <c r="F43" i="21"/>
  <c r="D43" i="21"/>
  <c r="K42" i="21"/>
  <c r="K41" i="21"/>
  <c r="K40" i="21"/>
  <c r="K39" i="21"/>
  <c r="K38" i="21"/>
  <c r="J37" i="21"/>
  <c r="I37" i="21"/>
  <c r="H37" i="21"/>
  <c r="G37" i="21"/>
  <c r="G30" i="21" s="1"/>
  <c r="F37" i="21"/>
  <c r="D37" i="21"/>
  <c r="K36" i="21"/>
  <c r="K35" i="21"/>
  <c r="K34" i="21"/>
  <c r="K33" i="21"/>
  <c r="K32" i="21"/>
  <c r="K31" i="21"/>
  <c r="D30" i="21"/>
  <c r="K29" i="21"/>
  <c r="K28" i="21"/>
  <c r="K27" i="21"/>
  <c r="J26" i="21"/>
  <c r="J25" i="21" s="1"/>
  <c r="I26" i="21"/>
  <c r="I25" i="21" s="1"/>
  <c r="I24" i="21" s="1"/>
  <c r="H26" i="21"/>
  <c r="G26" i="21"/>
  <c r="F26" i="21"/>
  <c r="F25" i="21" s="1"/>
  <c r="E26" i="21"/>
  <c r="D26" i="21"/>
  <c r="H25" i="21"/>
  <c r="G25" i="21"/>
  <c r="D25" i="21"/>
  <c r="E22" i="21"/>
  <c r="E15" i="21"/>
  <c r="E14" i="21"/>
  <c r="D14" i="21"/>
  <c r="E13" i="21"/>
  <c r="D12" i="21"/>
  <c r="E12" i="21" s="1"/>
  <c r="K11" i="21"/>
  <c r="J11" i="21"/>
  <c r="B11" i="21"/>
  <c r="A11" i="21"/>
  <c r="K10" i="21"/>
  <c r="J10" i="21"/>
  <c r="B10" i="21"/>
  <c r="K9" i="21"/>
  <c r="J9" i="21"/>
  <c r="B9" i="21"/>
  <c r="A6" i="21"/>
  <c r="I5" i="21"/>
  <c r="H5" i="21"/>
  <c r="A5" i="21"/>
  <c r="A101" i="20"/>
  <c r="F99" i="20"/>
  <c r="A99" i="20"/>
  <c r="F97" i="20"/>
  <c r="A97" i="20"/>
  <c r="K84" i="20"/>
  <c r="J83" i="20"/>
  <c r="I83" i="20"/>
  <c r="H83" i="20"/>
  <c r="G83" i="20"/>
  <c r="F83" i="20"/>
  <c r="E83" i="20"/>
  <c r="D83" i="20"/>
  <c r="K82" i="20"/>
  <c r="K81" i="20"/>
  <c r="K80" i="20"/>
  <c r="J79" i="20"/>
  <c r="J78" i="20" s="1"/>
  <c r="I79" i="20"/>
  <c r="H79" i="20"/>
  <c r="G79" i="20"/>
  <c r="G78" i="20" s="1"/>
  <c r="F79" i="20"/>
  <c r="K79" i="20" s="1"/>
  <c r="E79" i="20"/>
  <c r="D79" i="20"/>
  <c r="I78" i="20"/>
  <c r="H78" i="20"/>
  <c r="E78" i="20"/>
  <c r="D78" i="20"/>
  <c r="K77" i="20"/>
  <c r="K76" i="20"/>
  <c r="K75" i="20"/>
  <c r="K74" i="20"/>
  <c r="J73" i="20"/>
  <c r="I73" i="20"/>
  <c r="H73" i="20"/>
  <c r="G73" i="20"/>
  <c r="F73" i="20"/>
  <c r="E73" i="20"/>
  <c r="D73" i="20"/>
  <c r="K72" i="20"/>
  <c r="K71" i="20"/>
  <c r="K70" i="20"/>
  <c r="K69" i="20"/>
  <c r="K68" i="20"/>
  <c r="J67" i="20"/>
  <c r="I67" i="20"/>
  <c r="H67" i="20"/>
  <c r="G67" i="20"/>
  <c r="F67" i="20"/>
  <c r="E67" i="20"/>
  <c r="D67" i="20"/>
  <c r="K66" i="20"/>
  <c r="K65" i="20"/>
  <c r="J64" i="20"/>
  <c r="I64" i="20"/>
  <c r="H64" i="20"/>
  <c r="G64" i="20"/>
  <c r="F64" i="20"/>
  <c r="E64" i="20"/>
  <c r="D64" i="20"/>
  <c r="K63" i="20"/>
  <c r="K62" i="20"/>
  <c r="J61" i="20"/>
  <c r="J59" i="20" s="1"/>
  <c r="J58" i="20" s="1"/>
  <c r="I61" i="20"/>
  <c r="H61" i="20"/>
  <c r="G61" i="20"/>
  <c r="F61" i="20"/>
  <c r="F59" i="20" s="1"/>
  <c r="E61" i="20"/>
  <c r="D61" i="20"/>
  <c r="K60" i="20"/>
  <c r="G59" i="20"/>
  <c r="G58" i="20" s="1"/>
  <c r="K57" i="20"/>
  <c r="K56" i="20"/>
  <c r="K55" i="20"/>
  <c r="K54" i="20"/>
  <c r="J53" i="20"/>
  <c r="I53" i="20"/>
  <c r="H53" i="20"/>
  <c r="G53" i="20"/>
  <c r="F53" i="20"/>
  <c r="D53" i="20"/>
  <c r="K52" i="20"/>
  <c r="K51" i="20"/>
  <c r="K50" i="20"/>
  <c r="J49" i="20"/>
  <c r="I49" i="20"/>
  <c r="H49" i="20"/>
  <c r="G49" i="20"/>
  <c r="F49" i="20"/>
  <c r="E49" i="20"/>
  <c r="D49" i="20"/>
  <c r="K48" i="20"/>
  <c r="K47" i="20"/>
  <c r="J46" i="20"/>
  <c r="I46" i="20"/>
  <c r="H46" i="20"/>
  <c r="G46" i="20"/>
  <c r="F46" i="20"/>
  <c r="E46" i="20"/>
  <c r="D46" i="20"/>
  <c r="K45" i="20"/>
  <c r="K44" i="20"/>
  <c r="J43" i="20"/>
  <c r="I43" i="20"/>
  <c r="H43" i="20"/>
  <c r="H30" i="20" s="1"/>
  <c r="G43" i="20"/>
  <c r="F43" i="20"/>
  <c r="D43" i="20"/>
  <c r="K42" i="20"/>
  <c r="K41" i="20"/>
  <c r="K40" i="20"/>
  <c r="K39" i="20"/>
  <c r="K38" i="20"/>
  <c r="J37" i="20"/>
  <c r="I37" i="20"/>
  <c r="H37" i="20"/>
  <c r="G37" i="20"/>
  <c r="G30" i="20" s="1"/>
  <c r="F37" i="20"/>
  <c r="K37" i="20" s="1"/>
  <c r="D37" i="20"/>
  <c r="K36" i="20"/>
  <c r="K35" i="20"/>
  <c r="K34" i="20"/>
  <c r="K33" i="20"/>
  <c r="K32" i="20"/>
  <c r="K31" i="20"/>
  <c r="J30" i="20"/>
  <c r="J24" i="20" s="1"/>
  <c r="K29" i="20"/>
  <c r="K28" i="20"/>
  <c r="K27" i="20"/>
  <c r="J26" i="20"/>
  <c r="I26" i="20"/>
  <c r="I25" i="20" s="1"/>
  <c r="H26" i="20"/>
  <c r="H25" i="20" s="1"/>
  <c r="H24" i="20" s="1"/>
  <c r="G26" i="20"/>
  <c r="F26" i="20"/>
  <c r="E26" i="20"/>
  <c r="D26" i="20"/>
  <c r="D25" i="20" s="1"/>
  <c r="J25" i="20"/>
  <c r="G25" i="20"/>
  <c r="F25" i="20"/>
  <c r="E22" i="20"/>
  <c r="E15" i="20"/>
  <c r="E14" i="20"/>
  <c r="D14" i="20"/>
  <c r="E13" i="20"/>
  <c r="D12" i="20"/>
  <c r="E12" i="20" s="1"/>
  <c r="K11" i="20"/>
  <c r="J11" i="20"/>
  <c r="B11" i="20"/>
  <c r="A11" i="20"/>
  <c r="K10" i="20"/>
  <c r="J10" i="20"/>
  <c r="B10" i="20"/>
  <c r="K9" i="20"/>
  <c r="J9" i="20"/>
  <c r="B9" i="20"/>
  <c r="A6" i="20"/>
  <c r="I5" i="20"/>
  <c r="H5" i="20"/>
  <c r="A5" i="20"/>
  <c r="A101" i="19"/>
  <c r="F99" i="19"/>
  <c r="A99" i="19"/>
  <c r="F97" i="19"/>
  <c r="A97" i="19"/>
  <c r="K84" i="19"/>
  <c r="J83" i="19"/>
  <c r="I83" i="19"/>
  <c r="H83" i="19"/>
  <c r="G83" i="19"/>
  <c r="F83" i="19"/>
  <c r="E83" i="19"/>
  <c r="D83" i="19"/>
  <c r="K82" i="19"/>
  <c r="K81" i="19"/>
  <c r="K80" i="19"/>
  <c r="J79" i="19"/>
  <c r="J78" i="19" s="1"/>
  <c r="I79" i="19"/>
  <c r="I78" i="19" s="1"/>
  <c r="H79" i="19"/>
  <c r="G79" i="19"/>
  <c r="F79" i="19"/>
  <c r="F78" i="19" s="1"/>
  <c r="E79" i="19"/>
  <c r="E78" i="19" s="1"/>
  <c r="D79" i="19"/>
  <c r="H78" i="19"/>
  <c r="G78" i="19"/>
  <c r="D78" i="19"/>
  <c r="K77" i="19"/>
  <c r="K76" i="19"/>
  <c r="K75" i="19"/>
  <c r="K74" i="19"/>
  <c r="J73" i="19"/>
  <c r="I73" i="19"/>
  <c r="H73" i="19"/>
  <c r="G73" i="19"/>
  <c r="K73" i="19" s="1"/>
  <c r="F73" i="19"/>
  <c r="E73" i="19"/>
  <c r="D73" i="19"/>
  <c r="K72" i="19"/>
  <c r="K71" i="19"/>
  <c r="K70" i="19"/>
  <c r="K69" i="19"/>
  <c r="K68" i="19"/>
  <c r="J67" i="19"/>
  <c r="I67" i="19"/>
  <c r="H67" i="19"/>
  <c r="G67" i="19"/>
  <c r="F67" i="19"/>
  <c r="E67" i="19"/>
  <c r="D67" i="19"/>
  <c r="K66" i="19"/>
  <c r="K65" i="19"/>
  <c r="J64" i="19"/>
  <c r="I64" i="19"/>
  <c r="H64" i="19"/>
  <c r="G64" i="19"/>
  <c r="F64" i="19"/>
  <c r="E64" i="19"/>
  <c r="D64" i="19"/>
  <c r="K63" i="19"/>
  <c r="K62" i="19"/>
  <c r="J61" i="19"/>
  <c r="J59" i="19" s="1"/>
  <c r="J58" i="19" s="1"/>
  <c r="I61" i="19"/>
  <c r="I59" i="19" s="1"/>
  <c r="H61" i="19"/>
  <c r="G61" i="19"/>
  <c r="F61" i="19"/>
  <c r="F59" i="19" s="1"/>
  <c r="E61" i="19"/>
  <c r="E59" i="19" s="1"/>
  <c r="D61" i="19"/>
  <c r="K60" i="19"/>
  <c r="G59" i="19"/>
  <c r="G58" i="19" s="1"/>
  <c r="K57" i="19"/>
  <c r="K56" i="19"/>
  <c r="K55" i="19"/>
  <c r="K54" i="19"/>
  <c r="J53" i="19"/>
  <c r="I53" i="19"/>
  <c r="H53" i="19"/>
  <c r="G53" i="19"/>
  <c r="F53" i="19"/>
  <c r="D53" i="19"/>
  <c r="K52" i="19"/>
  <c r="K51" i="19"/>
  <c r="K50" i="19"/>
  <c r="J49" i="19"/>
  <c r="I49" i="19"/>
  <c r="H49" i="19"/>
  <c r="G49" i="19"/>
  <c r="F49" i="19"/>
  <c r="E49" i="19"/>
  <c r="D49" i="19"/>
  <c r="K48" i="19"/>
  <c r="K47" i="19"/>
  <c r="J46" i="19"/>
  <c r="I46" i="19"/>
  <c r="H46" i="19"/>
  <c r="G46" i="19"/>
  <c r="K46" i="19" s="1"/>
  <c r="F46" i="19"/>
  <c r="E46" i="19"/>
  <c r="D46" i="19"/>
  <c r="K45" i="19"/>
  <c r="K44" i="19"/>
  <c r="J43" i="19"/>
  <c r="I43" i="19"/>
  <c r="I30" i="19" s="1"/>
  <c r="H43" i="19"/>
  <c r="G43" i="19"/>
  <c r="F43" i="19"/>
  <c r="D43" i="19"/>
  <c r="D30" i="19" s="1"/>
  <c r="K42" i="19"/>
  <c r="K41" i="19"/>
  <c r="K40" i="19"/>
  <c r="K39" i="19"/>
  <c r="K38" i="19"/>
  <c r="J37" i="19"/>
  <c r="I37" i="19"/>
  <c r="H37" i="19"/>
  <c r="H30" i="19" s="1"/>
  <c r="G37" i="19"/>
  <c r="K37" i="19" s="1"/>
  <c r="F37" i="19"/>
  <c r="D37" i="19"/>
  <c r="K36" i="19"/>
  <c r="K35" i="19"/>
  <c r="K34" i="19"/>
  <c r="K33" i="19"/>
  <c r="K32" i="19"/>
  <c r="K31" i="19"/>
  <c r="J30" i="19"/>
  <c r="F30" i="19"/>
  <c r="K29" i="19"/>
  <c r="K28" i="19"/>
  <c r="K27" i="19"/>
  <c r="J26" i="19"/>
  <c r="J25" i="19" s="1"/>
  <c r="J24" i="19" s="1"/>
  <c r="J22" i="19" s="1"/>
  <c r="I26" i="19"/>
  <c r="I25" i="19" s="1"/>
  <c r="H26" i="19"/>
  <c r="G26" i="19"/>
  <c r="F26" i="19"/>
  <c r="E26" i="19"/>
  <c r="E22" i="19" s="1"/>
  <c r="D26" i="19"/>
  <c r="D25" i="19" s="1"/>
  <c r="H25" i="19"/>
  <c r="G25" i="19"/>
  <c r="E15" i="19"/>
  <c r="E14" i="19"/>
  <c r="D14" i="19"/>
  <c r="E13" i="19"/>
  <c r="D12" i="19"/>
  <c r="E12" i="19" s="1"/>
  <c r="K11" i="19"/>
  <c r="J11" i="19"/>
  <c r="B11" i="19"/>
  <c r="A11" i="19"/>
  <c r="K10" i="19"/>
  <c r="J10" i="19"/>
  <c r="B10" i="19"/>
  <c r="K9" i="19"/>
  <c r="J9" i="19"/>
  <c r="B9" i="19"/>
  <c r="A6" i="19"/>
  <c r="I5" i="19"/>
  <c r="H5" i="19"/>
  <c r="A5" i="19"/>
  <c r="A101" i="18"/>
  <c r="F99" i="18"/>
  <c r="A99" i="18"/>
  <c r="F97" i="18"/>
  <c r="A97" i="18"/>
  <c r="K84" i="18"/>
  <c r="J83" i="18"/>
  <c r="I83" i="18"/>
  <c r="H83" i="18"/>
  <c r="G83" i="18"/>
  <c r="K83" i="18" s="1"/>
  <c r="F83" i="18"/>
  <c r="E83" i="18"/>
  <c r="D83" i="18"/>
  <c r="K82" i="18"/>
  <c r="K81" i="18"/>
  <c r="K80" i="18"/>
  <c r="J79" i="18"/>
  <c r="J78" i="18" s="1"/>
  <c r="I79" i="18"/>
  <c r="I78" i="18" s="1"/>
  <c r="H79" i="18"/>
  <c r="G79" i="18"/>
  <c r="F79" i="18"/>
  <c r="E79" i="18"/>
  <c r="E78" i="18" s="1"/>
  <c r="D79" i="18"/>
  <c r="H78" i="18"/>
  <c r="G78" i="18"/>
  <c r="D78" i="18"/>
  <c r="K77" i="18"/>
  <c r="K76" i="18"/>
  <c r="K75" i="18"/>
  <c r="K74" i="18"/>
  <c r="J73" i="18"/>
  <c r="I73" i="18"/>
  <c r="H73" i="18"/>
  <c r="G73" i="18"/>
  <c r="F73" i="18"/>
  <c r="E73" i="18"/>
  <c r="D73" i="18"/>
  <c r="K72" i="18"/>
  <c r="K71" i="18"/>
  <c r="K70" i="18"/>
  <c r="K69" i="18"/>
  <c r="K68" i="18"/>
  <c r="J67" i="18"/>
  <c r="I67" i="18"/>
  <c r="H67" i="18"/>
  <c r="G67" i="18"/>
  <c r="K67" i="18" s="1"/>
  <c r="F67" i="18"/>
  <c r="E67" i="18"/>
  <c r="D67" i="18"/>
  <c r="K66" i="18"/>
  <c r="K65" i="18"/>
  <c r="J64" i="18"/>
  <c r="I64" i="18"/>
  <c r="H64" i="18"/>
  <c r="G64" i="18"/>
  <c r="F64" i="18"/>
  <c r="E64" i="18"/>
  <c r="D64" i="18"/>
  <c r="K63" i="18"/>
  <c r="K62" i="18"/>
  <c r="J61" i="18"/>
  <c r="I61" i="18"/>
  <c r="I59" i="18" s="1"/>
  <c r="I58" i="18" s="1"/>
  <c r="H61" i="18"/>
  <c r="G61" i="18"/>
  <c r="F61" i="18"/>
  <c r="F59" i="18" s="1"/>
  <c r="F58" i="18" s="1"/>
  <c r="E61" i="18"/>
  <c r="E59" i="18" s="1"/>
  <c r="E58" i="18" s="1"/>
  <c r="D61" i="18"/>
  <c r="D59" i="18" s="1"/>
  <c r="D58" i="18" s="1"/>
  <c r="K60" i="18"/>
  <c r="J59" i="18"/>
  <c r="H59" i="18"/>
  <c r="J58" i="18"/>
  <c r="H58" i="18"/>
  <c r="K57" i="18"/>
  <c r="K56" i="18"/>
  <c r="K55" i="18"/>
  <c r="K54" i="18"/>
  <c r="J53" i="18"/>
  <c r="I53" i="18"/>
  <c r="H53" i="18"/>
  <c r="G53" i="18"/>
  <c r="F53" i="18"/>
  <c r="D53" i="18"/>
  <c r="K52" i="18"/>
  <c r="K51" i="18"/>
  <c r="K50" i="18"/>
  <c r="J49" i="18"/>
  <c r="I49" i="18"/>
  <c r="H49" i="18"/>
  <c r="G49" i="18"/>
  <c r="F49" i="18"/>
  <c r="K49" i="18" s="1"/>
  <c r="E49" i="18"/>
  <c r="D49" i="18"/>
  <c r="K48" i="18"/>
  <c r="K47" i="18"/>
  <c r="J46" i="18"/>
  <c r="I46" i="18"/>
  <c r="H46" i="18"/>
  <c r="G46" i="18"/>
  <c r="F46" i="18"/>
  <c r="E46" i="18"/>
  <c r="D46" i="18"/>
  <c r="K45" i="18"/>
  <c r="K44" i="18"/>
  <c r="J43" i="18"/>
  <c r="I43" i="18"/>
  <c r="I30" i="18" s="1"/>
  <c r="H43" i="18"/>
  <c r="H30" i="18" s="1"/>
  <c r="G43" i="18"/>
  <c r="F43" i="18"/>
  <c r="D43" i="18"/>
  <c r="K42" i="18"/>
  <c r="K41" i="18"/>
  <c r="K40" i="18"/>
  <c r="K39" i="18"/>
  <c r="K38" i="18"/>
  <c r="J37" i="18"/>
  <c r="I37" i="18"/>
  <c r="H37" i="18"/>
  <c r="G37" i="18"/>
  <c r="G30" i="18" s="1"/>
  <c r="F37" i="18"/>
  <c r="D37" i="18"/>
  <c r="K36" i="18"/>
  <c r="K35" i="18"/>
  <c r="K34" i="18"/>
  <c r="K33" i="18"/>
  <c r="K32" i="18"/>
  <c r="K31" i="18"/>
  <c r="D30" i="18"/>
  <c r="K29" i="18"/>
  <c r="K28" i="18"/>
  <c r="K27" i="18"/>
  <c r="J26" i="18"/>
  <c r="J25" i="18" s="1"/>
  <c r="I26" i="18"/>
  <c r="I25" i="18" s="1"/>
  <c r="I24" i="18" s="1"/>
  <c r="H26" i="18"/>
  <c r="G26" i="18"/>
  <c r="F26" i="18"/>
  <c r="F25" i="18" s="1"/>
  <c r="E26" i="18"/>
  <c r="D26" i="18"/>
  <c r="H25" i="18"/>
  <c r="G25" i="18"/>
  <c r="D25" i="18"/>
  <c r="E22" i="18"/>
  <c r="E15" i="18"/>
  <c r="E14" i="18"/>
  <c r="D14" i="18"/>
  <c r="E13" i="18"/>
  <c r="D12" i="18"/>
  <c r="E12" i="18" s="1"/>
  <c r="K11" i="18"/>
  <c r="J11" i="18"/>
  <c r="B11" i="18"/>
  <c r="A11" i="18"/>
  <c r="K10" i="18"/>
  <c r="J10" i="18"/>
  <c r="B10" i="18"/>
  <c r="K9" i="18"/>
  <c r="J9" i="18"/>
  <c r="B9" i="18"/>
  <c r="A6" i="18"/>
  <c r="I5" i="18"/>
  <c r="H5" i="18"/>
  <c r="A5" i="18"/>
  <c r="A101" i="17"/>
  <c r="F99" i="17"/>
  <c r="A99" i="17"/>
  <c r="F97" i="17"/>
  <c r="A97" i="17"/>
  <c r="K84" i="17"/>
  <c r="J83" i="17"/>
  <c r="I83" i="17"/>
  <c r="H83" i="17"/>
  <c r="G83" i="17"/>
  <c r="F83" i="17"/>
  <c r="E83" i="17"/>
  <c r="D83" i="17"/>
  <c r="K82" i="17"/>
  <c r="K81" i="17"/>
  <c r="K80" i="17"/>
  <c r="J79" i="17"/>
  <c r="J78" i="17" s="1"/>
  <c r="I79" i="17"/>
  <c r="H79" i="17"/>
  <c r="G79" i="17"/>
  <c r="G78" i="17" s="1"/>
  <c r="F79" i="17"/>
  <c r="K79" i="17" s="1"/>
  <c r="E79" i="17"/>
  <c r="D79" i="17"/>
  <c r="I78" i="17"/>
  <c r="H78" i="17"/>
  <c r="E78" i="17"/>
  <c r="D78" i="17"/>
  <c r="K77" i="17"/>
  <c r="K76" i="17"/>
  <c r="K75" i="17"/>
  <c r="K74" i="17"/>
  <c r="J73" i="17"/>
  <c r="I73" i="17"/>
  <c r="H73" i="17"/>
  <c r="G73" i="17"/>
  <c r="F73" i="17"/>
  <c r="E73" i="17"/>
  <c r="D73" i="17"/>
  <c r="K72" i="17"/>
  <c r="K71" i="17"/>
  <c r="K70" i="17"/>
  <c r="K69" i="17"/>
  <c r="K68" i="17"/>
  <c r="J67" i="17"/>
  <c r="I67" i="17"/>
  <c r="H67" i="17"/>
  <c r="G67" i="17"/>
  <c r="F67" i="17"/>
  <c r="E67" i="17"/>
  <c r="D67" i="17"/>
  <c r="D59" i="17" s="1"/>
  <c r="D58" i="17" s="1"/>
  <c r="K66" i="17"/>
  <c r="K65" i="17"/>
  <c r="J64" i="17"/>
  <c r="I64" i="17"/>
  <c r="I59" i="17" s="1"/>
  <c r="I58" i="17" s="1"/>
  <c r="H64" i="17"/>
  <c r="G64" i="17"/>
  <c r="F64" i="17"/>
  <c r="E64" i="17"/>
  <c r="E59" i="17" s="1"/>
  <c r="E58" i="17" s="1"/>
  <c r="D64" i="17"/>
  <c r="K63" i="17"/>
  <c r="K62" i="17"/>
  <c r="J61" i="17"/>
  <c r="J59" i="17" s="1"/>
  <c r="J58" i="17" s="1"/>
  <c r="I61" i="17"/>
  <c r="H61" i="17"/>
  <c r="G61" i="17"/>
  <c r="F61" i="17"/>
  <c r="F59" i="17" s="1"/>
  <c r="E61" i="17"/>
  <c r="D61" i="17"/>
  <c r="K60" i="17"/>
  <c r="H59" i="17"/>
  <c r="H58" i="17" s="1"/>
  <c r="K57" i="17"/>
  <c r="K56" i="17"/>
  <c r="K55" i="17"/>
  <c r="K54" i="17"/>
  <c r="J53" i="17"/>
  <c r="I53" i="17"/>
  <c r="H53" i="17"/>
  <c r="G53" i="17"/>
  <c r="F53" i="17"/>
  <c r="D53" i="17"/>
  <c r="K52" i="17"/>
  <c r="K51" i="17"/>
  <c r="K50" i="17"/>
  <c r="J49" i="17"/>
  <c r="I49" i="17"/>
  <c r="H49" i="17"/>
  <c r="G49" i="17"/>
  <c r="F49" i="17"/>
  <c r="E49" i="17"/>
  <c r="D49" i="17"/>
  <c r="K48" i="17"/>
  <c r="K47" i="17"/>
  <c r="J46" i="17"/>
  <c r="I46" i="17"/>
  <c r="H46" i="17"/>
  <c r="G46" i="17"/>
  <c r="F46" i="17"/>
  <c r="E46" i="17"/>
  <c r="D46" i="17"/>
  <c r="K45" i="17"/>
  <c r="K44" i="17"/>
  <c r="J43" i="17"/>
  <c r="J30" i="17" s="1"/>
  <c r="I43" i="17"/>
  <c r="I30" i="17" s="1"/>
  <c r="H43" i="17"/>
  <c r="G43" i="17"/>
  <c r="F43" i="17"/>
  <c r="D43" i="17"/>
  <c r="D30" i="17" s="1"/>
  <c r="K42" i="17"/>
  <c r="K41" i="17"/>
  <c r="K40" i="17"/>
  <c r="K39" i="17"/>
  <c r="K38" i="17"/>
  <c r="J37" i="17"/>
  <c r="I37" i="17"/>
  <c r="H37" i="17"/>
  <c r="H30" i="17" s="1"/>
  <c r="H24" i="17" s="1"/>
  <c r="G37" i="17"/>
  <c r="F37" i="17"/>
  <c r="D37" i="17"/>
  <c r="K36" i="17"/>
  <c r="K35" i="17"/>
  <c r="K34" i="17"/>
  <c r="K33" i="17"/>
  <c r="K32" i="17"/>
  <c r="K31" i="17"/>
  <c r="G30" i="17"/>
  <c r="K29" i="17"/>
  <c r="K28" i="17"/>
  <c r="K27" i="17"/>
  <c r="J26" i="17"/>
  <c r="J25" i="17" s="1"/>
  <c r="I26" i="17"/>
  <c r="I25" i="17" s="1"/>
  <c r="I24" i="17" s="1"/>
  <c r="I22" i="17" s="1"/>
  <c r="H26" i="17"/>
  <c r="G26" i="17"/>
  <c r="F26" i="17"/>
  <c r="E26" i="17"/>
  <c r="E22" i="17" s="1"/>
  <c r="D26" i="17"/>
  <c r="H25" i="17"/>
  <c r="G25" i="17"/>
  <c r="D25" i="17"/>
  <c r="E15" i="17"/>
  <c r="E14" i="17"/>
  <c r="D14" i="17"/>
  <c r="E13" i="17"/>
  <c r="D12" i="17"/>
  <c r="E12" i="17" s="1"/>
  <c r="K11" i="17"/>
  <c r="J11" i="17"/>
  <c r="B11" i="17"/>
  <c r="A11" i="17"/>
  <c r="K10" i="17"/>
  <c r="J10" i="17"/>
  <c r="B10" i="17"/>
  <c r="K9" i="17"/>
  <c r="J9" i="17"/>
  <c r="B9" i="17"/>
  <c r="A6" i="17"/>
  <c r="I5" i="17"/>
  <c r="H5" i="17"/>
  <c r="A5" i="17"/>
  <c r="A101" i="16"/>
  <c r="F99" i="16"/>
  <c r="A99" i="16"/>
  <c r="F97" i="16"/>
  <c r="A97" i="16"/>
  <c r="E93" i="16"/>
  <c r="E92" i="16"/>
  <c r="E91" i="16"/>
  <c r="E90" i="16"/>
  <c r="E89" i="16"/>
  <c r="E88" i="16"/>
  <c r="E87" i="16"/>
  <c r="E86" i="16"/>
  <c r="E85" i="16"/>
  <c r="K84" i="16"/>
  <c r="J84" i="16"/>
  <c r="I84" i="16"/>
  <c r="H84" i="16"/>
  <c r="G84" i="16"/>
  <c r="F84" i="16"/>
  <c r="E84" i="16"/>
  <c r="D84" i="16"/>
  <c r="K83" i="16"/>
  <c r="J83" i="16"/>
  <c r="I83" i="16"/>
  <c r="H83" i="16"/>
  <c r="G83" i="16"/>
  <c r="F83" i="16"/>
  <c r="E83" i="16"/>
  <c r="D83" i="16"/>
  <c r="K82" i="16"/>
  <c r="J82" i="16"/>
  <c r="I82" i="16"/>
  <c r="H82" i="16"/>
  <c r="G82" i="16"/>
  <c r="F82" i="16"/>
  <c r="E82" i="16"/>
  <c r="D82" i="16"/>
  <c r="K81" i="16"/>
  <c r="J81" i="16"/>
  <c r="I81" i="16"/>
  <c r="H81" i="16"/>
  <c r="G81" i="16"/>
  <c r="F81" i="16"/>
  <c r="E81" i="16"/>
  <c r="D81" i="16"/>
  <c r="K80" i="16"/>
  <c r="J80" i="16"/>
  <c r="I80" i="16"/>
  <c r="H80" i="16"/>
  <c r="G80" i="16"/>
  <c r="F80" i="16"/>
  <c r="E80" i="16"/>
  <c r="D80" i="16"/>
  <c r="K79" i="16"/>
  <c r="J79" i="16"/>
  <c r="I79" i="16"/>
  <c r="H79" i="16"/>
  <c r="G79" i="16"/>
  <c r="F79" i="16"/>
  <c r="E79" i="16"/>
  <c r="D79" i="16"/>
  <c r="K78" i="16"/>
  <c r="J78" i="16"/>
  <c r="I78" i="16"/>
  <c r="H78" i="16"/>
  <c r="G78" i="16"/>
  <c r="F78" i="16"/>
  <c r="E78" i="16"/>
  <c r="D78" i="16"/>
  <c r="K77" i="16"/>
  <c r="J77" i="16"/>
  <c r="I77" i="16"/>
  <c r="H77" i="16"/>
  <c r="G77" i="16"/>
  <c r="F77" i="16"/>
  <c r="E77" i="16"/>
  <c r="D77" i="16"/>
  <c r="K76" i="16"/>
  <c r="J76" i="16"/>
  <c r="I76" i="16"/>
  <c r="H76" i="16"/>
  <c r="G76" i="16"/>
  <c r="F76" i="16"/>
  <c r="E76" i="16"/>
  <c r="D76" i="16"/>
  <c r="K75" i="16"/>
  <c r="J75" i="16"/>
  <c r="I75" i="16"/>
  <c r="H75" i="16"/>
  <c r="G75" i="16"/>
  <c r="F75" i="16"/>
  <c r="E75" i="16"/>
  <c r="D75" i="16"/>
  <c r="K74" i="16"/>
  <c r="J74" i="16"/>
  <c r="I74" i="16"/>
  <c r="H74" i="16"/>
  <c r="G74" i="16"/>
  <c r="F74" i="16"/>
  <c r="E74" i="16"/>
  <c r="D74" i="16"/>
  <c r="K73" i="16"/>
  <c r="J73" i="16"/>
  <c r="I73" i="16"/>
  <c r="H73" i="16"/>
  <c r="G73" i="16"/>
  <c r="F73" i="16"/>
  <c r="E73" i="16"/>
  <c r="D73" i="16"/>
  <c r="K72" i="16"/>
  <c r="J72" i="16"/>
  <c r="I72" i="16"/>
  <c r="H72" i="16"/>
  <c r="G72" i="16"/>
  <c r="F72" i="16"/>
  <c r="E72" i="16"/>
  <c r="D72" i="16"/>
  <c r="K71" i="16"/>
  <c r="J71" i="16"/>
  <c r="I71" i="16"/>
  <c r="H71" i="16"/>
  <c r="G71" i="16"/>
  <c r="F71" i="16"/>
  <c r="E71" i="16"/>
  <c r="D71" i="16"/>
  <c r="K70" i="16"/>
  <c r="J70" i="16"/>
  <c r="I70" i="16"/>
  <c r="H70" i="16"/>
  <c r="G70" i="16"/>
  <c r="F70" i="16"/>
  <c r="E70" i="16"/>
  <c r="D70" i="16"/>
  <c r="K69" i="16"/>
  <c r="J69" i="16"/>
  <c r="I69" i="16"/>
  <c r="H69" i="16"/>
  <c r="G69" i="16"/>
  <c r="F69" i="16"/>
  <c r="E69" i="16"/>
  <c r="D69" i="16"/>
  <c r="K68" i="16"/>
  <c r="J68" i="16"/>
  <c r="I68" i="16"/>
  <c r="H68" i="16"/>
  <c r="G68" i="16"/>
  <c r="F68" i="16"/>
  <c r="E68" i="16"/>
  <c r="D68" i="16"/>
  <c r="K67" i="16"/>
  <c r="J67" i="16"/>
  <c r="J58" i="16" s="1"/>
  <c r="J22" i="16" s="1"/>
  <c r="I67" i="16"/>
  <c r="H67" i="16"/>
  <c r="G67" i="16"/>
  <c r="F67" i="16"/>
  <c r="E67" i="16"/>
  <c r="D67" i="16"/>
  <c r="K66" i="16"/>
  <c r="I66" i="16"/>
  <c r="H66" i="16"/>
  <c r="G66" i="16"/>
  <c r="F66" i="16"/>
  <c r="E66" i="16"/>
  <c r="D66" i="16"/>
  <c r="K65" i="16"/>
  <c r="J65" i="16"/>
  <c r="I65" i="16"/>
  <c r="H65" i="16"/>
  <c r="G65" i="16"/>
  <c r="F65" i="16"/>
  <c r="E65" i="16"/>
  <c r="D65" i="16"/>
  <c r="K64" i="16"/>
  <c r="J64" i="16"/>
  <c r="I64" i="16"/>
  <c r="H64" i="16"/>
  <c r="G64" i="16"/>
  <c r="F64" i="16"/>
  <c r="E64" i="16"/>
  <c r="D64" i="16"/>
  <c r="K63" i="16"/>
  <c r="J63" i="16"/>
  <c r="I63" i="16"/>
  <c r="H63" i="16"/>
  <c r="G63" i="16"/>
  <c r="F63" i="16"/>
  <c r="E63" i="16"/>
  <c r="D63" i="16"/>
  <c r="K62" i="16"/>
  <c r="J62" i="16"/>
  <c r="I62" i="16"/>
  <c r="H62" i="16"/>
  <c r="G62" i="16"/>
  <c r="F62" i="16"/>
  <c r="E62" i="16"/>
  <c r="D62" i="16"/>
  <c r="K61" i="16"/>
  <c r="J61" i="16"/>
  <c r="I61" i="16"/>
  <c r="H61" i="16"/>
  <c r="G61" i="16"/>
  <c r="F61" i="16"/>
  <c r="E61" i="16"/>
  <c r="D61" i="16"/>
  <c r="K60" i="16"/>
  <c r="J60" i="16"/>
  <c r="I60" i="16"/>
  <c r="H60" i="16"/>
  <c r="G60" i="16"/>
  <c r="F60" i="16"/>
  <c r="E60" i="16"/>
  <c r="D60" i="16"/>
  <c r="K59" i="16"/>
  <c r="J59" i="16"/>
  <c r="I59" i="16"/>
  <c r="H59" i="16"/>
  <c r="G59" i="16"/>
  <c r="F59" i="16"/>
  <c r="E59" i="16"/>
  <c r="D59" i="16"/>
  <c r="K58" i="16"/>
  <c r="I58" i="16"/>
  <c r="H58" i="16"/>
  <c r="G58" i="16"/>
  <c r="F58" i="16"/>
  <c r="E58" i="16"/>
  <c r="D58" i="16"/>
  <c r="K57" i="16"/>
  <c r="J57" i="16"/>
  <c r="I57" i="16"/>
  <c r="H57" i="16"/>
  <c r="G57" i="16"/>
  <c r="F57" i="16"/>
  <c r="E57" i="16"/>
  <c r="D57" i="16"/>
  <c r="K56" i="16"/>
  <c r="J56" i="16"/>
  <c r="I56" i="16"/>
  <c r="H56" i="16"/>
  <c r="G56" i="16"/>
  <c r="F56" i="16"/>
  <c r="E56" i="16"/>
  <c r="D56" i="16"/>
  <c r="K55" i="16"/>
  <c r="J55" i="16"/>
  <c r="I55" i="16"/>
  <c r="H55" i="16"/>
  <c r="G55" i="16"/>
  <c r="F55" i="16"/>
  <c r="E55" i="16"/>
  <c r="D55" i="16"/>
  <c r="K54" i="16"/>
  <c r="J54" i="16"/>
  <c r="I54" i="16"/>
  <c r="H54" i="16"/>
  <c r="G54" i="16"/>
  <c r="F54" i="16"/>
  <c r="E54" i="16"/>
  <c r="D54" i="16"/>
  <c r="K53" i="16"/>
  <c r="J53" i="16"/>
  <c r="I53" i="16"/>
  <c r="H53" i="16"/>
  <c r="G53" i="16"/>
  <c r="F53" i="16"/>
  <c r="E53" i="16"/>
  <c r="D53" i="16"/>
  <c r="K52" i="16"/>
  <c r="J52" i="16"/>
  <c r="I52" i="16"/>
  <c r="H52" i="16"/>
  <c r="G52" i="16"/>
  <c r="F52" i="16"/>
  <c r="E52" i="16"/>
  <c r="D52" i="16"/>
  <c r="K51" i="16"/>
  <c r="J51" i="16"/>
  <c r="I51" i="16"/>
  <c r="H51" i="16"/>
  <c r="G51" i="16"/>
  <c r="F51" i="16"/>
  <c r="E51" i="16"/>
  <c r="D51" i="16"/>
  <c r="K50" i="16"/>
  <c r="J50" i="16"/>
  <c r="I50" i="16"/>
  <c r="H50" i="16"/>
  <c r="G50" i="16"/>
  <c r="F50" i="16"/>
  <c r="E50" i="16"/>
  <c r="D50" i="16"/>
  <c r="K49" i="16"/>
  <c r="J49" i="16"/>
  <c r="I49" i="16"/>
  <c r="H49" i="16"/>
  <c r="G49" i="16"/>
  <c r="F49" i="16"/>
  <c r="E49" i="16"/>
  <c r="D49" i="16"/>
  <c r="K48" i="16"/>
  <c r="J48" i="16"/>
  <c r="I48" i="16"/>
  <c r="H48" i="16"/>
  <c r="G48" i="16"/>
  <c r="F48" i="16"/>
  <c r="E48" i="16"/>
  <c r="D48" i="16"/>
  <c r="K47" i="16"/>
  <c r="J47" i="16"/>
  <c r="I47" i="16"/>
  <c r="H47" i="16"/>
  <c r="G47" i="16"/>
  <c r="F47" i="16"/>
  <c r="E47" i="16"/>
  <c r="D47" i="16"/>
  <c r="K46" i="16"/>
  <c r="J46" i="16"/>
  <c r="I46" i="16"/>
  <c r="H46" i="16"/>
  <c r="G46" i="16"/>
  <c r="F46" i="16"/>
  <c r="E46" i="16"/>
  <c r="D46" i="16"/>
  <c r="K45" i="16"/>
  <c r="J45" i="16"/>
  <c r="I45" i="16"/>
  <c r="H45" i="16"/>
  <c r="G45" i="16"/>
  <c r="F45" i="16"/>
  <c r="E45" i="16"/>
  <c r="D45" i="16"/>
  <c r="K44" i="16"/>
  <c r="J44" i="16"/>
  <c r="I44" i="16"/>
  <c r="H44" i="16"/>
  <c r="G44" i="16"/>
  <c r="F44" i="16"/>
  <c r="E44" i="16"/>
  <c r="D44" i="16"/>
  <c r="K43" i="16"/>
  <c r="J43" i="16"/>
  <c r="I43" i="16"/>
  <c r="H43" i="16"/>
  <c r="G43" i="16"/>
  <c r="F43" i="16"/>
  <c r="E43" i="16"/>
  <c r="D43" i="16"/>
  <c r="K42" i="16"/>
  <c r="J42" i="16"/>
  <c r="I42" i="16"/>
  <c r="H42" i="16"/>
  <c r="G42" i="16"/>
  <c r="F42" i="16"/>
  <c r="E42" i="16"/>
  <c r="D42" i="16"/>
  <c r="K41" i="16"/>
  <c r="J41" i="16"/>
  <c r="I41" i="16"/>
  <c r="H41" i="16"/>
  <c r="G41" i="16"/>
  <c r="F41" i="16"/>
  <c r="E41" i="16"/>
  <c r="D41" i="16"/>
  <c r="K40" i="16"/>
  <c r="J40" i="16"/>
  <c r="I40" i="16"/>
  <c r="H40" i="16"/>
  <c r="G40" i="16"/>
  <c r="F40" i="16"/>
  <c r="E40" i="16"/>
  <c r="D40" i="16"/>
  <c r="K39" i="16"/>
  <c r="J39" i="16"/>
  <c r="I39" i="16"/>
  <c r="H39" i="16"/>
  <c r="G39" i="16"/>
  <c r="F39" i="16"/>
  <c r="E39" i="16"/>
  <c r="D39" i="16"/>
  <c r="K38" i="16"/>
  <c r="J38" i="16"/>
  <c r="I38" i="16"/>
  <c r="H38" i="16"/>
  <c r="G38" i="16"/>
  <c r="F38" i="16"/>
  <c r="E38" i="16"/>
  <c r="D38" i="16"/>
  <c r="K37" i="16"/>
  <c r="J37" i="16"/>
  <c r="I37" i="16"/>
  <c r="H37" i="16"/>
  <c r="G37" i="16"/>
  <c r="F37" i="16"/>
  <c r="E37" i="16"/>
  <c r="D37" i="16"/>
  <c r="K36" i="16"/>
  <c r="J36" i="16"/>
  <c r="I36" i="16"/>
  <c r="H36" i="16"/>
  <c r="G36" i="16"/>
  <c r="F36" i="16"/>
  <c r="E36" i="16"/>
  <c r="D36" i="16"/>
  <c r="K35" i="16"/>
  <c r="J35" i="16"/>
  <c r="I35" i="16"/>
  <c r="H35" i="16"/>
  <c r="G35" i="16"/>
  <c r="F35" i="16"/>
  <c r="E35" i="16"/>
  <c r="D35" i="16"/>
  <c r="K34" i="16"/>
  <c r="J34" i="16"/>
  <c r="I34" i="16"/>
  <c r="H34" i="16"/>
  <c r="G34" i="16"/>
  <c r="F34" i="16"/>
  <c r="E34" i="16"/>
  <c r="D34" i="16"/>
  <c r="K33" i="16"/>
  <c r="J33" i="16"/>
  <c r="I33" i="16"/>
  <c r="H33" i="16"/>
  <c r="G33" i="16"/>
  <c r="F33" i="16"/>
  <c r="E33" i="16"/>
  <c r="D33" i="16"/>
  <c r="K32" i="16"/>
  <c r="J32" i="16"/>
  <c r="I32" i="16"/>
  <c r="H32" i="16"/>
  <c r="G32" i="16"/>
  <c r="F32" i="16"/>
  <c r="E32" i="16"/>
  <c r="D32" i="16"/>
  <c r="K31" i="16"/>
  <c r="J31" i="16"/>
  <c r="I31" i="16"/>
  <c r="H31" i="16"/>
  <c r="G31" i="16"/>
  <c r="F31" i="16"/>
  <c r="E31" i="16"/>
  <c r="D31" i="16"/>
  <c r="K30" i="16"/>
  <c r="J30" i="16"/>
  <c r="I30" i="16"/>
  <c r="H30" i="16"/>
  <c r="G30" i="16"/>
  <c r="F30" i="16"/>
  <c r="E30" i="16"/>
  <c r="D30" i="16"/>
  <c r="K29" i="16"/>
  <c r="J29" i="16"/>
  <c r="I29" i="16"/>
  <c r="H29" i="16"/>
  <c r="G29" i="16"/>
  <c r="F29" i="16"/>
  <c r="E29" i="16"/>
  <c r="D29" i="16"/>
  <c r="K28" i="16"/>
  <c r="J28" i="16"/>
  <c r="I28" i="16"/>
  <c r="H28" i="16"/>
  <c r="G28" i="16"/>
  <c r="F28" i="16"/>
  <c r="E28" i="16"/>
  <c r="D28" i="16"/>
  <c r="K27" i="16"/>
  <c r="J27" i="16"/>
  <c r="I27" i="16"/>
  <c r="H27" i="16"/>
  <c r="G27" i="16"/>
  <c r="F27" i="16"/>
  <c r="E27" i="16"/>
  <c r="D27" i="16"/>
  <c r="K26" i="16"/>
  <c r="J26" i="16"/>
  <c r="I26" i="16"/>
  <c r="H26" i="16"/>
  <c r="G26" i="16"/>
  <c r="F26" i="16"/>
  <c r="E26" i="16"/>
  <c r="D26" i="16"/>
  <c r="K25" i="16"/>
  <c r="J25" i="16"/>
  <c r="I25" i="16"/>
  <c r="H25" i="16"/>
  <c r="G25" i="16"/>
  <c r="F25" i="16"/>
  <c r="E25" i="16"/>
  <c r="D25" i="16"/>
  <c r="K24" i="16"/>
  <c r="J24" i="16"/>
  <c r="I24" i="16"/>
  <c r="H24" i="16"/>
  <c r="G24" i="16"/>
  <c r="F24" i="16"/>
  <c r="E24" i="16"/>
  <c r="D24" i="16"/>
  <c r="K22" i="16"/>
  <c r="I22" i="16"/>
  <c r="H22" i="16"/>
  <c r="G22" i="16"/>
  <c r="F22" i="16"/>
  <c r="E22" i="16"/>
  <c r="D22" i="16"/>
  <c r="E14" i="16"/>
  <c r="D14" i="16"/>
  <c r="D12" i="16"/>
  <c r="E12" i="16" s="1"/>
  <c r="K11" i="16"/>
  <c r="J11" i="16"/>
  <c r="B11" i="16"/>
  <c r="A11" i="16"/>
  <c r="K10" i="16"/>
  <c r="J10" i="16"/>
  <c r="B10" i="16"/>
  <c r="K9" i="16"/>
  <c r="J9" i="16"/>
  <c r="B9" i="16"/>
  <c r="A6" i="16"/>
  <c r="I5" i="16"/>
  <c r="H5" i="16"/>
  <c r="A5" i="16"/>
  <c r="A104" i="15"/>
  <c r="E102" i="15"/>
  <c r="A102" i="15"/>
  <c r="E100" i="15"/>
  <c r="A100" i="15"/>
  <c r="J96" i="15"/>
  <c r="I96" i="15"/>
  <c r="D96" i="15"/>
  <c r="J88" i="15"/>
  <c r="J87" i="15" s="1"/>
  <c r="I88" i="15"/>
  <c r="I87" i="15" s="1"/>
  <c r="D88" i="15"/>
  <c r="D87" i="15" s="1"/>
  <c r="J79" i="15"/>
  <c r="I79" i="15"/>
  <c r="D79" i="15"/>
  <c r="J73" i="15"/>
  <c r="I73" i="15"/>
  <c r="D73" i="15"/>
  <c r="J70" i="15"/>
  <c r="I70" i="15"/>
  <c r="D70" i="15"/>
  <c r="J67" i="15"/>
  <c r="J65" i="15" s="1"/>
  <c r="J64" i="15" s="1"/>
  <c r="I67" i="15"/>
  <c r="I65" i="15" s="1"/>
  <c r="I64" i="15" s="1"/>
  <c r="D67" i="15"/>
  <c r="D65" i="15"/>
  <c r="J59" i="15"/>
  <c r="I59" i="15"/>
  <c r="D59" i="15"/>
  <c r="J55" i="15"/>
  <c r="I55" i="15"/>
  <c r="D55" i="15"/>
  <c r="J52" i="15"/>
  <c r="I52" i="15"/>
  <c r="D52" i="15"/>
  <c r="J49" i="15"/>
  <c r="I49" i="15"/>
  <c r="D49" i="15"/>
  <c r="J43" i="15"/>
  <c r="J36" i="15" s="1"/>
  <c r="I43" i="15"/>
  <c r="D43" i="15"/>
  <c r="I36" i="15"/>
  <c r="J32" i="15"/>
  <c r="J31" i="15" s="1"/>
  <c r="J30" i="15" s="1"/>
  <c r="I32" i="15"/>
  <c r="D32" i="15"/>
  <c r="D31" i="15" s="1"/>
  <c r="I31" i="15"/>
  <c r="H22" i="15"/>
  <c r="G22" i="15"/>
  <c r="D22" i="15"/>
  <c r="E15" i="15"/>
  <c r="E14" i="15"/>
  <c r="D14" i="15"/>
  <c r="E13" i="15"/>
  <c r="D12" i="15"/>
  <c r="E12" i="15" s="1"/>
  <c r="K11" i="15"/>
  <c r="J11" i="15"/>
  <c r="B11" i="15"/>
  <c r="A11" i="15"/>
  <c r="K10" i="15"/>
  <c r="J10" i="15"/>
  <c r="B10" i="15"/>
  <c r="K9" i="15"/>
  <c r="J9" i="15"/>
  <c r="B9" i="15"/>
  <c r="A6" i="15"/>
  <c r="E5" i="15"/>
  <c r="D5" i="15"/>
  <c r="A5" i="15"/>
  <c r="A104" i="14"/>
  <c r="E102" i="14"/>
  <c r="A102" i="14"/>
  <c r="E100" i="14"/>
  <c r="A100" i="14"/>
  <c r="J96" i="14"/>
  <c r="I96" i="14"/>
  <c r="D96" i="14"/>
  <c r="J88" i="14"/>
  <c r="I88" i="14"/>
  <c r="I87" i="14" s="1"/>
  <c r="D88" i="14"/>
  <c r="D87" i="14" s="1"/>
  <c r="J87" i="14"/>
  <c r="J79" i="14"/>
  <c r="I79" i="14"/>
  <c r="D79" i="14"/>
  <c r="J73" i="14"/>
  <c r="I73" i="14"/>
  <c r="D73" i="14"/>
  <c r="J70" i="14"/>
  <c r="I70" i="14"/>
  <c r="D70" i="14"/>
  <c r="J67" i="14"/>
  <c r="I67" i="14"/>
  <c r="D67" i="14"/>
  <c r="I65" i="14"/>
  <c r="I64" i="14" s="1"/>
  <c r="J59" i="14"/>
  <c r="I59" i="14"/>
  <c r="D59" i="14"/>
  <c r="J55" i="14"/>
  <c r="I55" i="14"/>
  <c r="D55" i="14"/>
  <c r="J52" i="14"/>
  <c r="I52" i="14"/>
  <c r="D52" i="14"/>
  <c r="J49" i="14"/>
  <c r="I49" i="14"/>
  <c r="I36" i="14" s="1"/>
  <c r="D49" i="14"/>
  <c r="D36" i="14" s="1"/>
  <c r="J43" i="14"/>
  <c r="I43" i="14"/>
  <c r="D43" i="14"/>
  <c r="J36" i="14"/>
  <c r="J30" i="14" s="1"/>
  <c r="J32" i="14"/>
  <c r="I32" i="14"/>
  <c r="I31" i="14" s="1"/>
  <c r="D32" i="14"/>
  <c r="D31" i="14" s="1"/>
  <c r="J31" i="14"/>
  <c r="H22" i="14"/>
  <c r="G22" i="14"/>
  <c r="D22" i="14"/>
  <c r="E15" i="14"/>
  <c r="E14" i="14"/>
  <c r="D14" i="14"/>
  <c r="E13" i="14"/>
  <c r="D12" i="14"/>
  <c r="E12" i="14" s="1"/>
  <c r="K11" i="14"/>
  <c r="J11" i="14"/>
  <c r="B11" i="14"/>
  <c r="A11" i="14"/>
  <c r="K10" i="14"/>
  <c r="J10" i="14"/>
  <c r="B10" i="14"/>
  <c r="K9" i="14"/>
  <c r="J9" i="14"/>
  <c r="B9" i="14"/>
  <c r="A6" i="14"/>
  <c r="E5" i="14"/>
  <c r="D5" i="14"/>
  <c r="A5" i="14"/>
  <c r="A104" i="13"/>
  <c r="E102" i="13"/>
  <c r="A102" i="13"/>
  <c r="E100" i="13"/>
  <c r="A100" i="13"/>
  <c r="J96" i="13"/>
  <c r="I96" i="13"/>
  <c r="D96" i="13"/>
  <c r="J88" i="13"/>
  <c r="I88" i="13"/>
  <c r="D88" i="13"/>
  <c r="D87" i="13" s="1"/>
  <c r="J87" i="13"/>
  <c r="I87" i="13"/>
  <c r="J79" i="13"/>
  <c r="I79" i="13"/>
  <c r="D79" i="13"/>
  <c r="J73" i="13"/>
  <c r="I73" i="13"/>
  <c r="D73" i="13"/>
  <c r="D65" i="13" s="1"/>
  <c r="D64" i="13" s="1"/>
  <c r="J70" i="13"/>
  <c r="I70" i="13"/>
  <c r="D70" i="13"/>
  <c r="J67" i="13"/>
  <c r="J65" i="13" s="1"/>
  <c r="J64" i="13" s="1"/>
  <c r="I67" i="13"/>
  <c r="D67" i="13"/>
  <c r="I65" i="13"/>
  <c r="J59" i="13"/>
  <c r="I59" i="13"/>
  <c r="D59" i="13"/>
  <c r="J55" i="13"/>
  <c r="I55" i="13"/>
  <c r="D55" i="13"/>
  <c r="J52" i="13"/>
  <c r="I52" i="13"/>
  <c r="D52" i="13"/>
  <c r="J49" i="13"/>
  <c r="I49" i="13"/>
  <c r="D49" i="13"/>
  <c r="D36" i="13" s="1"/>
  <c r="J43" i="13"/>
  <c r="J36" i="13" s="1"/>
  <c r="J30" i="13" s="1"/>
  <c r="J28" i="13" s="1"/>
  <c r="I43" i="13"/>
  <c r="D43" i="13"/>
  <c r="I36" i="13"/>
  <c r="J32" i="13"/>
  <c r="I32" i="13"/>
  <c r="I31" i="13" s="1"/>
  <c r="D32" i="13"/>
  <c r="D31" i="13" s="1"/>
  <c r="J31" i="13"/>
  <c r="H22" i="13"/>
  <c r="G22" i="13"/>
  <c r="D22" i="13"/>
  <c r="E15" i="13"/>
  <c r="E14" i="13"/>
  <c r="D14" i="13"/>
  <c r="E13" i="13"/>
  <c r="D12" i="13"/>
  <c r="E12" i="13" s="1"/>
  <c r="K11" i="13"/>
  <c r="J11" i="13"/>
  <c r="B11" i="13"/>
  <c r="A11" i="13"/>
  <c r="K10" i="13"/>
  <c r="J10" i="13"/>
  <c r="B10" i="13"/>
  <c r="K9" i="13"/>
  <c r="J9" i="13"/>
  <c r="B9" i="13"/>
  <c r="A6" i="13"/>
  <c r="E5" i="13"/>
  <c r="D5" i="13"/>
  <c r="A5" i="13"/>
  <c r="A104" i="12"/>
  <c r="E102" i="12"/>
  <c r="A102" i="12"/>
  <c r="E100" i="12"/>
  <c r="A100" i="12"/>
  <c r="J96" i="12"/>
  <c r="I96" i="12"/>
  <c r="D96" i="12"/>
  <c r="J88" i="12"/>
  <c r="J87" i="12" s="1"/>
  <c r="I88" i="12"/>
  <c r="D88" i="12"/>
  <c r="D87" i="12" s="1"/>
  <c r="I87" i="12"/>
  <c r="J79" i="12"/>
  <c r="I79" i="12"/>
  <c r="D79" i="12"/>
  <c r="J73" i="12"/>
  <c r="I73" i="12"/>
  <c r="D73" i="12"/>
  <c r="J70" i="12"/>
  <c r="I70" i="12"/>
  <c r="D70" i="12"/>
  <c r="J67" i="12"/>
  <c r="I67" i="12"/>
  <c r="D67" i="12"/>
  <c r="D65" i="12" s="1"/>
  <c r="D64" i="12" s="1"/>
  <c r="J65" i="12"/>
  <c r="J64" i="12" s="1"/>
  <c r="J59" i="12"/>
  <c r="I59" i="12"/>
  <c r="D59" i="12"/>
  <c r="J55" i="12"/>
  <c r="I55" i="12"/>
  <c r="D55" i="12"/>
  <c r="J52" i="12"/>
  <c r="I52" i="12"/>
  <c r="D52" i="12"/>
  <c r="J49" i="12"/>
  <c r="I49" i="12"/>
  <c r="D49" i="12"/>
  <c r="J43" i="12"/>
  <c r="I43" i="12"/>
  <c r="I36" i="12" s="1"/>
  <c r="D43" i="12"/>
  <c r="D36" i="12" s="1"/>
  <c r="J32" i="12"/>
  <c r="J31" i="12" s="1"/>
  <c r="I32" i="12"/>
  <c r="I31" i="12" s="1"/>
  <c r="I30" i="12" s="1"/>
  <c r="D32" i="12"/>
  <c r="D31" i="12" s="1"/>
  <c r="D30" i="12" s="1"/>
  <c r="H22" i="12"/>
  <c r="G22" i="12"/>
  <c r="D22" i="12"/>
  <c r="E15" i="12"/>
  <c r="E14" i="12"/>
  <c r="D14" i="12"/>
  <c r="E13" i="12"/>
  <c r="D12" i="12"/>
  <c r="E12" i="12" s="1"/>
  <c r="K11" i="12"/>
  <c r="J11" i="12"/>
  <c r="B11" i="12"/>
  <c r="A11" i="12"/>
  <c r="K10" i="12"/>
  <c r="J10" i="12"/>
  <c r="B10" i="12"/>
  <c r="K9" i="12"/>
  <c r="J9" i="12"/>
  <c r="B9" i="12"/>
  <c r="A6" i="12"/>
  <c r="E5" i="12"/>
  <c r="D5" i="12"/>
  <c r="A5" i="12"/>
  <c r="A104" i="11"/>
  <c r="E102" i="11"/>
  <c r="A102" i="11"/>
  <c r="E100" i="11"/>
  <c r="A100" i="11"/>
  <c r="J97" i="11"/>
  <c r="I97" i="11"/>
  <c r="D97" i="11"/>
  <c r="J96" i="11"/>
  <c r="I96" i="11"/>
  <c r="D96" i="11"/>
  <c r="J95" i="11"/>
  <c r="I95" i="11"/>
  <c r="D95" i="11"/>
  <c r="J94" i="11"/>
  <c r="I94" i="11"/>
  <c r="D94" i="11"/>
  <c r="J93" i="11"/>
  <c r="I93" i="11"/>
  <c r="D93" i="11"/>
  <c r="J92" i="11"/>
  <c r="I92" i="11"/>
  <c r="D92" i="11"/>
  <c r="J91" i="11"/>
  <c r="I91" i="11"/>
  <c r="D91" i="11"/>
  <c r="J90" i="11"/>
  <c r="I90" i="11"/>
  <c r="D90" i="11"/>
  <c r="J89" i="11"/>
  <c r="I89" i="11"/>
  <c r="D89" i="11"/>
  <c r="J88" i="11"/>
  <c r="I88" i="11"/>
  <c r="D88" i="11"/>
  <c r="J87" i="11"/>
  <c r="I87" i="11"/>
  <c r="D87" i="11"/>
  <c r="J86" i="11"/>
  <c r="I86" i="11"/>
  <c r="D86" i="11"/>
  <c r="J85" i="11"/>
  <c r="I85" i="11"/>
  <c r="D85" i="11"/>
  <c r="J84" i="11"/>
  <c r="I84" i="11"/>
  <c r="D84" i="11"/>
  <c r="J83" i="11"/>
  <c r="I83" i="11"/>
  <c r="D83" i="11"/>
  <c r="J82" i="11"/>
  <c r="I82" i="11"/>
  <c r="D82" i="11"/>
  <c r="J81" i="11"/>
  <c r="I81" i="11"/>
  <c r="D81" i="11"/>
  <c r="J80" i="11"/>
  <c r="I80" i="11"/>
  <c r="D80" i="11"/>
  <c r="J79" i="11"/>
  <c r="I79" i="11"/>
  <c r="D79" i="11"/>
  <c r="J78" i="11"/>
  <c r="I78" i="11"/>
  <c r="D78" i="11"/>
  <c r="J77" i="11"/>
  <c r="I77" i="11"/>
  <c r="D77" i="11"/>
  <c r="J76" i="11"/>
  <c r="I76" i="11"/>
  <c r="D76" i="11"/>
  <c r="J75" i="11"/>
  <c r="I75" i="11"/>
  <c r="D75" i="11"/>
  <c r="J74" i="11"/>
  <c r="I74" i="11"/>
  <c r="D74" i="11"/>
  <c r="J73" i="11"/>
  <c r="I73" i="11"/>
  <c r="D73" i="11"/>
  <c r="J72" i="11"/>
  <c r="I72" i="11"/>
  <c r="D72" i="11"/>
  <c r="J71" i="11"/>
  <c r="I71" i="11"/>
  <c r="D71" i="11"/>
  <c r="J70" i="11"/>
  <c r="I70" i="11"/>
  <c r="D70" i="11"/>
  <c r="J69" i="11"/>
  <c r="I69" i="11"/>
  <c r="D69" i="11"/>
  <c r="J68" i="11"/>
  <c r="I68" i="11"/>
  <c r="D68" i="11"/>
  <c r="J67" i="11"/>
  <c r="I67" i="11"/>
  <c r="D67" i="11"/>
  <c r="J66" i="11"/>
  <c r="I66" i="11"/>
  <c r="D66" i="11"/>
  <c r="J65" i="11"/>
  <c r="I65" i="11"/>
  <c r="D65" i="11"/>
  <c r="J64" i="11"/>
  <c r="I64" i="11"/>
  <c r="D64" i="11"/>
  <c r="J63" i="11"/>
  <c r="I63" i="11"/>
  <c r="D63" i="11"/>
  <c r="J62" i="11"/>
  <c r="I62" i="11"/>
  <c r="D62" i="11"/>
  <c r="J61" i="11"/>
  <c r="I61" i="11"/>
  <c r="D61" i="11"/>
  <c r="J60" i="11"/>
  <c r="I60" i="11"/>
  <c r="D60" i="11"/>
  <c r="J59" i="11"/>
  <c r="I59" i="11"/>
  <c r="D59" i="11"/>
  <c r="J58" i="11"/>
  <c r="I58" i="11"/>
  <c r="D58" i="11"/>
  <c r="J57" i="11"/>
  <c r="I57" i="11"/>
  <c r="D57" i="11"/>
  <c r="J56" i="11"/>
  <c r="I56" i="11"/>
  <c r="D56" i="11"/>
  <c r="J55" i="11"/>
  <c r="I55" i="11"/>
  <c r="D55" i="11"/>
  <c r="J54" i="11"/>
  <c r="I54" i="11"/>
  <c r="D54" i="11"/>
  <c r="J53" i="11"/>
  <c r="I53" i="11"/>
  <c r="D53" i="11"/>
  <c r="J52" i="11"/>
  <c r="I52" i="11"/>
  <c r="D52" i="11"/>
  <c r="J51" i="11"/>
  <c r="I51" i="11"/>
  <c r="D51" i="11"/>
  <c r="J50" i="11"/>
  <c r="I50" i="11"/>
  <c r="D50" i="11"/>
  <c r="J49" i="11"/>
  <c r="I49" i="11"/>
  <c r="D49" i="11"/>
  <c r="J48" i="11"/>
  <c r="I48" i="11"/>
  <c r="D48" i="11"/>
  <c r="J47" i="11"/>
  <c r="I47" i="11"/>
  <c r="D47" i="11"/>
  <c r="J46" i="11"/>
  <c r="I46" i="11"/>
  <c r="D46" i="11"/>
  <c r="J45" i="11"/>
  <c r="I45" i="11"/>
  <c r="D45" i="11"/>
  <c r="J44" i="11"/>
  <c r="I44" i="11"/>
  <c r="D44" i="11"/>
  <c r="J43" i="11"/>
  <c r="I43" i="11"/>
  <c r="D43" i="11"/>
  <c r="J42" i="11"/>
  <c r="I42" i="11"/>
  <c r="D42" i="11"/>
  <c r="J41" i="11"/>
  <c r="I41" i="11"/>
  <c r="D41" i="11"/>
  <c r="J40" i="11"/>
  <c r="I40" i="11"/>
  <c r="D40" i="11"/>
  <c r="J39" i="11"/>
  <c r="I39" i="11"/>
  <c r="D39" i="11"/>
  <c r="J38" i="11"/>
  <c r="I38" i="11"/>
  <c r="D38" i="11"/>
  <c r="J37" i="11"/>
  <c r="I37" i="11"/>
  <c r="D37" i="11"/>
  <c r="J36" i="11"/>
  <c r="I36" i="11"/>
  <c r="D36" i="11"/>
  <c r="J35" i="11"/>
  <c r="I35" i="11"/>
  <c r="D35" i="11"/>
  <c r="J34" i="11"/>
  <c r="I34" i="11"/>
  <c r="D34" i="11"/>
  <c r="J33" i="11"/>
  <c r="I33" i="11"/>
  <c r="D33" i="11"/>
  <c r="J32" i="11"/>
  <c r="I32" i="11"/>
  <c r="D32" i="11"/>
  <c r="J31" i="11"/>
  <c r="I31" i="11"/>
  <c r="D31" i="11"/>
  <c r="J30" i="11"/>
  <c r="I30" i="11"/>
  <c r="D30" i="11"/>
  <c r="J28" i="11"/>
  <c r="I28" i="11"/>
  <c r="D28" i="11"/>
  <c r="D27" i="11"/>
  <c r="H26" i="11"/>
  <c r="D26" i="11"/>
  <c r="H25" i="11"/>
  <c r="D25" i="11"/>
  <c r="H24" i="11"/>
  <c r="D24" i="11"/>
  <c r="H23" i="11"/>
  <c r="D23" i="11"/>
  <c r="K22" i="11"/>
  <c r="H22" i="11"/>
  <c r="G22" i="11"/>
  <c r="F22" i="11"/>
  <c r="E22" i="11"/>
  <c r="D22" i="11"/>
  <c r="E14" i="11"/>
  <c r="D14" i="11"/>
  <c r="D12" i="11"/>
  <c r="E12" i="11" s="1"/>
  <c r="K11" i="11"/>
  <c r="J11" i="11"/>
  <c r="B11" i="11"/>
  <c r="A11" i="11"/>
  <c r="K10" i="11"/>
  <c r="J10" i="11"/>
  <c r="B10" i="11"/>
  <c r="K9" i="11"/>
  <c r="J9" i="11"/>
  <c r="B9" i="11"/>
  <c r="A6" i="11"/>
  <c r="E5" i="11"/>
  <c r="D5" i="11"/>
  <c r="A5" i="11"/>
  <c r="A102" i="10"/>
  <c r="G101" i="10"/>
  <c r="A101" i="10"/>
  <c r="G99" i="10"/>
  <c r="A99" i="10"/>
  <c r="M78" i="10"/>
  <c r="L78" i="10"/>
  <c r="K78" i="10"/>
  <c r="J78" i="10"/>
  <c r="D78" i="10"/>
  <c r="M72" i="10"/>
  <c r="L72" i="10"/>
  <c r="K72" i="10"/>
  <c r="J72" i="10"/>
  <c r="D72" i="10"/>
  <c r="M69" i="10"/>
  <c r="L69" i="10"/>
  <c r="L64" i="10" s="1"/>
  <c r="K69" i="10"/>
  <c r="J69" i="10"/>
  <c r="D69" i="10"/>
  <c r="M66" i="10"/>
  <c r="L66" i="10"/>
  <c r="K66" i="10"/>
  <c r="K64" i="10" s="1"/>
  <c r="K63" i="10" s="1"/>
  <c r="J66" i="10"/>
  <c r="D66" i="10"/>
  <c r="J64" i="10"/>
  <c r="J63" i="10" s="1"/>
  <c r="M58" i="10"/>
  <c r="L58" i="10"/>
  <c r="K58" i="10"/>
  <c r="J58" i="10"/>
  <c r="D58" i="10"/>
  <c r="M54" i="10"/>
  <c r="L54" i="10"/>
  <c r="K54" i="10"/>
  <c r="J54" i="10"/>
  <c r="D54" i="10"/>
  <c r="M51" i="10"/>
  <c r="L51" i="10"/>
  <c r="K51" i="10"/>
  <c r="J51" i="10"/>
  <c r="D51" i="10"/>
  <c r="M48" i="10"/>
  <c r="L48" i="10"/>
  <c r="L35" i="10" s="1"/>
  <c r="K48" i="10"/>
  <c r="J48" i="10"/>
  <c r="D48" i="10"/>
  <c r="M42" i="10"/>
  <c r="M35" i="10" s="1"/>
  <c r="L42" i="10"/>
  <c r="K42" i="10"/>
  <c r="J42" i="10"/>
  <c r="D42" i="10"/>
  <c r="D35" i="10" s="1"/>
  <c r="D29" i="10" s="1"/>
  <c r="J35" i="10"/>
  <c r="M31" i="10"/>
  <c r="M30" i="10" s="1"/>
  <c r="M29" i="10" s="1"/>
  <c r="L31" i="10"/>
  <c r="K31" i="10"/>
  <c r="K30" i="10" s="1"/>
  <c r="J31" i="10"/>
  <c r="J30" i="10" s="1"/>
  <c r="D31" i="10"/>
  <c r="L30" i="10"/>
  <c r="D30" i="10"/>
  <c r="I21" i="10"/>
  <c r="H21" i="10"/>
  <c r="D21" i="10"/>
  <c r="F15" i="10"/>
  <c r="F14" i="10"/>
  <c r="E14" i="10"/>
  <c r="F13" i="10"/>
  <c r="F12" i="10"/>
  <c r="E12" i="10"/>
  <c r="N11" i="10"/>
  <c r="M11" i="10"/>
  <c r="B11" i="10"/>
  <c r="A11" i="10"/>
  <c r="N10" i="10"/>
  <c r="M10" i="10"/>
  <c r="B10" i="10"/>
  <c r="N9" i="10"/>
  <c r="M9" i="10"/>
  <c r="B9" i="10"/>
  <c r="A6" i="10"/>
  <c r="K4" i="10"/>
  <c r="J4" i="10"/>
  <c r="A4" i="10"/>
  <c r="A102" i="9"/>
  <c r="G101" i="9"/>
  <c r="A101" i="9"/>
  <c r="G99" i="9"/>
  <c r="A99" i="9"/>
  <c r="M78" i="9"/>
  <c r="L78" i="9"/>
  <c r="K78" i="9"/>
  <c r="J78" i="9"/>
  <c r="D78" i="9"/>
  <c r="M72" i="9"/>
  <c r="L72" i="9"/>
  <c r="K72" i="9"/>
  <c r="J72" i="9"/>
  <c r="D72" i="9"/>
  <c r="M69" i="9"/>
  <c r="L69" i="9"/>
  <c r="L64" i="9" s="1"/>
  <c r="L63" i="9" s="1"/>
  <c r="K69" i="9"/>
  <c r="J69" i="9"/>
  <c r="D69" i="9"/>
  <c r="M66" i="9"/>
  <c r="M64" i="9" s="1"/>
  <c r="M63" i="9" s="1"/>
  <c r="L66" i="9"/>
  <c r="K66" i="9"/>
  <c r="J66" i="9"/>
  <c r="D66" i="9"/>
  <c r="D64" i="9" s="1"/>
  <c r="D63" i="9" s="1"/>
  <c r="J64" i="9"/>
  <c r="M58" i="9"/>
  <c r="L58" i="9"/>
  <c r="K58" i="9"/>
  <c r="J58" i="9"/>
  <c r="D58" i="9"/>
  <c r="M54" i="9"/>
  <c r="L54" i="9"/>
  <c r="K54" i="9"/>
  <c r="J54" i="9"/>
  <c r="D54" i="9"/>
  <c r="M51" i="9"/>
  <c r="L51" i="9"/>
  <c r="K51" i="9"/>
  <c r="J51" i="9"/>
  <c r="D51" i="9"/>
  <c r="M48" i="9"/>
  <c r="L48" i="9"/>
  <c r="K48" i="9"/>
  <c r="K35" i="9" s="1"/>
  <c r="J48" i="9"/>
  <c r="D48" i="9"/>
  <c r="M42" i="9"/>
  <c r="L42" i="9"/>
  <c r="L35" i="9" s="1"/>
  <c r="K42" i="9"/>
  <c r="J42" i="9"/>
  <c r="J35" i="9" s="1"/>
  <c r="D42" i="9"/>
  <c r="M35" i="9"/>
  <c r="D35" i="9"/>
  <c r="M31" i="9"/>
  <c r="L31" i="9"/>
  <c r="L30" i="9" s="1"/>
  <c r="L29" i="9" s="1"/>
  <c r="K31" i="9"/>
  <c r="J31" i="9"/>
  <c r="J30" i="9" s="1"/>
  <c r="D31" i="9"/>
  <c r="M30" i="9"/>
  <c r="M29" i="9" s="1"/>
  <c r="M27" i="9" s="1"/>
  <c r="K30" i="9"/>
  <c r="D30" i="9"/>
  <c r="I21" i="9"/>
  <c r="H21" i="9"/>
  <c r="D21" i="9"/>
  <c r="F15" i="9"/>
  <c r="F14" i="9"/>
  <c r="E14" i="9"/>
  <c r="F13" i="9"/>
  <c r="E12" i="9"/>
  <c r="F12" i="9" s="1"/>
  <c r="N11" i="9"/>
  <c r="M11" i="9"/>
  <c r="B11" i="9"/>
  <c r="A11" i="9"/>
  <c r="N10" i="9"/>
  <c r="M10" i="9"/>
  <c r="B10" i="9"/>
  <c r="N9" i="9"/>
  <c r="M9" i="9"/>
  <c r="B9" i="9"/>
  <c r="A6" i="9"/>
  <c r="K4" i="9"/>
  <c r="J4" i="9"/>
  <c r="A4" i="9"/>
  <c r="A102" i="8"/>
  <c r="G101" i="8"/>
  <c r="A101" i="8"/>
  <c r="G99" i="8"/>
  <c r="A99" i="8"/>
  <c r="M78" i="8"/>
  <c r="L78" i="8"/>
  <c r="K78" i="8"/>
  <c r="J78" i="8"/>
  <c r="D78" i="8"/>
  <c r="M72" i="8"/>
  <c r="L72" i="8"/>
  <c r="K72" i="8"/>
  <c r="J72" i="8"/>
  <c r="D72" i="8"/>
  <c r="M69" i="8"/>
  <c r="M64" i="8" s="1"/>
  <c r="M63" i="8" s="1"/>
  <c r="L69" i="8"/>
  <c r="K69" i="8"/>
  <c r="J69" i="8"/>
  <c r="D69" i="8"/>
  <c r="D64" i="8" s="1"/>
  <c r="D63" i="8" s="1"/>
  <c r="M66" i="8"/>
  <c r="L66" i="8"/>
  <c r="K66" i="8"/>
  <c r="J66" i="8"/>
  <c r="J64" i="8" s="1"/>
  <c r="J63" i="8" s="1"/>
  <c r="D66" i="8"/>
  <c r="K64" i="8"/>
  <c r="M58" i="8"/>
  <c r="L58" i="8"/>
  <c r="K58" i="8"/>
  <c r="J58" i="8"/>
  <c r="D58" i="8"/>
  <c r="M54" i="8"/>
  <c r="L54" i="8"/>
  <c r="K54" i="8"/>
  <c r="J54" i="8"/>
  <c r="D54" i="8"/>
  <c r="M51" i="8"/>
  <c r="L51" i="8"/>
  <c r="K51" i="8"/>
  <c r="J51" i="8"/>
  <c r="D51" i="8"/>
  <c r="M48" i="8"/>
  <c r="L48" i="8"/>
  <c r="K48" i="8"/>
  <c r="K35" i="8" s="1"/>
  <c r="J48" i="8"/>
  <c r="D48" i="8"/>
  <c r="M42" i="8"/>
  <c r="L42" i="8"/>
  <c r="K42" i="8"/>
  <c r="J42" i="8"/>
  <c r="D42" i="8"/>
  <c r="J35" i="8"/>
  <c r="M31" i="8"/>
  <c r="M30" i="8" s="1"/>
  <c r="L31" i="8"/>
  <c r="K31" i="8"/>
  <c r="K30" i="8" s="1"/>
  <c r="J31" i="8"/>
  <c r="J30" i="8" s="1"/>
  <c r="J29" i="8" s="1"/>
  <c r="J27" i="8" s="1"/>
  <c r="N21" i="8" s="1"/>
  <c r="D31" i="8"/>
  <c r="D30" i="8" s="1"/>
  <c r="L30" i="8"/>
  <c r="I21" i="8"/>
  <c r="H21" i="8"/>
  <c r="D21" i="8"/>
  <c r="F15" i="8"/>
  <c r="F14" i="8"/>
  <c r="E14" i="8"/>
  <c r="F13" i="8"/>
  <c r="E12" i="8"/>
  <c r="F12" i="8" s="1"/>
  <c r="N11" i="8"/>
  <c r="M11" i="8"/>
  <c r="B11" i="8"/>
  <c r="A11" i="8"/>
  <c r="N10" i="8"/>
  <c r="M10" i="8"/>
  <c r="B10" i="8"/>
  <c r="N9" i="8"/>
  <c r="M9" i="8"/>
  <c r="B9" i="8"/>
  <c r="A6" i="8"/>
  <c r="K4" i="8"/>
  <c r="J4" i="8"/>
  <c r="A4" i="8"/>
  <c r="A102" i="7"/>
  <c r="G101" i="7"/>
  <c r="A101" i="7"/>
  <c r="G99" i="7"/>
  <c r="A99" i="7"/>
  <c r="M78" i="7"/>
  <c r="L78" i="7"/>
  <c r="K78" i="7"/>
  <c r="J78" i="7"/>
  <c r="D78" i="7"/>
  <c r="M72" i="7"/>
  <c r="L72" i="7"/>
  <c r="L64" i="7" s="1"/>
  <c r="L63" i="7" s="1"/>
  <c r="K72" i="7"/>
  <c r="J72" i="7"/>
  <c r="D72" i="7"/>
  <c r="M69" i="7"/>
  <c r="L69" i="7"/>
  <c r="K69" i="7"/>
  <c r="J69" i="7"/>
  <c r="D69" i="7"/>
  <c r="M66" i="7"/>
  <c r="L66" i="7"/>
  <c r="K66" i="7"/>
  <c r="J66" i="7"/>
  <c r="J64" i="7" s="1"/>
  <c r="J63" i="7" s="1"/>
  <c r="D66" i="7"/>
  <c r="D64" i="7"/>
  <c r="D63" i="7" s="1"/>
  <c r="M58" i="7"/>
  <c r="L58" i="7"/>
  <c r="K58" i="7"/>
  <c r="J58" i="7"/>
  <c r="D58" i="7"/>
  <c r="M54" i="7"/>
  <c r="L54" i="7"/>
  <c r="K54" i="7"/>
  <c r="J54" i="7"/>
  <c r="D54" i="7"/>
  <c r="M51" i="7"/>
  <c r="L51" i="7"/>
  <c r="K51" i="7"/>
  <c r="J51" i="7"/>
  <c r="D51" i="7"/>
  <c r="M48" i="7"/>
  <c r="L48" i="7"/>
  <c r="K48" i="7"/>
  <c r="J48" i="7"/>
  <c r="J35" i="7" s="1"/>
  <c r="D48" i="7"/>
  <c r="M42" i="7"/>
  <c r="M35" i="7" s="1"/>
  <c r="L42" i="7"/>
  <c r="K42" i="7"/>
  <c r="J42" i="7"/>
  <c r="D42" i="7"/>
  <c r="D35" i="7" s="1"/>
  <c r="K35" i="7"/>
  <c r="M31" i="7"/>
  <c r="M30" i="7" s="1"/>
  <c r="M29" i="7" s="1"/>
  <c r="L31" i="7"/>
  <c r="L30" i="7" s="1"/>
  <c r="K31" i="7"/>
  <c r="J31" i="7"/>
  <c r="J30" i="7" s="1"/>
  <c r="D31" i="7"/>
  <c r="D30" i="7" s="1"/>
  <c r="D29" i="7" s="1"/>
  <c r="K30" i="7"/>
  <c r="K29" i="7" s="1"/>
  <c r="I21" i="7"/>
  <c r="H21" i="7"/>
  <c r="D21" i="7"/>
  <c r="F15" i="7"/>
  <c r="E14" i="7"/>
  <c r="F13" i="7"/>
  <c r="E12" i="7"/>
  <c r="F12" i="7" s="1"/>
  <c r="N11" i="7"/>
  <c r="M11" i="7"/>
  <c r="B11" i="7"/>
  <c r="A11" i="7"/>
  <c r="N10" i="7"/>
  <c r="M10" i="7"/>
  <c r="B10" i="7"/>
  <c r="N9" i="7"/>
  <c r="M9" i="7"/>
  <c r="B9" i="7"/>
  <c r="A6" i="7"/>
  <c r="K4" i="7"/>
  <c r="J4" i="7"/>
  <c r="A4" i="7"/>
  <c r="A102" i="6"/>
  <c r="G101" i="6"/>
  <c r="A101" i="6"/>
  <c r="G99" i="6"/>
  <c r="A99" i="6"/>
  <c r="M85" i="6"/>
  <c r="L85" i="6"/>
  <c r="K85" i="6"/>
  <c r="J85" i="6"/>
  <c r="D85" i="6"/>
  <c r="M82" i="6"/>
  <c r="L82" i="6"/>
  <c r="K82" i="6"/>
  <c r="J82" i="6"/>
  <c r="D82" i="6"/>
  <c r="M81" i="6"/>
  <c r="L81" i="6"/>
  <c r="K81" i="6"/>
  <c r="J81" i="6"/>
  <c r="D81" i="6"/>
  <c r="M80" i="6"/>
  <c r="L80" i="6"/>
  <c r="K80" i="6"/>
  <c r="J80" i="6"/>
  <c r="D80" i="6"/>
  <c r="M79" i="6"/>
  <c r="L79" i="6"/>
  <c r="K79" i="6"/>
  <c r="J79" i="6"/>
  <c r="D79" i="6"/>
  <c r="M78" i="6"/>
  <c r="L78" i="6"/>
  <c r="K78" i="6"/>
  <c r="J78" i="6"/>
  <c r="D78" i="6"/>
  <c r="M77" i="6"/>
  <c r="L77" i="6"/>
  <c r="K77" i="6"/>
  <c r="J77" i="6"/>
  <c r="D77" i="6"/>
  <c r="M76" i="6"/>
  <c r="L76" i="6"/>
  <c r="K76" i="6"/>
  <c r="J76" i="6"/>
  <c r="D76" i="6"/>
  <c r="M75" i="6"/>
  <c r="L75" i="6"/>
  <c r="K75" i="6"/>
  <c r="J75" i="6"/>
  <c r="D75" i="6"/>
  <c r="M74" i="6"/>
  <c r="L74" i="6"/>
  <c r="K74" i="6"/>
  <c r="J74" i="6"/>
  <c r="D74" i="6"/>
  <c r="M73" i="6"/>
  <c r="L73" i="6"/>
  <c r="K73" i="6"/>
  <c r="J73" i="6"/>
  <c r="D73" i="6"/>
  <c r="M72" i="6"/>
  <c r="L72" i="6"/>
  <c r="K72" i="6"/>
  <c r="J72" i="6"/>
  <c r="D72" i="6"/>
  <c r="M71" i="6"/>
  <c r="L71" i="6"/>
  <c r="K71" i="6"/>
  <c r="J71" i="6"/>
  <c r="D71" i="6"/>
  <c r="M70" i="6"/>
  <c r="L70" i="6"/>
  <c r="K70" i="6"/>
  <c r="J70" i="6"/>
  <c r="D70" i="6"/>
  <c r="M69" i="6"/>
  <c r="L69" i="6"/>
  <c r="K69" i="6"/>
  <c r="J69" i="6"/>
  <c r="D69" i="6"/>
  <c r="M68" i="6"/>
  <c r="L68" i="6"/>
  <c r="K68" i="6"/>
  <c r="J68" i="6"/>
  <c r="D68" i="6"/>
  <c r="M67" i="6"/>
  <c r="L67" i="6"/>
  <c r="K67" i="6"/>
  <c r="J67" i="6"/>
  <c r="D67" i="6"/>
  <c r="M66" i="6"/>
  <c r="L66" i="6"/>
  <c r="K66" i="6"/>
  <c r="J66" i="6"/>
  <c r="D66" i="6"/>
  <c r="M65" i="6"/>
  <c r="L65" i="6"/>
  <c r="K65" i="6"/>
  <c r="J65" i="6"/>
  <c r="D65" i="6"/>
  <c r="M64" i="6"/>
  <c r="L64" i="6"/>
  <c r="K64" i="6"/>
  <c r="J64" i="6"/>
  <c r="D64" i="6"/>
  <c r="M63" i="6"/>
  <c r="L63" i="6"/>
  <c r="K63" i="6"/>
  <c r="J63" i="6"/>
  <c r="D63" i="6"/>
  <c r="M62" i="6"/>
  <c r="L62" i="6"/>
  <c r="K62" i="6"/>
  <c r="J62" i="6"/>
  <c r="D62" i="6"/>
  <c r="M61" i="6"/>
  <c r="L61" i="6"/>
  <c r="K61" i="6"/>
  <c r="J61" i="6"/>
  <c r="D61" i="6"/>
  <c r="M60" i="6"/>
  <c r="L60" i="6"/>
  <c r="K60" i="6"/>
  <c r="J60" i="6"/>
  <c r="D60" i="6"/>
  <c r="M59" i="6"/>
  <c r="L59" i="6"/>
  <c r="K59" i="6"/>
  <c r="J59" i="6"/>
  <c r="D59" i="6"/>
  <c r="M58" i="6"/>
  <c r="L58" i="6"/>
  <c r="K58" i="6"/>
  <c r="J58" i="6"/>
  <c r="D58" i="6"/>
  <c r="M57" i="6"/>
  <c r="L57" i="6"/>
  <c r="K57" i="6"/>
  <c r="J57" i="6"/>
  <c r="D57" i="6"/>
  <c r="M56" i="6"/>
  <c r="L56" i="6"/>
  <c r="K56" i="6"/>
  <c r="J56" i="6"/>
  <c r="D56" i="6"/>
  <c r="M55" i="6"/>
  <c r="L55" i="6"/>
  <c r="K55" i="6"/>
  <c r="J55" i="6"/>
  <c r="D55" i="6"/>
  <c r="M54" i="6"/>
  <c r="L54" i="6"/>
  <c r="K54" i="6"/>
  <c r="J54" i="6"/>
  <c r="D54" i="6"/>
  <c r="M53" i="6"/>
  <c r="L53" i="6"/>
  <c r="K53" i="6"/>
  <c r="J53" i="6"/>
  <c r="D53" i="6"/>
  <c r="M52" i="6"/>
  <c r="L52" i="6"/>
  <c r="K52" i="6"/>
  <c r="J52" i="6"/>
  <c r="D52" i="6"/>
  <c r="M51" i="6"/>
  <c r="L51" i="6"/>
  <c r="K51" i="6"/>
  <c r="J51" i="6"/>
  <c r="D51" i="6"/>
  <c r="M50" i="6"/>
  <c r="L50" i="6"/>
  <c r="K50" i="6"/>
  <c r="J50" i="6"/>
  <c r="D50" i="6"/>
  <c r="M49" i="6"/>
  <c r="L49" i="6"/>
  <c r="K49" i="6"/>
  <c r="J49" i="6"/>
  <c r="D49" i="6"/>
  <c r="M48" i="6"/>
  <c r="L48" i="6"/>
  <c r="K48" i="6"/>
  <c r="J48" i="6"/>
  <c r="D48" i="6"/>
  <c r="M47" i="6"/>
  <c r="L47" i="6"/>
  <c r="K47" i="6"/>
  <c r="J47" i="6"/>
  <c r="D47" i="6"/>
  <c r="M46" i="6"/>
  <c r="L46" i="6"/>
  <c r="K46" i="6"/>
  <c r="J46" i="6"/>
  <c r="D46" i="6"/>
  <c r="M45" i="6"/>
  <c r="L45" i="6"/>
  <c r="K45" i="6"/>
  <c r="J45" i="6"/>
  <c r="D45" i="6"/>
  <c r="M44" i="6"/>
  <c r="L44" i="6"/>
  <c r="K44" i="6"/>
  <c r="J44" i="6"/>
  <c r="D44" i="6"/>
  <c r="M43" i="6"/>
  <c r="L43" i="6"/>
  <c r="K43" i="6"/>
  <c r="J43" i="6"/>
  <c r="D43" i="6"/>
  <c r="M42" i="6"/>
  <c r="L42" i="6"/>
  <c r="K42" i="6"/>
  <c r="J42" i="6"/>
  <c r="D42" i="6"/>
  <c r="M41" i="6"/>
  <c r="L41" i="6"/>
  <c r="K41" i="6"/>
  <c r="J41" i="6"/>
  <c r="D41" i="6"/>
  <c r="M40" i="6"/>
  <c r="L40" i="6"/>
  <c r="K40" i="6"/>
  <c r="J40" i="6"/>
  <c r="D40" i="6"/>
  <c r="M39" i="6"/>
  <c r="L39" i="6"/>
  <c r="K39" i="6"/>
  <c r="J39" i="6"/>
  <c r="D39" i="6"/>
  <c r="M38" i="6"/>
  <c r="L38" i="6"/>
  <c r="K38" i="6"/>
  <c r="J38" i="6"/>
  <c r="D38" i="6"/>
  <c r="M37" i="6"/>
  <c r="L37" i="6"/>
  <c r="K37" i="6"/>
  <c r="J37" i="6"/>
  <c r="D37" i="6"/>
  <c r="M36" i="6"/>
  <c r="L36" i="6"/>
  <c r="K36" i="6"/>
  <c r="J36" i="6"/>
  <c r="D36" i="6"/>
  <c r="M35" i="6"/>
  <c r="L35" i="6"/>
  <c r="K35" i="6"/>
  <c r="J35" i="6"/>
  <c r="D35" i="6"/>
  <c r="M34" i="6"/>
  <c r="L34" i="6"/>
  <c r="K34" i="6"/>
  <c r="J34" i="6"/>
  <c r="D34" i="6"/>
  <c r="M33" i="6"/>
  <c r="L33" i="6"/>
  <c r="K33" i="6"/>
  <c r="J33" i="6"/>
  <c r="D33" i="6"/>
  <c r="M32" i="6"/>
  <c r="L32" i="6"/>
  <c r="K32" i="6"/>
  <c r="J32" i="6"/>
  <c r="D32" i="6"/>
  <c r="M31" i="6"/>
  <c r="L31" i="6"/>
  <c r="K31" i="6"/>
  <c r="J31" i="6"/>
  <c r="D31" i="6"/>
  <c r="M30" i="6"/>
  <c r="L30" i="6"/>
  <c r="K30" i="6"/>
  <c r="J30" i="6"/>
  <c r="D30" i="6"/>
  <c r="M29" i="6"/>
  <c r="L29" i="6"/>
  <c r="K29" i="6"/>
  <c r="J29" i="6"/>
  <c r="D29" i="6"/>
  <c r="M27" i="6"/>
  <c r="L27" i="6"/>
  <c r="K27" i="6"/>
  <c r="J27" i="6"/>
  <c r="D27" i="6"/>
  <c r="D26" i="6"/>
  <c r="I25" i="6"/>
  <c r="H25" i="6"/>
  <c r="D25" i="6"/>
  <c r="I24" i="6"/>
  <c r="H24" i="6"/>
  <c r="D24" i="6"/>
  <c r="I23" i="6"/>
  <c r="H23" i="6"/>
  <c r="D23" i="6"/>
  <c r="I22" i="6"/>
  <c r="H22" i="6"/>
  <c r="D22" i="6"/>
  <c r="N21" i="6"/>
  <c r="I21" i="6"/>
  <c r="H21" i="6"/>
  <c r="G21" i="6"/>
  <c r="F21" i="6"/>
  <c r="E21" i="6"/>
  <c r="D21" i="6"/>
  <c r="F14" i="6"/>
  <c r="E14" i="6"/>
  <c r="E12" i="6"/>
  <c r="F12" i="6" s="1"/>
  <c r="N11" i="6"/>
  <c r="M11" i="6"/>
  <c r="B11" i="6"/>
  <c r="A11" i="6"/>
  <c r="N10" i="6"/>
  <c r="M10" i="6"/>
  <c r="B10" i="6"/>
  <c r="N9" i="6"/>
  <c r="M9" i="6"/>
  <c r="B9" i="6"/>
  <c r="A6" i="6"/>
  <c r="K4" i="6"/>
  <c r="J4" i="6"/>
  <c r="A4" i="6"/>
  <c r="J25" i="46" l="1"/>
  <c r="G23" i="46"/>
  <c r="I23" i="46"/>
  <c r="F58" i="46"/>
  <c r="J58" i="46" s="1"/>
  <c r="J59" i="46"/>
  <c r="J78" i="46"/>
  <c r="J26" i="46"/>
  <c r="J67" i="46"/>
  <c r="F30" i="46"/>
  <c r="J30" i="46" s="1"/>
  <c r="D23" i="52"/>
  <c r="H23" i="52"/>
  <c r="J25" i="52"/>
  <c r="G30" i="52"/>
  <c r="G24" i="52" s="1"/>
  <c r="G23" i="52" s="1"/>
  <c r="F59" i="52"/>
  <c r="H23" i="54"/>
  <c r="D24" i="54"/>
  <c r="D23" i="54" s="1"/>
  <c r="I24" i="54"/>
  <c r="I23" i="54" s="1"/>
  <c r="J58" i="54"/>
  <c r="J25" i="54"/>
  <c r="J78" i="54"/>
  <c r="F23" i="54"/>
  <c r="J23" i="54" s="1"/>
  <c r="J59" i="54"/>
  <c r="J79" i="54"/>
  <c r="G24" i="53"/>
  <c r="G23" i="53" s="1"/>
  <c r="J30" i="53"/>
  <c r="J43" i="53"/>
  <c r="F24" i="53"/>
  <c r="J28" i="53"/>
  <c r="F59" i="53"/>
  <c r="J30" i="47"/>
  <c r="J25" i="47"/>
  <c r="J37" i="47"/>
  <c r="F24" i="47"/>
  <c r="F59" i="47"/>
  <c r="J25" i="51"/>
  <c r="F24" i="51"/>
  <c r="H37" i="51"/>
  <c r="J37" i="51" s="1"/>
  <c r="F59" i="51"/>
  <c r="H30" i="51"/>
  <c r="J30" i="51" s="1"/>
  <c r="I23" i="50"/>
  <c r="H24" i="50"/>
  <c r="H23" i="50" s="1"/>
  <c r="J46" i="50"/>
  <c r="D23" i="50"/>
  <c r="J25" i="50"/>
  <c r="J78" i="50"/>
  <c r="F24" i="50"/>
  <c r="J37" i="50"/>
  <c r="F59" i="50"/>
  <c r="F24" i="49"/>
  <c r="F59" i="49"/>
  <c r="J25" i="48"/>
  <c r="D23" i="48"/>
  <c r="H23" i="48"/>
  <c r="J58" i="48"/>
  <c r="J78" i="48"/>
  <c r="F30" i="48"/>
  <c r="J30" i="48" s="1"/>
  <c r="J26" i="48"/>
  <c r="J59" i="48"/>
  <c r="J79" i="48"/>
  <c r="F30" i="5"/>
  <c r="J30" i="5" s="1"/>
  <c r="F59" i="5"/>
  <c r="H26" i="5"/>
  <c r="H25" i="5" s="1"/>
  <c r="H24" i="5" s="1"/>
  <c r="H23" i="5" s="1"/>
  <c r="F23" i="4"/>
  <c r="J23" i="4" s="1"/>
  <c r="G23" i="4"/>
  <c r="H23" i="4" s="1"/>
  <c r="H24" i="4"/>
  <c r="J24" i="4" s="1"/>
  <c r="J37" i="4"/>
  <c r="J30" i="4"/>
  <c r="J58" i="4"/>
  <c r="J26" i="4"/>
  <c r="H26" i="4"/>
  <c r="H25" i="4" s="1"/>
  <c r="J25" i="4" s="1"/>
  <c r="H30" i="4"/>
  <c r="J59" i="4"/>
  <c r="J79" i="4"/>
  <c r="I24" i="3"/>
  <c r="I23" i="3" s="1"/>
  <c r="J30" i="3"/>
  <c r="J24" i="3" s="1"/>
  <c r="J23" i="3" s="1"/>
  <c r="D30" i="3"/>
  <c r="D24" i="3" s="1"/>
  <c r="D23" i="3" s="1"/>
  <c r="H30" i="3"/>
  <c r="H24" i="3" s="1"/>
  <c r="H23" i="3" s="1"/>
  <c r="H22" i="17"/>
  <c r="D27" i="26"/>
  <c r="F28" i="31"/>
  <c r="F27" i="31" s="1"/>
  <c r="I34" i="31"/>
  <c r="I28" i="31" s="1"/>
  <c r="D27" i="36"/>
  <c r="D28" i="37"/>
  <c r="D27" i="37" s="1"/>
  <c r="G28" i="38"/>
  <c r="G27" i="38" s="1"/>
  <c r="I22" i="21"/>
  <c r="D27" i="34"/>
  <c r="D27" i="7"/>
  <c r="G24" i="22"/>
  <c r="G22" i="22" s="1"/>
  <c r="I22" i="23"/>
  <c r="D27" i="25"/>
  <c r="H27" i="25"/>
  <c r="F28" i="26"/>
  <c r="F27" i="26" s="1"/>
  <c r="D28" i="27"/>
  <c r="D27" i="27" s="1"/>
  <c r="M57" i="29"/>
  <c r="K27" i="31"/>
  <c r="M53" i="31"/>
  <c r="E27" i="34"/>
  <c r="K63" i="8"/>
  <c r="L64" i="8"/>
  <c r="L63" i="8" s="1"/>
  <c r="D29" i="9"/>
  <c r="D27" i="9" s="1"/>
  <c r="J29" i="9"/>
  <c r="J27" i="9" s="1"/>
  <c r="J63" i="9"/>
  <c r="K64" i="9"/>
  <c r="K63" i="9" s="1"/>
  <c r="L29" i="10"/>
  <c r="D64" i="10"/>
  <c r="D63" i="10" s="1"/>
  <c r="D27" i="10" s="1"/>
  <c r="M64" i="10"/>
  <c r="M63" i="10" s="1"/>
  <c r="M27" i="10" s="1"/>
  <c r="L63" i="10"/>
  <c r="D28" i="12"/>
  <c r="J28" i="15"/>
  <c r="H24" i="18"/>
  <c r="H22" i="18" s="1"/>
  <c r="H24" i="19"/>
  <c r="K25" i="20"/>
  <c r="J22" i="20"/>
  <c r="H24" i="21"/>
  <c r="H22" i="21" s="1"/>
  <c r="J22" i="22"/>
  <c r="H24" i="23"/>
  <c r="H22" i="23" s="1"/>
  <c r="L28" i="25"/>
  <c r="L27" i="25" s="1"/>
  <c r="K28" i="26"/>
  <c r="K27" i="26" s="1"/>
  <c r="M47" i="26"/>
  <c r="M53" i="26"/>
  <c r="H28" i="27"/>
  <c r="H27" i="27" s="1"/>
  <c r="E28" i="27"/>
  <c r="E27" i="27" s="1"/>
  <c r="J28" i="27"/>
  <c r="J27" i="27" s="1"/>
  <c r="I41" i="27"/>
  <c r="I57" i="27"/>
  <c r="F28" i="28"/>
  <c r="F27" i="28" s="1"/>
  <c r="K28" i="28"/>
  <c r="K27" i="28" s="1"/>
  <c r="M47" i="28"/>
  <c r="M53" i="28"/>
  <c r="H62" i="28"/>
  <c r="H27" i="28" s="1"/>
  <c r="I65" i="28"/>
  <c r="I71" i="28"/>
  <c r="I63" i="29"/>
  <c r="I62" i="29" s="1"/>
  <c r="F28" i="30"/>
  <c r="D28" i="30"/>
  <c r="D27" i="30" s="1"/>
  <c r="H28" i="30"/>
  <c r="H27" i="30" s="1"/>
  <c r="I30" i="30"/>
  <c r="I29" i="30" s="1"/>
  <c r="I50" i="30"/>
  <c r="G27" i="31"/>
  <c r="H28" i="32"/>
  <c r="J28" i="34"/>
  <c r="J27" i="34" s="1"/>
  <c r="F27" i="35"/>
  <c r="J27" i="35"/>
  <c r="H27" i="36"/>
  <c r="L28" i="37"/>
  <c r="L27" i="37" s="1"/>
  <c r="I47" i="39"/>
  <c r="M48" i="39"/>
  <c r="M47" i="39" s="1"/>
  <c r="G28" i="41"/>
  <c r="D62" i="44"/>
  <c r="H62" i="44"/>
  <c r="M64" i="7"/>
  <c r="M63" i="7" s="1"/>
  <c r="M27" i="7" s="1"/>
  <c r="K29" i="9"/>
  <c r="J29" i="10"/>
  <c r="J27" i="10" s="1"/>
  <c r="N21" i="10" s="1"/>
  <c r="I64" i="13"/>
  <c r="K22" i="14"/>
  <c r="I30" i="14"/>
  <c r="I28" i="14" s="1"/>
  <c r="I30" i="15"/>
  <c r="D64" i="15"/>
  <c r="D24" i="17"/>
  <c r="D22" i="17" s="1"/>
  <c r="K26" i="17"/>
  <c r="G24" i="17"/>
  <c r="K43" i="17"/>
  <c r="K53" i="17"/>
  <c r="K61" i="17"/>
  <c r="K64" i="17"/>
  <c r="F78" i="17"/>
  <c r="K78" i="17" s="1"/>
  <c r="D24" i="18"/>
  <c r="D22" i="18" s="1"/>
  <c r="K53" i="18"/>
  <c r="K79" i="18"/>
  <c r="K26" i="19"/>
  <c r="I24" i="19"/>
  <c r="K49" i="19"/>
  <c r="K46" i="20"/>
  <c r="K49" i="20"/>
  <c r="F78" i="20"/>
  <c r="K78" i="20" s="1"/>
  <c r="D24" i="21"/>
  <c r="D22" i="21" s="1"/>
  <c r="K53" i="21"/>
  <c r="K79" i="21"/>
  <c r="K46" i="22"/>
  <c r="K49" i="22"/>
  <c r="F78" i="22"/>
  <c r="K78" i="22" s="1"/>
  <c r="D24" i="23"/>
  <c r="D22" i="23" s="1"/>
  <c r="K53" i="23"/>
  <c r="K79" i="23"/>
  <c r="G28" i="25"/>
  <c r="G27" i="25" s="1"/>
  <c r="G27" i="26"/>
  <c r="K27" i="27"/>
  <c r="F27" i="27"/>
  <c r="L27" i="28"/>
  <c r="G28" i="28"/>
  <c r="G27" i="28" s="1"/>
  <c r="F28" i="29"/>
  <c r="F27" i="29" s="1"/>
  <c r="J28" i="29"/>
  <c r="J27" i="29" s="1"/>
  <c r="M42" i="29"/>
  <c r="M41" i="29" s="1"/>
  <c r="M48" i="29"/>
  <c r="M47" i="29" s="1"/>
  <c r="G63" i="29"/>
  <c r="G62" i="29" s="1"/>
  <c r="M73" i="29"/>
  <c r="M36" i="31"/>
  <c r="M49" i="31"/>
  <c r="M51" i="31"/>
  <c r="M50" i="31" s="1"/>
  <c r="G27" i="32"/>
  <c r="E28" i="32"/>
  <c r="D62" i="32"/>
  <c r="D27" i="32" s="1"/>
  <c r="H62" i="32"/>
  <c r="L63" i="32"/>
  <c r="L62" i="32" s="1"/>
  <c r="I71" i="32"/>
  <c r="G28" i="34"/>
  <c r="G27" i="34" s="1"/>
  <c r="I30" i="34"/>
  <c r="I29" i="34" s="1"/>
  <c r="L28" i="34"/>
  <c r="L27" i="34" s="1"/>
  <c r="M43" i="34"/>
  <c r="E28" i="35"/>
  <c r="E27" i="35" s="1"/>
  <c r="K28" i="36"/>
  <c r="K27" i="36" s="1"/>
  <c r="H28" i="37"/>
  <c r="H27" i="37" s="1"/>
  <c r="L28" i="38"/>
  <c r="L27" i="38" s="1"/>
  <c r="M42" i="39"/>
  <c r="M41" i="39" s="1"/>
  <c r="G62" i="39"/>
  <c r="I71" i="39"/>
  <c r="J28" i="41"/>
  <c r="J27" i="41" s="1"/>
  <c r="G27" i="44"/>
  <c r="L27" i="44"/>
  <c r="J36" i="12"/>
  <c r="J30" i="12" s="1"/>
  <c r="J28" i="12" s="1"/>
  <c r="I65" i="12"/>
  <c r="I64" i="12" s="1"/>
  <c r="I30" i="13"/>
  <c r="I28" i="13" s="1"/>
  <c r="K22" i="13" s="1"/>
  <c r="L22" i="13" s="1"/>
  <c r="D36" i="15"/>
  <c r="D30" i="15" s="1"/>
  <c r="D28" i="15" s="1"/>
  <c r="F25" i="17"/>
  <c r="K25" i="17" s="1"/>
  <c r="K37" i="17"/>
  <c r="K73" i="17"/>
  <c r="K26" i="18"/>
  <c r="K43" i="18"/>
  <c r="J30" i="18"/>
  <c r="J24" i="18" s="1"/>
  <c r="J22" i="18" s="1"/>
  <c r="K61" i="18"/>
  <c r="F78" i="18"/>
  <c r="K78" i="18" s="1"/>
  <c r="F25" i="19"/>
  <c r="K25" i="19" s="1"/>
  <c r="K53" i="19"/>
  <c r="K64" i="19"/>
  <c r="E58" i="19"/>
  <c r="I58" i="19"/>
  <c r="K79" i="19"/>
  <c r="G24" i="20"/>
  <c r="G22" i="20" s="1"/>
  <c r="F30" i="20"/>
  <c r="F24" i="20" s="1"/>
  <c r="D30" i="20"/>
  <c r="D24" i="20" s="1"/>
  <c r="D22" i="20" s="1"/>
  <c r="I30" i="20"/>
  <c r="I24" i="20" s="1"/>
  <c r="K64" i="20"/>
  <c r="K67" i="20"/>
  <c r="K73" i="20"/>
  <c r="K83" i="20"/>
  <c r="K26" i="21"/>
  <c r="K43" i="21"/>
  <c r="J30" i="21"/>
  <c r="J24" i="21" s="1"/>
  <c r="J22" i="21" s="1"/>
  <c r="K61" i="21"/>
  <c r="F78" i="21"/>
  <c r="K78" i="21" s="1"/>
  <c r="F30" i="22"/>
  <c r="F24" i="22" s="1"/>
  <c r="H30" i="22"/>
  <c r="D30" i="22"/>
  <c r="I30" i="22"/>
  <c r="I24" i="22" s="1"/>
  <c r="K64" i="22"/>
  <c r="K67" i="22"/>
  <c r="K73" i="22"/>
  <c r="K83" i="22"/>
  <c r="K26" i="23"/>
  <c r="K43" i="23"/>
  <c r="J24" i="23"/>
  <c r="J22" i="23" s="1"/>
  <c r="K61" i="23"/>
  <c r="F78" i="23"/>
  <c r="K78" i="23" s="1"/>
  <c r="E28" i="25"/>
  <c r="E27" i="25" s="1"/>
  <c r="J28" i="25"/>
  <c r="J27" i="25" s="1"/>
  <c r="I41" i="25"/>
  <c r="I57" i="25"/>
  <c r="I77" i="25"/>
  <c r="I30" i="26"/>
  <c r="I29" i="26" s="1"/>
  <c r="I50" i="26"/>
  <c r="I77" i="26"/>
  <c r="L28" i="27"/>
  <c r="L27" i="27" s="1"/>
  <c r="I77" i="27"/>
  <c r="M68" i="28"/>
  <c r="G28" i="29"/>
  <c r="G27" i="29" s="1"/>
  <c r="K28" i="29"/>
  <c r="K27" i="29" s="1"/>
  <c r="D34" i="29"/>
  <c r="D28" i="29" s="1"/>
  <c r="D27" i="29" s="1"/>
  <c r="H34" i="29"/>
  <c r="H28" i="29" s="1"/>
  <c r="H27" i="29" s="1"/>
  <c r="L34" i="29"/>
  <c r="L28" i="29" s="1"/>
  <c r="L27" i="29" s="1"/>
  <c r="M67" i="29"/>
  <c r="M65" i="29" s="1"/>
  <c r="M63" i="29" s="1"/>
  <c r="M62" i="29" s="1"/>
  <c r="M47" i="30"/>
  <c r="I77" i="30"/>
  <c r="E28" i="31"/>
  <c r="E27" i="31" s="1"/>
  <c r="M43" i="31"/>
  <c r="M41" i="31" s="1"/>
  <c r="I65" i="31"/>
  <c r="I71" i="31"/>
  <c r="M30" i="32"/>
  <c r="M29" i="32" s="1"/>
  <c r="I41" i="32"/>
  <c r="I34" i="32" s="1"/>
  <c r="J34" i="32"/>
  <c r="J28" i="32" s="1"/>
  <c r="J27" i="32" s="1"/>
  <c r="M50" i="32"/>
  <c r="I65" i="32"/>
  <c r="I63" i="32" s="1"/>
  <c r="I62" i="32" s="1"/>
  <c r="E63" i="32"/>
  <c r="E62" i="32" s="1"/>
  <c r="I68" i="32"/>
  <c r="I57" i="34"/>
  <c r="G28" i="36"/>
  <c r="G27" i="36" s="1"/>
  <c r="I41" i="36"/>
  <c r="I57" i="36"/>
  <c r="G63" i="36"/>
  <c r="G62" i="36" s="1"/>
  <c r="L63" i="36"/>
  <c r="L62" i="36" s="1"/>
  <c r="L27" i="36" s="1"/>
  <c r="I77" i="37"/>
  <c r="D28" i="38"/>
  <c r="D27" i="38" s="1"/>
  <c r="H28" i="38"/>
  <c r="H27" i="38" s="1"/>
  <c r="I53" i="38"/>
  <c r="E63" i="38"/>
  <c r="E62" i="38" s="1"/>
  <c r="J63" i="38"/>
  <c r="J62" i="38" s="1"/>
  <c r="I77" i="38"/>
  <c r="D28" i="39"/>
  <c r="H28" i="39"/>
  <c r="H27" i="39" s="1"/>
  <c r="L27" i="39"/>
  <c r="F34" i="39"/>
  <c r="F28" i="39" s="1"/>
  <c r="F27" i="39" s="1"/>
  <c r="K34" i="39"/>
  <c r="I53" i="39"/>
  <c r="D63" i="39"/>
  <c r="D62" i="39" s="1"/>
  <c r="H63" i="39"/>
  <c r="H62" i="39" s="1"/>
  <c r="L63" i="39"/>
  <c r="L62" i="39" s="1"/>
  <c r="M77" i="39"/>
  <c r="F27" i="40"/>
  <c r="K27" i="40"/>
  <c r="D34" i="40"/>
  <c r="I41" i="40"/>
  <c r="M80" i="40"/>
  <c r="I77" i="40"/>
  <c r="D63" i="42"/>
  <c r="D62" i="42" s="1"/>
  <c r="D27" i="42" s="1"/>
  <c r="H63" i="42"/>
  <c r="H62" i="42" s="1"/>
  <c r="G27" i="43"/>
  <c r="L27" i="43"/>
  <c r="D28" i="44"/>
  <c r="D27" i="44" s="1"/>
  <c r="H28" i="44"/>
  <c r="H27" i="44" s="1"/>
  <c r="L27" i="9"/>
  <c r="L29" i="7"/>
  <c r="L27" i="7" s="1"/>
  <c r="L35" i="7"/>
  <c r="K64" i="7"/>
  <c r="K63" i="7" s="1"/>
  <c r="D35" i="8"/>
  <c r="M35" i="8"/>
  <c r="L35" i="8"/>
  <c r="L29" i="8" s="1"/>
  <c r="L27" i="8" s="1"/>
  <c r="K35" i="10"/>
  <c r="K29" i="10" s="1"/>
  <c r="K27" i="10" s="1"/>
  <c r="J65" i="14"/>
  <c r="J64" i="14" s="1"/>
  <c r="J28" i="14" s="1"/>
  <c r="D65" i="14"/>
  <c r="D64" i="14" s="1"/>
  <c r="K46" i="17"/>
  <c r="K49" i="17"/>
  <c r="K67" i="17"/>
  <c r="K83" i="17"/>
  <c r="K25" i="18"/>
  <c r="K37" i="18"/>
  <c r="K46" i="18"/>
  <c r="K64" i="18"/>
  <c r="K73" i="18"/>
  <c r="D24" i="19"/>
  <c r="K43" i="19"/>
  <c r="D59" i="19"/>
  <c r="D58" i="19" s="1"/>
  <c r="H59" i="19"/>
  <c r="H58" i="19" s="1"/>
  <c r="K67" i="19"/>
  <c r="K78" i="19"/>
  <c r="K83" i="19"/>
  <c r="K26" i="20"/>
  <c r="K43" i="20"/>
  <c r="K53" i="20"/>
  <c r="E59" i="20"/>
  <c r="E58" i="20" s="1"/>
  <c r="I59" i="20"/>
  <c r="I58" i="20" s="1"/>
  <c r="D59" i="20"/>
  <c r="D58" i="20" s="1"/>
  <c r="H59" i="20"/>
  <c r="H58" i="20" s="1"/>
  <c r="H22" i="20" s="1"/>
  <c r="K25" i="21"/>
  <c r="K37" i="21"/>
  <c r="K46" i="21"/>
  <c r="K64" i="21"/>
  <c r="K73" i="21"/>
  <c r="K25" i="22"/>
  <c r="K26" i="22"/>
  <c r="K43" i="22"/>
  <c r="K53" i="22"/>
  <c r="E59" i="22"/>
  <c r="E58" i="22" s="1"/>
  <c r="I59" i="22"/>
  <c r="I58" i="22" s="1"/>
  <c r="D59" i="22"/>
  <c r="D58" i="22" s="1"/>
  <c r="H59" i="22"/>
  <c r="H58" i="22" s="1"/>
  <c r="G25" i="23"/>
  <c r="K25" i="23" s="1"/>
  <c r="K37" i="23"/>
  <c r="K46" i="23"/>
  <c r="K64" i="23"/>
  <c r="K73" i="23"/>
  <c r="K28" i="25"/>
  <c r="K27" i="25" s="1"/>
  <c r="F28" i="25"/>
  <c r="F27" i="25" s="1"/>
  <c r="I47" i="25"/>
  <c r="I53" i="25"/>
  <c r="M68" i="25"/>
  <c r="J28" i="26"/>
  <c r="J27" i="26" s="1"/>
  <c r="G28" i="27"/>
  <c r="G27" i="27" s="1"/>
  <c r="M68" i="27"/>
  <c r="E28" i="28"/>
  <c r="E27" i="28" s="1"/>
  <c r="J28" i="28"/>
  <c r="J63" i="28"/>
  <c r="J62" i="28" s="1"/>
  <c r="E34" i="29"/>
  <c r="E28" i="29" s="1"/>
  <c r="E27" i="29" s="1"/>
  <c r="E63" i="29"/>
  <c r="E62" i="29" s="1"/>
  <c r="L63" i="29"/>
  <c r="L62" i="29" s="1"/>
  <c r="M71" i="29"/>
  <c r="L28" i="30"/>
  <c r="L27" i="30" s="1"/>
  <c r="F63" i="30"/>
  <c r="F62" i="30" s="1"/>
  <c r="M47" i="31"/>
  <c r="I77" i="31"/>
  <c r="L28" i="32"/>
  <c r="L27" i="32" s="1"/>
  <c r="F34" i="32"/>
  <c r="F28" i="32" s="1"/>
  <c r="F27" i="32" s="1"/>
  <c r="K34" i="32"/>
  <c r="K28" i="32" s="1"/>
  <c r="K27" i="32" s="1"/>
  <c r="I53" i="32"/>
  <c r="I57" i="32"/>
  <c r="J62" i="32"/>
  <c r="M41" i="34"/>
  <c r="I47" i="34"/>
  <c r="I34" i="34" s="1"/>
  <c r="I53" i="34"/>
  <c r="I65" i="34"/>
  <c r="I71" i="34"/>
  <c r="K28" i="35"/>
  <c r="K27" i="35" s="1"/>
  <c r="M41" i="35"/>
  <c r="G34" i="35"/>
  <c r="G28" i="35" s="1"/>
  <c r="G27" i="35" s="1"/>
  <c r="I47" i="35"/>
  <c r="I34" i="35" s="1"/>
  <c r="I53" i="35"/>
  <c r="D63" i="35"/>
  <c r="D62" i="35" s="1"/>
  <c r="D27" i="35" s="1"/>
  <c r="H63" i="35"/>
  <c r="H62" i="35" s="1"/>
  <c r="H27" i="35" s="1"/>
  <c r="I65" i="35"/>
  <c r="I71" i="35"/>
  <c r="E34" i="36"/>
  <c r="E28" i="36" s="1"/>
  <c r="E27" i="36" s="1"/>
  <c r="J34" i="36"/>
  <c r="J28" i="36" s="1"/>
  <c r="J27" i="36" s="1"/>
  <c r="I47" i="36"/>
  <c r="I34" i="36" s="1"/>
  <c r="I53" i="36"/>
  <c r="I65" i="36"/>
  <c r="I71" i="36"/>
  <c r="K28" i="37"/>
  <c r="K27" i="37" s="1"/>
  <c r="F28" i="37"/>
  <c r="F27" i="37" s="1"/>
  <c r="F34" i="38"/>
  <c r="F28" i="38" s="1"/>
  <c r="F27" i="38" s="1"/>
  <c r="K34" i="38"/>
  <c r="K28" i="38" s="1"/>
  <c r="K27" i="38" s="1"/>
  <c r="G27" i="39"/>
  <c r="E28" i="39"/>
  <c r="E27" i="39" s="1"/>
  <c r="I30" i="39"/>
  <c r="I29" i="39" s="1"/>
  <c r="I50" i="39"/>
  <c r="M53" i="39"/>
  <c r="I57" i="39"/>
  <c r="M58" i="39"/>
  <c r="M57" i="39" s="1"/>
  <c r="M65" i="39"/>
  <c r="E63" i="39"/>
  <c r="E62" i="39" s="1"/>
  <c r="I63" i="39"/>
  <c r="I62" i="39" s="1"/>
  <c r="J28" i="40"/>
  <c r="J27" i="40" s="1"/>
  <c r="G28" i="40"/>
  <c r="L28" i="40"/>
  <c r="I47" i="40"/>
  <c r="M68" i="40"/>
  <c r="E28" i="41"/>
  <c r="E27" i="41" s="1"/>
  <c r="D34" i="41"/>
  <c r="H34" i="41"/>
  <c r="H28" i="41" s="1"/>
  <c r="H27" i="41" s="1"/>
  <c r="I41" i="41"/>
  <c r="I57" i="41"/>
  <c r="G62" i="41"/>
  <c r="L62" i="41"/>
  <c r="J62" i="42"/>
  <c r="I77" i="42"/>
  <c r="D28" i="43"/>
  <c r="D27" i="43" s="1"/>
  <c r="H28" i="43"/>
  <c r="H27" i="43" s="1"/>
  <c r="F28" i="44"/>
  <c r="F27" i="44" s="1"/>
  <c r="G53" i="45"/>
  <c r="L34" i="35"/>
  <c r="L28" i="35" s="1"/>
  <c r="L27" i="35" s="1"/>
  <c r="I57" i="35"/>
  <c r="M30" i="36"/>
  <c r="M29" i="36" s="1"/>
  <c r="M50" i="36"/>
  <c r="M68" i="36"/>
  <c r="J28" i="37"/>
  <c r="J27" i="37" s="1"/>
  <c r="I41" i="37"/>
  <c r="I34" i="37" s="1"/>
  <c r="I57" i="37"/>
  <c r="E28" i="38"/>
  <c r="E27" i="38" s="1"/>
  <c r="J28" i="38"/>
  <c r="I41" i="38"/>
  <c r="I57" i="38"/>
  <c r="I65" i="38"/>
  <c r="I71" i="38"/>
  <c r="K28" i="39"/>
  <c r="K27" i="39" s="1"/>
  <c r="J34" i="39"/>
  <c r="J28" i="39" s="1"/>
  <c r="J27" i="39" s="1"/>
  <c r="E28" i="40"/>
  <c r="E27" i="40" s="1"/>
  <c r="I50" i="40"/>
  <c r="D63" i="40"/>
  <c r="D62" i="40" s="1"/>
  <c r="H63" i="40"/>
  <c r="H62" i="40" s="1"/>
  <c r="D28" i="41"/>
  <c r="D27" i="41" s="1"/>
  <c r="K28" i="42"/>
  <c r="K27" i="42" s="1"/>
  <c r="F28" i="42"/>
  <c r="F27" i="42" s="1"/>
  <c r="I41" i="42"/>
  <c r="I34" i="42" s="1"/>
  <c r="I57" i="42"/>
  <c r="I65" i="42"/>
  <c r="I71" i="42"/>
  <c r="J28" i="43"/>
  <c r="J27" i="43" s="1"/>
  <c r="I47" i="43"/>
  <c r="I53" i="43"/>
  <c r="I65" i="43"/>
  <c r="I71" i="43"/>
  <c r="J28" i="44"/>
  <c r="J27" i="44" s="1"/>
  <c r="I47" i="44"/>
  <c r="I53" i="44"/>
  <c r="I65" i="44"/>
  <c r="I71" i="44"/>
  <c r="H38" i="2"/>
  <c r="H39" i="2"/>
  <c r="G39" i="2"/>
  <c r="D28" i="40"/>
  <c r="D27" i="40" s="1"/>
  <c r="H28" i="40"/>
  <c r="H27" i="40" s="1"/>
  <c r="I30" i="40"/>
  <c r="I29" i="40" s="1"/>
  <c r="I53" i="40"/>
  <c r="I57" i="40"/>
  <c r="G63" i="40"/>
  <c r="G62" i="40" s="1"/>
  <c r="L63" i="40"/>
  <c r="L62" i="40" s="1"/>
  <c r="I71" i="40"/>
  <c r="M77" i="40"/>
  <c r="L28" i="41"/>
  <c r="L27" i="41" s="1"/>
  <c r="I77" i="41"/>
  <c r="E28" i="42"/>
  <c r="E27" i="42" s="1"/>
  <c r="J28" i="42"/>
  <c r="J27" i="42" s="1"/>
  <c r="L34" i="42"/>
  <c r="M50" i="42"/>
  <c r="E28" i="43"/>
  <c r="E27" i="43" s="1"/>
  <c r="I41" i="43"/>
  <c r="I57" i="43"/>
  <c r="E28" i="44"/>
  <c r="E27" i="44" s="1"/>
  <c r="I41" i="44"/>
  <c r="I57" i="44"/>
  <c r="F8" i="98"/>
  <c r="G8" i="98" s="1"/>
  <c r="G26" i="2"/>
  <c r="G38" i="2"/>
  <c r="G61" i="45"/>
  <c r="B10" i="97"/>
  <c r="G56" i="45"/>
  <c r="F26" i="2"/>
  <c r="F24" i="2" s="1"/>
  <c r="F23" i="2" s="1"/>
  <c r="F44" i="2" s="1"/>
  <c r="G29" i="2"/>
  <c r="G35" i="2"/>
  <c r="G49" i="45"/>
  <c r="T10" i="96"/>
  <c r="T10" i="95"/>
  <c r="G43" i="45"/>
  <c r="E32" i="2"/>
  <c r="G33" i="2"/>
  <c r="G47" i="45"/>
  <c r="E26" i="2"/>
  <c r="G40" i="45"/>
  <c r="B9" i="45"/>
  <c r="B9" i="57"/>
  <c r="D45" i="60"/>
  <c r="E45" i="60"/>
  <c r="C11" i="72"/>
  <c r="B11" i="85"/>
  <c r="B11" i="86"/>
  <c r="B11" i="88"/>
  <c r="C9" i="90"/>
  <c r="B8" i="92"/>
  <c r="B8" i="93"/>
  <c r="M9" i="95"/>
  <c r="B6" i="97"/>
  <c r="B10" i="60"/>
  <c r="F45" i="60"/>
  <c r="D12" i="71"/>
  <c r="B8" i="94"/>
  <c r="M9" i="96"/>
  <c r="D47" i="55"/>
  <c r="G45" i="60"/>
  <c r="C10" i="73"/>
  <c r="B11" i="87"/>
  <c r="B11" i="89"/>
  <c r="M34" i="33"/>
  <c r="M28" i="33" s="1"/>
  <c r="I28" i="33"/>
  <c r="I27" i="33" s="1"/>
  <c r="H63" i="33"/>
  <c r="J62" i="33"/>
  <c r="D63" i="33"/>
  <c r="K34" i="33"/>
  <c r="K28" i="33" s="1"/>
  <c r="M30" i="44"/>
  <c r="M29" i="44" s="1"/>
  <c r="M50" i="44"/>
  <c r="I34" i="44"/>
  <c r="I30" i="44"/>
  <c r="I29" i="44" s="1"/>
  <c r="M42" i="44"/>
  <c r="M41" i="44" s="1"/>
  <c r="M48" i="44"/>
  <c r="M47" i="44" s="1"/>
  <c r="I50" i="44"/>
  <c r="M54" i="44"/>
  <c r="M53" i="44" s="1"/>
  <c r="M58" i="44"/>
  <c r="M57" i="44" s="1"/>
  <c r="M64" i="44"/>
  <c r="M66" i="44"/>
  <c r="M65" i="44" s="1"/>
  <c r="I68" i="44"/>
  <c r="I63" i="44" s="1"/>
  <c r="I62" i="44" s="1"/>
  <c r="M72" i="44"/>
  <c r="M71" i="44" s="1"/>
  <c r="M78" i="44"/>
  <c r="M77" i="44" s="1"/>
  <c r="M30" i="43"/>
  <c r="M29" i="43" s="1"/>
  <c r="M50" i="43"/>
  <c r="M68" i="43"/>
  <c r="I34" i="43"/>
  <c r="I30" i="43"/>
  <c r="I29" i="43" s="1"/>
  <c r="M42" i="43"/>
  <c r="M41" i="43" s="1"/>
  <c r="M48" i="43"/>
  <c r="M47" i="43" s="1"/>
  <c r="M34" i="43" s="1"/>
  <c r="I50" i="43"/>
  <c r="M54" i="43"/>
  <c r="M53" i="43" s="1"/>
  <c r="M58" i="43"/>
  <c r="M57" i="43" s="1"/>
  <c r="M64" i="43"/>
  <c r="M66" i="43"/>
  <c r="M65" i="43" s="1"/>
  <c r="I68" i="43"/>
  <c r="I63" i="43" s="1"/>
  <c r="I62" i="43" s="1"/>
  <c r="M72" i="43"/>
  <c r="M71" i="43" s="1"/>
  <c r="M78" i="43"/>
  <c r="M77" i="43" s="1"/>
  <c r="M30" i="42"/>
  <c r="M29" i="42" s="1"/>
  <c r="L28" i="42"/>
  <c r="L27" i="42" s="1"/>
  <c r="I30" i="42"/>
  <c r="I29" i="42" s="1"/>
  <c r="M42" i="42"/>
  <c r="M41" i="42" s="1"/>
  <c r="M48" i="42"/>
  <c r="M47" i="42" s="1"/>
  <c r="I50" i="42"/>
  <c r="M54" i="42"/>
  <c r="M53" i="42" s="1"/>
  <c r="M58" i="42"/>
  <c r="M57" i="42" s="1"/>
  <c r="M64" i="42"/>
  <c r="M66" i="42"/>
  <c r="M65" i="42" s="1"/>
  <c r="I68" i="42"/>
  <c r="I63" i="42" s="1"/>
  <c r="I62" i="42" s="1"/>
  <c r="M72" i="42"/>
  <c r="M71" i="42" s="1"/>
  <c r="M78" i="42"/>
  <c r="M77" i="42" s="1"/>
  <c r="M30" i="41"/>
  <c r="M29" i="41" s="1"/>
  <c r="M50" i="41"/>
  <c r="M68" i="41"/>
  <c r="I34" i="41"/>
  <c r="I30" i="41"/>
  <c r="I29" i="41" s="1"/>
  <c r="M42" i="41"/>
  <c r="M41" i="41" s="1"/>
  <c r="M48" i="41"/>
  <c r="M47" i="41" s="1"/>
  <c r="M34" i="41" s="1"/>
  <c r="I50" i="41"/>
  <c r="M54" i="41"/>
  <c r="M53" i="41" s="1"/>
  <c r="M58" i="41"/>
  <c r="M57" i="41" s="1"/>
  <c r="M64" i="41"/>
  <c r="M66" i="41"/>
  <c r="M65" i="41" s="1"/>
  <c r="I68" i="41"/>
  <c r="I63" i="41" s="1"/>
  <c r="I62" i="41" s="1"/>
  <c r="M72" i="41"/>
  <c r="M71" i="41" s="1"/>
  <c r="M78" i="41"/>
  <c r="M77" i="41" s="1"/>
  <c r="I34" i="40"/>
  <c r="I28" i="40" s="1"/>
  <c r="M50" i="40"/>
  <c r="M30" i="40"/>
  <c r="M29" i="40" s="1"/>
  <c r="M42" i="40"/>
  <c r="M41" i="40" s="1"/>
  <c r="M48" i="40"/>
  <c r="M47" i="40" s="1"/>
  <c r="M54" i="40"/>
  <c r="M53" i="40" s="1"/>
  <c r="M58" i="40"/>
  <c r="M57" i="40" s="1"/>
  <c r="M64" i="40"/>
  <c r="M66" i="40"/>
  <c r="M65" i="40" s="1"/>
  <c r="I68" i="40"/>
  <c r="I63" i="40" s="1"/>
  <c r="I62" i="40" s="1"/>
  <c r="M72" i="40"/>
  <c r="M71" i="40" s="1"/>
  <c r="I34" i="39"/>
  <c r="I28" i="39" s="1"/>
  <c r="I27" i="39" s="1"/>
  <c r="M34" i="39"/>
  <c r="M28" i="39" s="1"/>
  <c r="M63" i="39"/>
  <c r="M62" i="39" s="1"/>
  <c r="M68" i="38"/>
  <c r="M30" i="38"/>
  <c r="M29" i="38" s="1"/>
  <c r="M50" i="38"/>
  <c r="I34" i="38"/>
  <c r="I30" i="38"/>
  <c r="I29" i="38" s="1"/>
  <c r="M42" i="38"/>
  <c r="M41" i="38" s="1"/>
  <c r="M48" i="38"/>
  <c r="M47" i="38" s="1"/>
  <c r="I50" i="38"/>
  <c r="M54" i="38"/>
  <c r="M53" i="38" s="1"/>
  <c r="M58" i="38"/>
  <c r="M57" i="38" s="1"/>
  <c r="M64" i="38"/>
  <c r="M66" i="38"/>
  <c r="M65" i="38" s="1"/>
  <c r="I68" i="38"/>
  <c r="I63" i="38" s="1"/>
  <c r="I62" i="38" s="1"/>
  <c r="M72" i="38"/>
  <c r="M71" i="38" s="1"/>
  <c r="M78" i="38"/>
  <c r="M77" i="38" s="1"/>
  <c r="M29" i="37"/>
  <c r="I30" i="37"/>
  <c r="I29" i="37" s="1"/>
  <c r="M42" i="37"/>
  <c r="M41" i="37" s="1"/>
  <c r="M48" i="37"/>
  <c r="M47" i="37" s="1"/>
  <c r="I50" i="37"/>
  <c r="M54" i="37"/>
  <c r="M53" i="37" s="1"/>
  <c r="M58" i="37"/>
  <c r="M57" i="37" s="1"/>
  <c r="M64" i="37"/>
  <c r="M66" i="37"/>
  <c r="M65" i="37" s="1"/>
  <c r="I68" i="37"/>
  <c r="I63" i="37" s="1"/>
  <c r="I62" i="37" s="1"/>
  <c r="M72" i="37"/>
  <c r="M71" i="37" s="1"/>
  <c r="M78" i="37"/>
  <c r="M77" i="37" s="1"/>
  <c r="I30" i="36"/>
  <c r="I29" i="36" s="1"/>
  <c r="M42" i="36"/>
  <c r="M41" i="36" s="1"/>
  <c r="M48" i="36"/>
  <c r="M47" i="36" s="1"/>
  <c r="I50" i="36"/>
  <c r="M54" i="36"/>
  <c r="M53" i="36" s="1"/>
  <c r="M58" i="36"/>
  <c r="M57" i="36" s="1"/>
  <c r="M64" i="36"/>
  <c r="M66" i="36"/>
  <c r="M65" i="36" s="1"/>
  <c r="I68" i="36"/>
  <c r="I63" i="36" s="1"/>
  <c r="I62" i="36" s="1"/>
  <c r="M72" i="36"/>
  <c r="M71" i="36" s="1"/>
  <c r="M78" i="36"/>
  <c r="M77" i="36" s="1"/>
  <c r="M50" i="35"/>
  <c r="I29" i="35"/>
  <c r="I28" i="35" s="1"/>
  <c r="M48" i="35"/>
  <c r="M47" i="35" s="1"/>
  <c r="M34" i="35" s="1"/>
  <c r="I50" i="35"/>
  <c r="M54" i="35"/>
  <c r="M53" i="35" s="1"/>
  <c r="M58" i="35"/>
  <c r="M57" i="35" s="1"/>
  <c r="M64" i="35"/>
  <c r="M66" i="35"/>
  <c r="M65" i="35" s="1"/>
  <c r="I68" i="35"/>
  <c r="I63" i="35" s="1"/>
  <c r="I62" i="35" s="1"/>
  <c r="M72" i="35"/>
  <c r="M71" i="35" s="1"/>
  <c r="M78" i="35"/>
  <c r="M77" i="35" s="1"/>
  <c r="M50" i="34"/>
  <c r="M48" i="34"/>
  <c r="M47" i="34" s="1"/>
  <c r="M34" i="34" s="1"/>
  <c r="I50" i="34"/>
  <c r="I28" i="34" s="1"/>
  <c r="I27" i="34" s="1"/>
  <c r="M54" i="34"/>
  <c r="M53" i="34" s="1"/>
  <c r="M58" i="34"/>
  <c r="M57" i="34" s="1"/>
  <c r="M64" i="34"/>
  <c r="M66" i="34"/>
  <c r="M65" i="34" s="1"/>
  <c r="I68" i="34"/>
  <c r="I63" i="34" s="1"/>
  <c r="I62" i="34" s="1"/>
  <c r="M72" i="34"/>
  <c r="M71" i="34" s="1"/>
  <c r="M78" i="34"/>
  <c r="M77" i="34" s="1"/>
  <c r="I30" i="32"/>
  <c r="I29" i="32" s="1"/>
  <c r="M42" i="32"/>
  <c r="M41" i="32" s="1"/>
  <c r="M48" i="32"/>
  <c r="M47" i="32" s="1"/>
  <c r="I50" i="32"/>
  <c r="M54" i="32"/>
  <c r="M53" i="32" s="1"/>
  <c r="M58" i="32"/>
  <c r="M57" i="32" s="1"/>
  <c r="M64" i="32"/>
  <c r="M66" i="32"/>
  <c r="M65" i="32" s="1"/>
  <c r="M72" i="32"/>
  <c r="M71" i="32" s="1"/>
  <c r="M78" i="32"/>
  <c r="M77" i="32" s="1"/>
  <c r="M64" i="31"/>
  <c r="M66" i="31"/>
  <c r="M65" i="31" s="1"/>
  <c r="I68" i="31"/>
  <c r="I63" i="31" s="1"/>
  <c r="I62" i="31" s="1"/>
  <c r="M72" i="31"/>
  <c r="M71" i="31" s="1"/>
  <c r="M78" i="31"/>
  <c r="M77" i="31" s="1"/>
  <c r="M68" i="30"/>
  <c r="M41" i="30"/>
  <c r="M34" i="30" s="1"/>
  <c r="M53" i="30"/>
  <c r="M31" i="30"/>
  <c r="M30" i="30" s="1"/>
  <c r="M29" i="30" s="1"/>
  <c r="I41" i="30"/>
  <c r="I47" i="30"/>
  <c r="I34" i="30" s="1"/>
  <c r="M51" i="30"/>
  <c r="M50" i="30" s="1"/>
  <c r="I53" i="30"/>
  <c r="I57" i="30"/>
  <c r="M66" i="30"/>
  <c r="M65" i="30" s="1"/>
  <c r="I68" i="30"/>
  <c r="M72" i="30"/>
  <c r="M71" i="30" s="1"/>
  <c r="M78" i="30"/>
  <c r="M77" i="30" s="1"/>
  <c r="I28" i="29"/>
  <c r="I27" i="29" s="1"/>
  <c r="D28" i="28"/>
  <c r="D27" i="28" s="1"/>
  <c r="M30" i="28"/>
  <c r="M29" i="28" s="1"/>
  <c r="M50" i="28"/>
  <c r="M41" i="28"/>
  <c r="M34" i="28" s="1"/>
  <c r="M57" i="28"/>
  <c r="I30" i="28"/>
  <c r="I29" i="28" s="1"/>
  <c r="I50" i="28"/>
  <c r="M64" i="28"/>
  <c r="M66" i="28"/>
  <c r="M65" i="28" s="1"/>
  <c r="I68" i="28"/>
  <c r="I63" i="28" s="1"/>
  <c r="I62" i="28" s="1"/>
  <c r="M72" i="28"/>
  <c r="M71" i="28" s="1"/>
  <c r="M78" i="28"/>
  <c r="M77" i="28" s="1"/>
  <c r="I41" i="28"/>
  <c r="I47" i="28"/>
  <c r="I53" i="28"/>
  <c r="I57" i="28"/>
  <c r="M30" i="27"/>
  <c r="M29" i="27" s="1"/>
  <c r="M50" i="27"/>
  <c r="I34" i="27"/>
  <c r="I30" i="27"/>
  <c r="I29" i="27" s="1"/>
  <c r="M42" i="27"/>
  <c r="M41" i="27" s="1"/>
  <c r="M48" i="27"/>
  <c r="M47" i="27" s="1"/>
  <c r="I50" i="27"/>
  <c r="M54" i="27"/>
  <c r="M53" i="27" s="1"/>
  <c r="M58" i="27"/>
  <c r="M57" i="27" s="1"/>
  <c r="M64" i="27"/>
  <c r="M66" i="27"/>
  <c r="M65" i="27" s="1"/>
  <c r="I68" i="27"/>
  <c r="I63" i="27" s="1"/>
  <c r="I62" i="27" s="1"/>
  <c r="M72" i="27"/>
  <c r="M71" i="27" s="1"/>
  <c r="M78" i="27"/>
  <c r="M77" i="27" s="1"/>
  <c r="M41" i="26"/>
  <c r="M34" i="26" s="1"/>
  <c r="M57" i="26"/>
  <c r="M68" i="26"/>
  <c r="M31" i="26"/>
  <c r="M30" i="26" s="1"/>
  <c r="M29" i="26" s="1"/>
  <c r="I41" i="26"/>
  <c r="I47" i="26"/>
  <c r="I34" i="26" s="1"/>
  <c r="M51" i="26"/>
  <c r="M50" i="26" s="1"/>
  <c r="I53" i="26"/>
  <c r="I57" i="26"/>
  <c r="M64" i="26"/>
  <c r="M63" i="26" s="1"/>
  <c r="M66" i="26"/>
  <c r="M65" i="26" s="1"/>
  <c r="I68" i="26"/>
  <c r="I63" i="26" s="1"/>
  <c r="I62" i="26" s="1"/>
  <c r="M72" i="26"/>
  <c r="M71" i="26" s="1"/>
  <c r="M78" i="26"/>
  <c r="M77" i="26" s="1"/>
  <c r="I34" i="25"/>
  <c r="M30" i="25"/>
  <c r="M29" i="25" s="1"/>
  <c r="M50" i="25"/>
  <c r="I30" i="25"/>
  <c r="I29" i="25" s="1"/>
  <c r="I28" i="25" s="1"/>
  <c r="M42" i="25"/>
  <c r="M41" i="25" s="1"/>
  <c r="M48" i="25"/>
  <c r="M47" i="25" s="1"/>
  <c r="M34" i="25" s="1"/>
  <c r="I50" i="25"/>
  <c r="M54" i="25"/>
  <c r="M53" i="25" s="1"/>
  <c r="M58" i="25"/>
  <c r="M57" i="25" s="1"/>
  <c r="M64" i="25"/>
  <c r="M63" i="25" s="1"/>
  <c r="M66" i="25"/>
  <c r="M65" i="25" s="1"/>
  <c r="I68" i="25"/>
  <c r="I63" i="25" s="1"/>
  <c r="I62" i="25" s="1"/>
  <c r="M72" i="25"/>
  <c r="M71" i="25" s="1"/>
  <c r="M78" i="25"/>
  <c r="M77" i="25" s="1"/>
  <c r="G24" i="23"/>
  <c r="G22" i="23" s="1"/>
  <c r="F30" i="23"/>
  <c r="G59" i="23"/>
  <c r="G58" i="23" s="1"/>
  <c r="K58" i="23" s="1"/>
  <c r="H24" i="22"/>
  <c r="H22" i="22" s="1"/>
  <c r="D24" i="22"/>
  <c r="D22" i="22" s="1"/>
  <c r="F58" i="22"/>
  <c r="K58" i="22" s="1"/>
  <c r="K59" i="22"/>
  <c r="K30" i="22"/>
  <c r="K61" i="22"/>
  <c r="G24" i="21"/>
  <c r="F30" i="21"/>
  <c r="G59" i="21"/>
  <c r="G58" i="21" s="1"/>
  <c r="K58" i="21" s="1"/>
  <c r="F58" i="20"/>
  <c r="K58" i="20" s="1"/>
  <c r="K59" i="20"/>
  <c r="K30" i="20"/>
  <c r="K61" i="20"/>
  <c r="F58" i="19"/>
  <c r="K58" i="19" s="1"/>
  <c r="K59" i="19"/>
  <c r="G30" i="19"/>
  <c r="G24" i="19" s="1"/>
  <c r="G22" i="19" s="1"/>
  <c r="K61" i="19"/>
  <c r="F24" i="19"/>
  <c r="I22" i="18"/>
  <c r="G24" i="18"/>
  <c r="F30" i="18"/>
  <c r="G59" i="18"/>
  <c r="G58" i="18" s="1"/>
  <c r="K58" i="18" s="1"/>
  <c r="J24" i="17"/>
  <c r="J22" i="17" s="1"/>
  <c r="F58" i="17"/>
  <c r="F30" i="17"/>
  <c r="K30" i="17" s="1"/>
  <c r="G59" i="17"/>
  <c r="G58" i="17" s="1"/>
  <c r="G22" i="17" s="1"/>
  <c r="I28" i="15"/>
  <c r="K22" i="15" s="1"/>
  <c r="D30" i="14"/>
  <c r="D28" i="14" s="1"/>
  <c r="D30" i="13"/>
  <c r="D28" i="13" s="1"/>
  <c r="I28" i="12"/>
  <c r="K22" i="12" s="1"/>
  <c r="L22" i="12" s="1"/>
  <c r="N21" i="9"/>
  <c r="K27" i="9"/>
  <c r="K29" i="8"/>
  <c r="K27" i="8" s="1"/>
  <c r="D29" i="8"/>
  <c r="D27" i="8" s="1"/>
  <c r="M29" i="8"/>
  <c r="M27" i="8" s="1"/>
  <c r="K27" i="7"/>
  <c r="J29" i="7"/>
  <c r="J27" i="7" s="1"/>
  <c r="N21" i="7" s="1"/>
  <c r="F24" i="46" l="1"/>
  <c r="F58" i="52"/>
  <c r="J59" i="52"/>
  <c r="J24" i="53"/>
  <c r="F58" i="53"/>
  <c r="J58" i="53" s="1"/>
  <c r="J59" i="53"/>
  <c r="J24" i="47"/>
  <c r="F58" i="47"/>
  <c r="J58" i="47" s="1"/>
  <c r="J59" i="47"/>
  <c r="H24" i="51"/>
  <c r="H23" i="51" s="1"/>
  <c r="F58" i="51"/>
  <c r="J58" i="51" s="1"/>
  <c r="J59" i="51"/>
  <c r="F23" i="51"/>
  <c r="J23" i="51" s="1"/>
  <c r="J24" i="51"/>
  <c r="J24" i="50"/>
  <c r="F58" i="50"/>
  <c r="J58" i="50" s="1"/>
  <c r="J59" i="50"/>
  <c r="F58" i="49"/>
  <c r="J58" i="49" s="1"/>
  <c r="J59" i="49"/>
  <c r="F23" i="49"/>
  <c r="J23" i="49" s="1"/>
  <c r="J24" i="49"/>
  <c r="F24" i="48"/>
  <c r="F24" i="5"/>
  <c r="J25" i="5"/>
  <c r="F58" i="5"/>
  <c r="J58" i="5" s="1"/>
  <c r="J59" i="5"/>
  <c r="J26" i="5"/>
  <c r="I22" i="20"/>
  <c r="K24" i="20"/>
  <c r="G22" i="21"/>
  <c r="I28" i="30"/>
  <c r="I27" i="30" s="1"/>
  <c r="I28" i="32"/>
  <c r="I27" i="32" s="1"/>
  <c r="I28" i="27"/>
  <c r="M34" i="37"/>
  <c r="M27" i="39"/>
  <c r="M34" i="40"/>
  <c r="M63" i="44"/>
  <c r="M34" i="44"/>
  <c r="G58" i="45"/>
  <c r="L27" i="40"/>
  <c r="M34" i="29"/>
  <c r="M28" i="29" s="1"/>
  <c r="H27" i="32"/>
  <c r="H22" i="19"/>
  <c r="L27" i="10"/>
  <c r="M28" i="26"/>
  <c r="G27" i="40"/>
  <c r="D27" i="39"/>
  <c r="E27" i="32"/>
  <c r="F27" i="30"/>
  <c r="M63" i="27"/>
  <c r="M34" i="27"/>
  <c r="M28" i="35"/>
  <c r="I28" i="37"/>
  <c r="I28" i="38"/>
  <c r="I28" i="44"/>
  <c r="G37" i="2"/>
  <c r="G24" i="2" s="1"/>
  <c r="G23" i="2" s="1"/>
  <c r="G44" i="2" s="1"/>
  <c r="G51" i="45"/>
  <c r="G46" i="45"/>
  <c r="G39" i="45" s="1"/>
  <c r="C24" i="94"/>
  <c r="J27" i="38"/>
  <c r="M34" i="31"/>
  <c r="M28" i="31" s="1"/>
  <c r="J27" i="28"/>
  <c r="I22" i="22"/>
  <c r="I28" i="26"/>
  <c r="I27" i="26" s="1"/>
  <c r="M63" i="30"/>
  <c r="I27" i="31"/>
  <c r="D22" i="19"/>
  <c r="I22" i="19"/>
  <c r="G27" i="41"/>
  <c r="D37" i="2"/>
  <c r="D24" i="2" s="1"/>
  <c r="D23" i="2" s="1"/>
  <c r="D44" i="2" s="1"/>
  <c r="L29" i="33"/>
  <c r="F28" i="33"/>
  <c r="D28" i="33"/>
  <c r="G28" i="33"/>
  <c r="M71" i="33"/>
  <c r="M47" i="33"/>
  <c r="M77" i="33"/>
  <c r="F62" i="33"/>
  <c r="M50" i="33"/>
  <c r="M57" i="33"/>
  <c r="M65" i="33"/>
  <c r="M68" i="33"/>
  <c r="M53" i="33"/>
  <c r="E62" i="33"/>
  <c r="L28" i="33"/>
  <c r="I62" i="33"/>
  <c r="D62" i="33"/>
  <c r="G62" i="33"/>
  <c r="F27" i="33"/>
  <c r="E28" i="33"/>
  <c r="H62" i="33"/>
  <c r="I63" i="33"/>
  <c r="M62" i="44"/>
  <c r="I27" i="44"/>
  <c r="M28" i="44"/>
  <c r="M27" i="44" s="1"/>
  <c r="M63" i="43"/>
  <c r="M62" i="43" s="1"/>
  <c r="I28" i="43"/>
  <c r="I27" i="43" s="1"/>
  <c r="M28" i="43"/>
  <c r="M27" i="43" s="1"/>
  <c r="I28" i="42"/>
  <c r="I27" i="42" s="1"/>
  <c r="M63" i="42"/>
  <c r="M62" i="42" s="1"/>
  <c r="M34" i="42"/>
  <c r="M28" i="42" s="1"/>
  <c r="M63" i="41"/>
  <c r="M62" i="41" s="1"/>
  <c r="I28" i="41"/>
  <c r="I27" i="41" s="1"/>
  <c r="M28" i="41"/>
  <c r="I27" i="40"/>
  <c r="M28" i="40"/>
  <c r="M63" i="40"/>
  <c r="M62" i="40" s="1"/>
  <c r="M63" i="38"/>
  <c r="M62" i="38" s="1"/>
  <c r="M34" i="38"/>
  <c r="I27" i="38"/>
  <c r="M28" i="38"/>
  <c r="M27" i="38" s="1"/>
  <c r="I27" i="37"/>
  <c r="M63" i="37"/>
  <c r="M62" i="37" s="1"/>
  <c r="M28" i="37"/>
  <c r="M27" i="37" s="1"/>
  <c r="I28" i="36"/>
  <c r="I27" i="36" s="1"/>
  <c r="M63" i="36"/>
  <c r="M62" i="36" s="1"/>
  <c r="M34" i="36"/>
  <c r="M28" i="36" s="1"/>
  <c r="I27" i="35"/>
  <c r="M63" i="35"/>
  <c r="M62" i="35" s="1"/>
  <c r="M27" i="35" s="1"/>
  <c r="M63" i="34"/>
  <c r="M62" i="34" s="1"/>
  <c r="M28" i="34"/>
  <c r="M63" i="32"/>
  <c r="M62" i="32" s="1"/>
  <c r="M34" i="32"/>
  <c r="M28" i="32" s="1"/>
  <c r="M27" i="32" s="1"/>
  <c r="M63" i="31"/>
  <c r="M62" i="31" s="1"/>
  <c r="M27" i="31" s="1"/>
  <c r="M28" i="30"/>
  <c r="M27" i="30" s="1"/>
  <c r="M27" i="29"/>
  <c r="I34" i="28"/>
  <c r="I28" i="28" s="1"/>
  <c r="I27" i="28" s="1"/>
  <c r="M63" i="28"/>
  <c r="M62" i="28" s="1"/>
  <c r="M28" i="28"/>
  <c r="M27" i="28" s="1"/>
  <c r="M62" i="27"/>
  <c r="I27" i="27"/>
  <c r="M28" i="27"/>
  <c r="M62" i="26"/>
  <c r="M27" i="26" s="1"/>
  <c r="M28" i="25"/>
  <c r="M27" i="25" s="1"/>
  <c r="M62" i="25"/>
  <c r="I27" i="25"/>
  <c r="F24" i="23"/>
  <c r="K30" i="23"/>
  <c r="K59" i="23"/>
  <c r="F22" i="22"/>
  <c r="K22" i="22" s="1"/>
  <c r="K24" i="22"/>
  <c r="F24" i="21"/>
  <c r="K30" i="21"/>
  <c r="K59" i="21"/>
  <c r="F22" i="20"/>
  <c r="K22" i="20" s="1"/>
  <c r="K24" i="19"/>
  <c r="F22" i="19"/>
  <c r="K22" i="19" s="1"/>
  <c r="K30" i="19"/>
  <c r="G22" i="18"/>
  <c r="K59" i="18"/>
  <c r="F24" i="18"/>
  <c r="K30" i="18"/>
  <c r="K59" i="17"/>
  <c r="F24" i="17"/>
  <c r="K58" i="17"/>
  <c r="J24" i="46" l="1"/>
  <c r="F23" i="46"/>
  <c r="J23" i="46" s="1"/>
  <c r="J58" i="52"/>
  <c r="F23" i="52"/>
  <c r="F23" i="53"/>
  <c r="J23" i="53" s="1"/>
  <c r="F23" i="47"/>
  <c r="J23" i="47" s="1"/>
  <c r="F23" i="50"/>
  <c r="J23" i="50" s="1"/>
  <c r="F23" i="48"/>
  <c r="J23" i="48" s="1"/>
  <c r="J24" i="48"/>
  <c r="F23" i="5"/>
  <c r="J23" i="5" s="1"/>
  <c r="J24" i="5"/>
  <c r="M27" i="27"/>
  <c r="M27" i="34"/>
  <c r="M27" i="36"/>
  <c r="M27" i="42"/>
  <c r="G66" i="45"/>
  <c r="E39" i="2"/>
  <c r="M27" i="41"/>
  <c r="I39" i="2"/>
  <c r="I24" i="94"/>
  <c r="G22" i="45"/>
  <c r="G27" i="33"/>
  <c r="E27" i="33"/>
  <c r="M29" i="33"/>
  <c r="L27" i="33"/>
  <c r="K27" i="33"/>
  <c r="M63" i="33"/>
  <c r="D27" i="33"/>
  <c r="M27" i="40"/>
  <c r="K24" i="23"/>
  <c r="F22" i="23"/>
  <c r="K22" i="23" s="1"/>
  <c r="K24" i="21"/>
  <c r="F22" i="21"/>
  <c r="K22" i="21" s="1"/>
  <c r="K24" i="18"/>
  <c r="F22" i="18"/>
  <c r="K22" i="18" s="1"/>
  <c r="K24" i="17"/>
  <c r="F22" i="17"/>
  <c r="K22" i="17" s="1"/>
  <c r="G24" i="94" l="1"/>
  <c r="G64" i="45"/>
  <c r="G63" i="45" s="1"/>
  <c r="G23" i="45"/>
  <c r="G20" i="45" s="1"/>
  <c r="H37" i="2"/>
  <c r="G60" i="45"/>
  <c r="G57" i="45" s="1"/>
  <c r="M62" i="33"/>
  <c r="G29" i="45" l="1"/>
  <c r="C24" i="93"/>
  <c r="I37" i="2"/>
  <c r="K24" i="94"/>
  <c r="G24" i="93"/>
  <c r="G28" i="45"/>
  <c r="G26" i="45" s="1"/>
  <c r="H32" i="2"/>
  <c r="G19" i="45"/>
  <c r="H26" i="2"/>
  <c r="H24" i="2" s="1"/>
  <c r="H23" i="2" s="1"/>
  <c r="H44" i="2" s="1"/>
  <c r="K24" i="93"/>
  <c r="E37" i="2"/>
  <c r="E24" i="2" s="1"/>
  <c r="E23" i="2" s="1"/>
  <c r="E44" i="2" s="1"/>
  <c r="G55" i="45"/>
  <c r="M27" i="33"/>
  <c r="I26" i="2" l="1"/>
  <c r="I32" i="2"/>
  <c r="I24" i="2" l="1"/>
  <c r="I23" i="2" s="1"/>
  <c r="I44" i="2" s="1"/>
  <c r="G6" i="56"/>
  <c r="G5" i="56" s="1"/>
</calcChain>
</file>

<file path=xl/comments1.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0.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1.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2.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3.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4.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5.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6.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7.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8.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9.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0.xml><?xml version="1.0" encoding="utf-8"?>
<comments xmlns="http://schemas.openxmlformats.org/spreadsheetml/2006/main">
  <authors>
    <author>Автор</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1.xml><?xml version="1.0" encoding="utf-8"?>
<comments xmlns="http://schemas.openxmlformats.org/spreadsheetml/2006/main">
  <authors>
    <author>Автор</author>
  </authors>
  <commentList>
    <comment ref="D23" authorId="0">
      <text>
        <r>
          <rPr>
            <b/>
            <sz val="8"/>
            <color indexed="81"/>
            <rFont val="Tahoma"/>
            <family val="2"/>
            <charset val="204"/>
          </rPr>
          <t>Автор:</t>
        </r>
        <r>
          <rPr>
            <sz val="8"/>
            <color indexed="81"/>
            <rFont val="Tahoma"/>
            <family val="2"/>
            <charset val="204"/>
          </rPr>
          <t xml:space="preserve">
в зведених звітах головних розпорядників рядок 721= рядку 630
</t>
        </r>
        <r>
          <rPr>
            <b/>
            <i/>
            <sz val="8"/>
            <color indexed="81"/>
            <rFont val="Tahoma"/>
            <family val="2"/>
            <charset val="204"/>
          </rPr>
          <t xml:space="preserve">ВАЖНО </t>
        </r>
        <r>
          <rPr>
            <sz val="8"/>
            <color indexed="81"/>
            <rFont val="Tahoma"/>
            <family val="2"/>
            <charset val="204"/>
          </rPr>
          <t>Для советов: Передача отримувачам коштів таким как КП"Бла бла", в цьому рядку не враховується а проставляється в 722</t>
        </r>
      </text>
    </comment>
  </commentList>
</comments>
</file>

<file path=xl/comments22.xml><?xml version="1.0" encoding="utf-8"?>
<comments xmlns="http://schemas.openxmlformats.org/spreadsheetml/2006/main">
  <authors>
    <author>Автор</author>
  </authors>
  <commentList>
    <comment ref="E24" authorId="0">
      <text>
        <r>
          <rPr>
            <b/>
            <sz val="8"/>
            <color indexed="81"/>
            <rFont val="Tahoma"/>
            <family val="2"/>
            <charset val="204"/>
          </rPr>
          <t>Автор:</t>
        </r>
        <r>
          <rPr>
            <sz val="8"/>
            <color indexed="81"/>
            <rFont val="Tahoma"/>
            <family val="2"/>
            <charset val="204"/>
          </rPr>
          <t xml:space="preserve">
У зведених звітах головних розпорядників рядок 300 = рядок 230</t>
        </r>
      </text>
    </comment>
  </commentList>
</comments>
</file>

<file path=xl/comments3.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9.xml><?xml version="1.0" encoding="utf-8"?>
<comments xmlns="http://schemas.openxmlformats.org/spreadsheetml/2006/main">
  <authors>
    <author>Автор</author>
  </authors>
  <commentList>
    <comment ref="E19" authorId="0">
      <text>
        <r>
          <rPr>
            <b/>
            <sz val="8"/>
            <color indexed="81"/>
            <rFont val="Tahoma"/>
            <family val="2"/>
            <charset val="204"/>
          </rPr>
          <t>Автор:</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sharedStrings.xml><?xml version="1.0" encoding="utf-8"?>
<sst xmlns="http://schemas.openxmlformats.org/spreadsheetml/2006/main" count="13116" uniqueCount="926">
  <si>
    <t>Додаток 4
до Порядку складання фінансової, бюджетної та іншої звітності розпорядниками та одержувачами бюджетних коштів</t>
  </si>
  <si>
    <t>ЗВІТ</t>
  </si>
  <si>
    <t/>
  </si>
  <si>
    <t>коди</t>
  </si>
  <si>
    <t>Установа</t>
  </si>
  <si>
    <t>за ЄДРПОУ</t>
  </si>
  <si>
    <t>Територія</t>
  </si>
  <si>
    <t>за КОАТУУ</t>
  </si>
  <si>
    <t>Організаційно-правова форма господарювання</t>
  </si>
  <si>
    <t>за КОПФГ</t>
  </si>
  <si>
    <t xml:space="preserve">Код та назва відомчої класифікації видатків та кредитування державного бюджету </t>
  </si>
  <si>
    <t>-</t>
  </si>
  <si>
    <t>Код та назва програмної класифікації видатків та кредитування державного бюджету</t>
  </si>
  <si>
    <t>Код та назва типової відомчої класифікації видатків та кредитування місцевих бюджетів</t>
  </si>
  <si>
    <t>Код та назва програмної класифікації видатків та кредитування місцевих бюджетів (код та назва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</si>
  <si>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t>Зведена</t>
  </si>
  <si>
    <t>Одиниця виміру: грн коп.</t>
  </si>
  <si>
    <t>Показники</t>
  </si>
  <si>
    <t>КЕКВ та/або ККК</t>
  </si>
  <si>
    <t>Код рядка</t>
  </si>
  <si>
    <t>Затверджено на звітний рік</t>
  </si>
  <si>
    <t>Затверджено на звітний період (рік)1</t>
  </si>
  <si>
    <t>Залишок на початок звітного року</t>
  </si>
  <si>
    <t>Надійшло коштів за звітний період (рік)</t>
  </si>
  <si>
    <t>Касові за звітний період (рік)</t>
  </si>
  <si>
    <t>Фактичні за звітний період (рік)</t>
  </si>
  <si>
    <t>Залишок на кінець звітного періоду (року)</t>
  </si>
  <si>
    <t>Х</t>
  </si>
  <si>
    <t>010</t>
  </si>
  <si>
    <t>020</t>
  </si>
  <si>
    <t>Оплата праці і нарахування на заробітну плату</t>
  </si>
  <si>
    <t>030</t>
  </si>
  <si>
    <t xml:space="preserve">Оплата праці </t>
  </si>
  <si>
    <t>040</t>
  </si>
  <si>
    <t xml:space="preserve">  Заробітна плата</t>
  </si>
  <si>
    <t>050</t>
  </si>
  <si>
    <t xml:space="preserve">  Грошове  забезпечення військовослужбовців</t>
  </si>
  <si>
    <t>060</t>
  </si>
  <si>
    <t>Нарахування на оплату праці</t>
  </si>
  <si>
    <t>070</t>
  </si>
  <si>
    <t>Використання товарів і послуг</t>
  </si>
  <si>
    <t>080</t>
  </si>
  <si>
    <t>Предмети, матеріали, обладнання та інвентар</t>
  </si>
  <si>
    <t>090</t>
  </si>
  <si>
    <t>Медикаменти та перев’язувальні матеріали</t>
  </si>
  <si>
    <t>Продукти харчування</t>
  </si>
  <si>
    <t>Оплата послуг (крім комунальних)</t>
  </si>
  <si>
    <t>Видатки на відрядження</t>
  </si>
  <si>
    <t>Видатки та заходи спеціального призначення</t>
  </si>
  <si>
    <t xml:space="preserve">Оплата комунальних послуг та енергоносіїв  </t>
  </si>
  <si>
    <t xml:space="preserve">  Оплата теплопостачання</t>
  </si>
  <si>
    <t xml:space="preserve">  Оплата водопостачання  та водовідведення</t>
  </si>
  <si>
    <t xml:space="preserve">  Оплата електроенергії</t>
  </si>
  <si>
    <t xml:space="preserve">  Оплата природного газу</t>
  </si>
  <si>
    <t xml:space="preserve">  Оплата інших енергоносіїв</t>
  </si>
  <si>
    <t>Дослідження і розробки, окремі заходи по реалізації державних (регіональних) програм</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</si>
  <si>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</si>
  <si>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</si>
  <si>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t xml:space="preserve">Обслуговування боргових зобов’язань </t>
  </si>
  <si>
    <t xml:space="preserve">Обслуговування внутрішніх боргових зобов’язань </t>
  </si>
  <si>
    <t xml:space="preserve">Обслуговування зовнішніх боргових зобов’язань </t>
  </si>
  <si>
    <t>Поточні трансферти</t>
  </si>
  <si>
    <t>Субсидії та поточні трансферти підприємствам (установам, організаціям)</t>
  </si>
  <si>
    <t>Поточні трансферти органам державного управління інших рівнів</t>
  </si>
  <si>
    <t>Поточні трансферти  урядам іноземних держав та міжнародним організаціям</t>
  </si>
  <si>
    <t>Соціальне забезпечення</t>
  </si>
  <si>
    <t>Виплата пенсій і допомоги</t>
  </si>
  <si>
    <t xml:space="preserve">Стипендії </t>
  </si>
  <si>
    <t>Інші виплати населенню</t>
  </si>
  <si>
    <t>Інші поточні видатки</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</si>
  <si>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</si>
  <si>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</si>
  <si>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</si>
  <si>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</si>
  <si>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Капітальне будівництво (придбання) житла</t>
  </si>
  <si>
    <t xml:space="preserve"> Капітальне  будівництво (придбання) інших об’єктів </t>
  </si>
  <si>
    <t>Капітальний ремонт</t>
  </si>
  <si>
    <t xml:space="preserve">  Капітальний ремонт житлового фонду (приміщень)</t>
  </si>
  <si>
    <t xml:space="preserve">  Капітальний ремонт інших об’єктів </t>
  </si>
  <si>
    <t xml:space="preserve">Реконструкція  та  реставрація </t>
  </si>
  <si>
    <t>Створення державних запасів і резервів</t>
  </si>
  <si>
    <t>Придбання землі  та нематеріальних активів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</si>
  <si>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</si>
  <si>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</si>
  <si>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</si>
  <si>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урядам іноземних держав та міжнародним організаціям</t>
  </si>
  <si>
    <t>Капітальні трансферти населенню</t>
  </si>
  <si>
    <t>Внутрішнє кредитування</t>
  </si>
  <si>
    <t>Надання внутрішніх кредитів</t>
  </si>
  <si>
    <t xml:space="preserve">  Надання кредитів органам державного управління інших  рівнів</t>
  </si>
  <si>
    <t xml:space="preserve">  Надання кредитів підприємствам, установам, організаціям</t>
  </si>
  <si>
    <t>Зовнішнє кредитування</t>
  </si>
  <si>
    <t>Надання зовнішніх кредитів</t>
  </si>
  <si>
    <t>Інші видатки</t>
  </si>
  <si>
    <t>X</t>
  </si>
  <si>
    <t>Нерозподілені видатки</t>
  </si>
  <si>
    <t xml:space="preserve"> 1 Заповнюється розпорядниками бюджетних коштів.</t>
  </si>
  <si>
    <t>(підпис)</t>
  </si>
  <si>
    <t>(ініціали, прізвище)</t>
  </si>
  <si>
    <t>*До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</si>
  <si>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Додаток 5
до Порядку складання фінансової, бюджетної та іншої звітності розпорядниками та одержувачами бюджетних коштів</t>
  </si>
  <si>
    <r>
      <t>Код та назва відомчої класифікації видатків та кредитування державного бюджету</t>
    </r>
    <r>
      <rPr>
        <b/>
        <sz val="8"/>
        <color indexed="8"/>
        <rFont val="Times New Roman"/>
        <family val="1"/>
        <charset val="204"/>
      </rPr>
      <t xml:space="preserve"> </t>
    </r>
  </si>
  <si>
    <t>Зведений</t>
  </si>
  <si>
    <r>
      <t>Періодичність: квартальна,</t>
    </r>
    <r>
      <rPr>
        <u/>
        <sz val="8"/>
        <color indexed="8"/>
        <rFont val="Times New Roman"/>
        <family val="1"/>
        <charset val="204"/>
      </rPr>
      <t xml:space="preserve"> річна.</t>
    </r>
  </si>
  <si>
    <t>КЕКВ</t>
  </si>
  <si>
    <t>Перераховано залишок</t>
  </si>
  <si>
    <t>Отримано залишок</t>
  </si>
  <si>
    <t xml:space="preserve">Нараховано доходів за звітний період (рік) </t>
  </si>
  <si>
    <t>Надій-шло коштів за звітний період (рік)</t>
  </si>
  <si>
    <t>усього</t>
  </si>
  <si>
    <t>у т.ч. спрямовано на погашення заборгованості загального фонду</t>
  </si>
  <si>
    <t>у т.ч. проведені за видатками загального фонду</t>
  </si>
  <si>
    <r>
      <t xml:space="preserve">Надходження коштів – </t>
    </r>
    <r>
      <rPr>
        <sz val="8"/>
        <color indexed="8"/>
        <rFont val="Times New Roman"/>
        <family val="1"/>
        <charset val="204"/>
      </rPr>
      <t>усього</t>
    </r>
  </si>
  <si>
    <t>За послуги, що надаються бюджетними установами згідно з їх основною діяльністю</t>
  </si>
  <si>
    <t>Від додаткової (господарської) діяльності</t>
  </si>
  <si>
    <t>Від оренди майна бюджетних установ</t>
  </si>
  <si>
    <t>Від реалізації в установленому поряду майна (крім нерухомого майна)</t>
  </si>
  <si>
    <t>Фінансування</t>
  </si>
  <si>
    <r>
      <t xml:space="preserve">Видатки - </t>
    </r>
    <r>
      <rPr>
        <sz val="8"/>
        <color indexed="8"/>
        <rFont val="Times New Roman"/>
        <family val="1"/>
        <charset val="204"/>
      </rPr>
      <t xml:space="preserve"> усього</t>
    </r>
  </si>
  <si>
    <t>у тому числі:</t>
  </si>
  <si>
    <t>Поточні видатки</t>
  </si>
  <si>
    <r>
      <t xml:space="preserve">  </t>
    </r>
    <r>
      <rPr>
        <sz val="8"/>
        <color indexed="8"/>
        <rFont val="Times New Roman"/>
        <family val="1"/>
        <charset val="204"/>
      </rPr>
      <t>Реконструкція житлового фонду (приміщень)</t>
    </r>
  </si>
  <si>
    <r>
      <t xml:space="preserve">  </t>
    </r>
    <r>
      <rPr>
        <sz val="8"/>
        <color indexed="8"/>
        <rFont val="Times New Roman"/>
        <family val="1"/>
        <charset val="204"/>
      </rPr>
      <t>Реконструкція та реставрація  інших об’єктів</t>
    </r>
  </si>
  <si>
    <r>
      <t xml:space="preserve">  </t>
    </r>
    <r>
      <rPr>
        <sz val="8"/>
        <color indexed="8"/>
        <rFont val="Times New Roman"/>
        <family val="1"/>
        <charset val="204"/>
      </rPr>
      <t>Реставрація пам’яток культури, історії та архітектури</t>
    </r>
  </si>
  <si>
    <t>Капітальні трансферти до бюджету розвитку</t>
  </si>
  <si>
    <r>
      <t xml:space="preserve">  </t>
    </r>
    <r>
      <rPr>
        <sz val="8"/>
        <color indexed="8"/>
        <rFont val="Times New Roman"/>
        <family val="1"/>
        <charset val="204"/>
      </rPr>
      <t>Надання інших внутрішніх кредитів</t>
    </r>
  </si>
  <si>
    <t>Повернення внутрішніх кредитів</t>
  </si>
  <si>
    <t xml:space="preserve">   Повернення кредитів органами державного управління інших  рівнів</t>
  </si>
  <si>
    <t xml:space="preserve">    Повернення кредитів підприємствами, установами, організаціями</t>
  </si>
  <si>
    <t xml:space="preserve">   Повернення інших внутрішніх кредитів</t>
  </si>
  <si>
    <t>Повернення зовнішніх кредитів</t>
  </si>
  <si>
    <t>10 Орган з питань освіти і науки, молоді</t>
  </si>
  <si>
    <t>070101</t>
  </si>
  <si>
    <t xml:space="preserve">Нарахо-вано доходів за звітний період (рік) </t>
  </si>
  <si>
    <t xml:space="preserve"> </t>
  </si>
  <si>
    <t>070201</t>
  </si>
  <si>
    <r>
      <t>Періодичність:</t>
    </r>
    <r>
      <rPr>
        <u/>
        <sz val="8"/>
        <color indexed="8"/>
        <rFont val="Times New Roman"/>
        <family val="1"/>
        <charset val="204"/>
      </rPr>
      <t xml:space="preserve"> </t>
    </r>
    <r>
      <rPr>
        <sz val="8"/>
        <color indexed="8"/>
        <rFont val="Times New Roman"/>
        <family val="1"/>
        <charset val="204"/>
      </rPr>
      <t xml:space="preserve">квартальна, </t>
    </r>
    <r>
      <rPr>
        <u/>
        <sz val="8"/>
        <color indexed="8"/>
        <rFont val="Times New Roman"/>
        <family val="1"/>
        <charset val="204"/>
      </rPr>
      <t>річна.</t>
    </r>
  </si>
  <si>
    <t>070401</t>
  </si>
  <si>
    <t>091108</t>
  </si>
  <si>
    <r>
      <t xml:space="preserve">Періодичність: квартальна, </t>
    </r>
    <r>
      <rPr>
        <u/>
        <sz val="8"/>
        <color indexed="8"/>
        <rFont val="Times New Roman"/>
        <family val="1"/>
        <charset val="204"/>
      </rPr>
      <t>річна.</t>
    </r>
  </si>
  <si>
    <t>Додаток 6
до Порядку складання фінансової, бюджетної та іншої звітності розпорядниками та одержувачами бюджетних коштів (пункт 2.1)</t>
  </si>
  <si>
    <t>про надходження і використання коштів, отриманих за іншими джерелами власних надходжень</t>
  </si>
  <si>
    <t xml:space="preserve">Затверджено
на звітний рік
</t>
  </si>
  <si>
    <t>Нараховано доходів за звітний період (рік)</t>
  </si>
  <si>
    <t>Від отриманих благодійних внесків, грантів та дарунків</t>
  </si>
  <si>
    <t>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</si>
  <si>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Вищих та професійно-технічних навчальних закладів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t>
  </si>
  <si>
    <t>Від реалізації майнових прав на фільми, вихідні матеріали фільмів та фільмокопій, створені за бюджетні кошти за державним замовленням або на умовах фінансової підтримки</t>
  </si>
  <si>
    <r>
      <t>Видатки та надання кредитів</t>
    </r>
    <r>
      <rPr>
        <sz val="8"/>
        <color indexed="8"/>
        <rFont val="Times New Roman"/>
        <family val="1"/>
        <charset val="204"/>
      </rPr>
      <t xml:space="preserve">- </t>
    </r>
    <r>
      <rPr>
        <b/>
        <sz val="8"/>
        <color indexed="8"/>
        <rFont val="Times New Roman"/>
        <family val="1"/>
        <charset val="204"/>
      </rPr>
      <t>усього</t>
    </r>
  </si>
  <si>
    <t>100</t>
  </si>
  <si>
    <r>
      <t>Періодичність:</t>
    </r>
    <r>
      <rPr>
        <u/>
        <sz val="8"/>
        <color indexed="8"/>
        <rFont val="Times New Roman"/>
        <family val="1"/>
        <charset val="204"/>
      </rPr>
      <t xml:space="preserve"> квартальна, річна.</t>
    </r>
  </si>
  <si>
    <r>
      <t xml:space="preserve">Періодичність: </t>
    </r>
    <r>
      <rPr>
        <u/>
        <sz val="8"/>
        <color indexed="8"/>
        <rFont val="Times New Roman"/>
        <family val="1"/>
        <charset val="204"/>
      </rPr>
      <t>квартальна</t>
    </r>
    <r>
      <rPr>
        <sz val="8"/>
        <color indexed="8"/>
        <rFont val="Times New Roman"/>
        <family val="1"/>
        <charset val="204"/>
      </rPr>
      <t>, річна.</t>
    </r>
  </si>
  <si>
    <t>Додаток 7
до Порядку складання фінансової, бюджетної та іншої звітності розпорядниками та одержувачами бюджетних коштів</t>
  </si>
  <si>
    <r>
      <t>Періодичність: квартальна,</t>
    </r>
    <r>
      <rPr>
        <u/>
        <sz val="8"/>
        <color indexed="8"/>
        <rFont val="Times New Roman"/>
        <family val="1"/>
        <charset val="204"/>
      </rPr>
      <t xml:space="preserve"> річна</t>
    </r>
  </si>
  <si>
    <t>Затверджено
на звітний рік</t>
  </si>
  <si>
    <t>Перера-ховано залишок</t>
  </si>
  <si>
    <r>
      <t xml:space="preserve">Видатки та надання кредитів - </t>
    </r>
    <r>
      <rPr>
        <sz val="8"/>
        <color indexed="8"/>
        <rFont val="Times New Roman"/>
        <family val="1"/>
        <charset val="204"/>
      </rPr>
      <t xml:space="preserve"> усього</t>
    </r>
  </si>
  <si>
    <t>1 Заповнюється розпорядниками бюджетних коштів.</t>
  </si>
  <si>
    <t>150101</t>
  </si>
  <si>
    <t>250404</t>
  </si>
  <si>
    <r>
      <t xml:space="preserve">Періодичність: квартальна, </t>
    </r>
    <r>
      <rPr>
        <u/>
        <sz val="8"/>
        <color indexed="8"/>
        <rFont val="Times New Roman"/>
        <family val="1"/>
        <charset val="204"/>
      </rPr>
      <t>річна</t>
    </r>
  </si>
  <si>
    <t>180107</t>
  </si>
  <si>
    <r>
      <t>Періодичність:</t>
    </r>
    <r>
      <rPr>
        <u/>
        <sz val="8"/>
        <color indexed="8"/>
        <rFont val="Times New Roman"/>
        <family val="1"/>
        <charset val="204"/>
      </rPr>
      <t xml:space="preserve"> </t>
    </r>
    <r>
      <rPr>
        <sz val="8"/>
        <color indexed="8"/>
        <rFont val="Times New Roman"/>
        <family val="1"/>
        <charset val="204"/>
      </rPr>
      <t>квартальна</t>
    </r>
    <r>
      <rPr>
        <u/>
        <sz val="8"/>
        <color indexed="8"/>
        <rFont val="Times New Roman"/>
        <family val="1"/>
        <charset val="204"/>
      </rPr>
      <t>, річна</t>
    </r>
  </si>
  <si>
    <t>070804</t>
  </si>
  <si>
    <r>
      <t>Періодичність:</t>
    </r>
    <r>
      <rPr>
        <u/>
        <sz val="8"/>
        <color indexed="8"/>
        <rFont val="Times New Roman"/>
        <family val="1"/>
        <charset val="204"/>
      </rPr>
      <t xml:space="preserve"> квартальна,</t>
    </r>
    <r>
      <rPr>
        <sz val="8"/>
        <color indexed="8"/>
        <rFont val="Times New Roman"/>
        <family val="1"/>
        <charset val="204"/>
      </rPr>
      <t xml:space="preserve"> річна</t>
    </r>
  </si>
  <si>
    <t>Додаток 10
до Порядку складання фінансової, бюджетної та іншої звітності розпорядниками та одержувачами бюджетних коштів (абзац дев'ятий підпункту 2.1.2 пункту 2.1)</t>
  </si>
  <si>
    <r>
      <t>Періодичність</t>
    </r>
    <r>
      <rPr>
        <i/>
        <sz val="8"/>
        <color indexed="8"/>
        <rFont val="Times New Roman"/>
        <family val="1"/>
        <charset val="204"/>
      </rPr>
      <t>: місячна</t>
    </r>
    <r>
      <rPr>
        <i/>
        <u/>
        <sz val="8"/>
        <color indexed="8"/>
        <rFont val="Times New Roman"/>
        <family val="1"/>
        <charset val="204"/>
      </rPr>
      <t>,</t>
    </r>
    <r>
      <rPr>
        <u/>
        <sz val="8"/>
        <color indexed="8"/>
        <rFont val="Times New Roman"/>
        <family val="1"/>
        <charset val="204"/>
      </rPr>
      <t xml:space="preserve"> </t>
    </r>
    <r>
      <rPr>
        <sz val="8"/>
        <color indexed="8"/>
        <rFont val="Times New Roman"/>
        <family val="1"/>
        <charset val="204"/>
      </rPr>
      <t>квартальна</t>
    </r>
    <r>
      <rPr>
        <i/>
        <sz val="8"/>
        <color indexed="8"/>
        <rFont val="Times New Roman"/>
        <family val="1"/>
        <charset val="204"/>
      </rPr>
      <t>,</t>
    </r>
    <r>
      <rPr>
        <sz val="8"/>
        <color indexed="8"/>
        <rFont val="Times New Roman"/>
        <family val="1"/>
        <charset val="204"/>
      </rPr>
      <t xml:space="preserve"> річна.</t>
    </r>
  </si>
  <si>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 xml:space="preserve">спеціальним </t>
    </r>
    <r>
      <rPr>
        <b/>
        <sz val="8"/>
        <color indexed="8"/>
        <rFont val="Times New Roman"/>
        <family val="1"/>
        <charset val="204"/>
      </rPr>
      <t>фондом</t>
    </r>
    <r>
      <rPr>
        <sz val="8"/>
        <color indexed="8"/>
        <rFont val="Times New Roman"/>
        <family val="1"/>
        <charset val="204"/>
      </rPr>
      <t xml:space="preserve"> (необхідне підкреслити).</t>
    </r>
  </si>
  <si>
    <t>Дебіторська заборгованість</t>
  </si>
  <si>
    <t>Кредиторська заборгованість</t>
  </si>
  <si>
    <t>Зареєстровані бюджетні фінансові
зобов’язання на кінець
звітного періоду (року)</t>
  </si>
  <si>
    <t>на початок звітного року, усього</t>
  </si>
  <si>
    <t>на кінець звітного періоду (року)</t>
  </si>
  <si>
    <t>списана за період з початку звітного року</t>
  </si>
  <si>
    <t xml:space="preserve">на початок
звітного року, усього
</t>
  </si>
  <si>
    <t>з неї прострочена</t>
  </si>
  <si>
    <t>з неї</t>
  </si>
  <si>
    <t>прострочена</t>
  </si>
  <si>
    <t>термін оплати якої не настав</t>
  </si>
  <si>
    <t>Доходи</t>
  </si>
  <si>
    <r>
      <t xml:space="preserve">Видатки - </t>
    </r>
    <r>
      <rPr>
        <sz val="10"/>
        <color indexed="8"/>
        <rFont val="Times New Roman"/>
        <family val="1"/>
        <charset val="204"/>
      </rPr>
      <t>усього на утримання установи</t>
    </r>
  </si>
  <si>
    <r>
      <rPr>
        <sz val="8"/>
        <color indexed="8"/>
        <rFont val="Times New Roman"/>
        <family val="1"/>
        <charset val="204"/>
      </rPr>
      <t>у тому числ</t>
    </r>
    <r>
      <rPr>
        <b/>
        <sz val="8"/>
        <color indexed="8"/>
        <rFont val="Times New Roman"/>
        <family val="1"/>
        <charset val="204"/>
      </rPr>
      <t>і: 
Поточні  видатки</t>
    </r>
  </si>
  <si>
    <t xml:space="preserve">Нарахування на  оплату праці </t>
  </si>
  <si>
    <t>Оплата комунальних послуг та енергоносіїв</t>
  </si>
  <si>
    <t>Обслуговування боргових зобов’язань</t>
  </si>
  <si>
    <t>Капітальні  видатки</t>
  </si>
  <si>
    <r>
      <t>Придбання основного капіталу</t>
    </r>
    <r>
      <rPr>
        <vertAlign val="superscript"/>
        <sz val="8"/>
        <color indexed="8"/>
        <rFont val="Times New Roman"/>
        <family val="1"/>
        <charset val="204"/>
      </rPr>
      <t>1</t>
    </r>
  </si>
  <si>
    <t xml:space="preserve"> Капітальне будівництво (придбання) житла</t>
  </si>
  <si>
    <t xml:space="preserve">   Капітальне  будівництво (придбання) інших об’єктів </t>
  </si>
  <si>
    <r>
      <t xml:space="preserve">  </t>
    </r>
    <r>
      <rPr>
        <sz val="8"/>
        <color indexed="8"/>
        <rFont val="Times New Roman"/>
        <family val="1"/>
        <charset val="204"/>
      </rPr>
      <t>Реконструкція та реставрація інших об’єктів</t>
    </r>
  </si>
  <si>
    <r>
      <t>Капітальні трансферти підпри</t>
    </r>
    <r>
      <rPr>
        <i/>
        <sz val="8"/>
        <color indexed="8"/>
        <rFont val="Times New Roman"/>
        <family val="1"/>
        <charset val="204"/>
      </rPr>
      <t>ємствам (установам, організаціям)</t>
    </r>
  </si>
  <si>
    <t>______________</t>
  </si>
  <si>
    <t>1 У місячній бюджетній звітності рядки з 380 по 560 не заповнюються.</t>
  </si>
  <si>
    <t>* 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</si>
  <si>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r>
      <t>Періодичність</t>
    </r>
    <r>
      <rPr>
        <i/>
        <sz val="8"/>
        <color indexed="8"/>
        <rFont val="Times New Roman"/>
        <family val="1"/>
        <charset val="204"/>
      </rPr>
      <t>: місячна</t>
    </r>
    <r>
      <rPr>
        <i/>
        <u/>
        <sz val="8"/>
        <color indexed="8"/>
        <rFont val="Times New Roman"/>
        <family val="1"/>
        <charset val="204"/>
      </rPr>
      <t>,</t>
    </r>
    <r>
      <rPr>
        <u/>
        <sz val="8"/>
        <color indexed="8"/>
        <rFont val="Times New Roman"/>
        <family val="1"/>
        <charset val="204"/>
      </rPr>
      <t xml:space="preserve"> </t>
    </r>
    <r>
      <rPr>
        <sz val="8"/>
        <color indexed="8"/>
        <rFont val="Times New Roman"/>
        <family val="1"/>
        <charset val="204"/>
      </rPr>
      <t>квартальна</t>
    </r>
    <r>
      <rPr>
        <i/>
        <u/>
        <sz val="8"/>
        <color indexed="8"/>
        <rFont val="Times New Roman"/>
        <family val="1"/>
        <charset val="204"/>
      </rPr>
      <t>,</t>
    </r>
    <r>
      <rPr>
        <u/>
        <sz val="8"/>
        <color indexed="8"/>
        <rFont val="Times New Roman"/>
        <family val="1"/>
        <charset val="204"/>
      </rPr>
      <t xml:space="preserve"> річна.</t>
    </r>
  </si>
  <si>
    <r>
      <t xml:space="preserve">Форма складена:    </t>
    </r>
    <r>
      <rPr>
        <b/>
        <u/>
        <sz val="8"/>
        <color indexed="8"/>
        <rFont val="Times New Roman"/>
        <family val="1"/>
        <charset val="204"/>
      </rPr>
      <t>за 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</si>
  <si>
    <r>
      <t xml:space="preserve">Періодичність: </t>
    </r>
    <r>
      <rPr>
        <i/>
        <sz val="8"/>
        <color indexed="8"/>
        <rFont val="Times New Roman"/>
        <family val="1"/>
        <charset val="204"/>
      </rPr>
      <t>місячна</t>
    </r>
    <r>
      <rPr>
        <sz val="8"/>
        <color indexed="8"/>
        <rFont val="Times New Roman"/>
        <family val="1"/>
        <charset val="204"/>
      </rPr>
      <t xml:space="preserve">, квартальна, </t>
    </r>
    <r>
      <rPr>
        <u/>
        <sz val="8"/>
        <color indexed="8"/>
        <rFont val="Times New Roman"/>
        <family val="1"/>
        <charset val="204"/>
      </rPr>
      <t>річна</t>
    </r>
    <r>
      <rPr>
        <sz val="8"/>
        <color indexed="8"/>
        <rFont val="Times New Roman"/>
        <family val="1"/>
        <charset val="204"/>
      </rPr>
      <t>.</t>
    </r>
  </si>
  <si>
    <r>
      <t xml:space="preserve">Періодичність: </t>
    </r>
    <r>
      <rPr>
        <i/>
        <sz val="8"/>
        <color indexed="8"/>
        <rFont val="Times New Roman"/>
        <family val="1"/>
        <charset val="204"/>
      </rPr>
      <t>місячна</t>
    </r>
    <r>
      <rPr>
        <sz val="8"/>
        <color indexed="8"/>
        <rFont val="Times New Roman"/>
        <family val="1"/>
        <charset val="204"/>
      </rPr>
      <t xml:space="preserve">, квартальна, </t>
    </r>
    <r>
      <rPr>
        <u/>
        <sz val="8"/>
        <color indexed="8"/>
        <rFont val="Times New Roman"/>
        <family val="1"/>
        <charset val="204"/>
      </rPr>
      <t>річна.</t>
    </r>
  </si>
  <si>
    <r>
      <t xml:space="preserve">Періодичність: </t>
    </r>
    <r>
      <rPr>
        <i/>
        <sz val="8"/>
        <color indexed="8"/>
        <rFont val="Times New Roman"/>
        <family val="1"/>
        <charset val="204"/>
      </rPr>
      <t>місячна</t>
    </r>
    <r>
      <rPr>
        <sz val="8"/>
        <color indexed="8"/>
        <rFont val="Times New Roman"/>
        <family val="1"/>
        <charset val="204"/>
      </rPr>
      <t>,</t>
    </r>
    <r>
      <rPr>
        <u/>
        <sz val="8"/>
        <color indexed="8"/>
        <rFont val="Times New Roman"/>
        <family val="1"/>
        <charset val="204"/>
      </rPr>
      <t xml:space="preserve"> </t>
    </r>
    <r>
      <rPr>
        <sz val="8"/>
        <color indexed="8"/>
        <rFont val="Times New Roman"/>
        <family val="1"/>
        <charset val="204"/>
      </rPr>
      <t xml:space="preserve">квартальна, </t>
    </r>
    <r>
      <rPr>
        <u/>
        <sz val="8"/>
        <color indexed="8"/>
        <rFont val="Times New Roman"/>
        <family val="1"/>
        <charset val="204"/>
      </rPr>
      <t>річна.</t>
    </r>
  </si>
  <si>
    <t>070802</t>
  </si>
  <si>
    <t>070803</t>
  </si>
  <si>
    <t>070808</t>
  </si>
  <si>
    <t>010116</t>
  </si>
  <si>
    <r>
      <t xml:space="preserve">Періодичність: </t>
    </r>
    <r>
      <rPr>
        <i/>
        <sz val="8"/>
        <color indexed="8"/>
        <rFont val="Times New Roman"/>
        <family val="1"/>
        <charset val="204"/>
      </rPr>
      <t>місячна</t>
    </r>
    <r>
      <rPr>
        <sz val="8"/>
        <color indexed="8"/>
        <rFont val="Times New Roman"/>
        <family val="1"/>
        <charset val="204"/>
      </rPr>
      <t>,</t>
    </r>
    <r>
      <rPr>
        <u/>
        <sz val="8"/>
        <color indexed="8"/>
        <rFont val="Times New Roman"/>
        <family val="1"/>
        <charset val="204"/>
      </rPr>
      <t xml:space="preserve"> </t>
    </r>
    <r>
      <rPr>
        <sz val="8"/>
        <color indexed="8"/>
        <rFont val="Times New Roman"/>
        <family val="1"/>
        <charset val="204"/>
      </rPr>
      <t>квартальна, річна.</t>
    </r>
  </si>
  <si>
    <t>Додаток 2
до Порядку складання фінансової, бюджетної та іншої звітності розпорядниками та одержувачами бюджетних коштів
(абзац третій підпункту 2.1.1 пункту 2.1)</t>
  </si>
  <si>
    <t>Звіт</t>
  </si>
  <si>
    <t>Код та назва відомчої класифікації видатків та кредитування державного бюджету</t>
  </si>
  <si>
    <r>
      <t xml:space="preserve">Періодичність: </t>
    </r>
    <r>
      <rPr>
        <u/>
        <sz val="8"/>
        <color indexed="8"/>
        <rFont val="Times New Roman"/>
        <family val="1"/>
        <charset val="204"/>
      </rPr>
      <t>річна</t>
    </r>
    <r>
      <rPr>
        <sz val="8"/>
        <color indexed="8"/>
        <rFont val="Times New Roman"/>
        <family val="1"/>
        <charset val="204"/>
      </rPr>
      <t>.</t>
    </r>
  </si>
  <si>
    <t>За попередній звітний рік</t>
  </si>
  <si>
    <t>За звітний рік</t>
  </si>
  <si>
    <t>Загальний фонд</t>
  </si>
  <si>
    <t>Отримані доходи</t>
  </si>
  <si>
    <t>Видатки та надання кредитів</t>
  </si>
  <si>
    <t xml:space="preserve">         у тому числі:</t>
  </si>
  <si>
    <t xml:space="preserve">         поточні</t>
  </si>
  <si>
    <t>021</t>
  </si>
  <si>
    <t xml:space="preserve">         капітальні</t>
  </si>
  <si>
    <t>022</t>
  </si>
  <si>
    <t xml:space="preserve">         надання кредитів</t>
  </si>
  <si>
    <t>023</t>
  </si>
  <si>
    <t>Списані недостачі</t>
  </si>
  <si>
    <t>Списана заборгованість (+; -)</t>
  </si>
  <si>
    <t xml:space="preserve">         дебіторська</t>
  </si>
  <si>
    <t>041</t>
  </si>
  <si>
    <t xml:space="preserve">         кредиторська</t>
  </si>
  <si>
    <t>042</t>
  </si>
  <si>
    <t>Результат переоцінок (+; - )</t>
  </si>
  <si>
    <t xml:space="preserve">   у тому числі:
   уцінка</t>
  </si>
  <si>
    <t>051</t>
  </si>
  <si>
    <t xml:space="preserve">   дооцінка </t>
  </si>
  <si>
    <t>052</t>
  </si>
  <si>
    <t>Фінансовий результат за загальним фондом (профіцит “+”; дефіцит “-”)</t>
  </si>
  <si>
    <t>Продовження додатка 2</t>
  </si>
  <si>
    <t>Спеціальний фонд</t>
  </si>
  <si>
    <t>Плата за послуги, що надаються бюджетними установами згідно із законодавством</t>
  </si>
  <si>
    <t xml:space="preserve">         у тому числі:
          плата за послуги, що надаються бюджетними установами згідно з їх основною діяльністю</t>
  </si>
  <si>
    <t xml:space="preserve">         надходження бюджетних установ від додаткової (господарської) діяльності</t>
  </si>
  <si>
    <t xml:space="preserve">         плата за оренду майна бюджетних установ</t>
  </si>
  <si>
    <t xml:space="preserve">         надходження бюджетних установ від реалізації в установленому порядку майна (крім нерухомого майна)</t>
  </si>
  <si>
    <t xml:space="preserve">   Інші джерела власних надходжень бюджетних установ</t>
  </si>
  <si>
    <t xml:space="preserve">         у тому числі:
         благодійні внески, гранти та дарунки</t>
  </si>
  <si>
    <t xml:space="preserve">         кошти,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</si>
  <si>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 xml:space="preserve">        кошти, що отримують вищі та професійно-технічні навчальні заклади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t>
  </si>
  <si>
    <t xml:space="preserve">   Інші надходження спеціального фонду</t>
  </si>
  <si>
    <t xml:space="preserve">   Надходження коштів на виконання програм соціально-економічного та культурного розвитку регіонів</t>
  </si>
  <si>
    <t xml:space="preserve">   Надходження позик міжнародних фінансових організацій</t>
  </si>
  <si>
    <t xml:space="preserve">    Перераховано залишок</t>
  </si>
  <si>
    <t xml:space="preserve">    Отримано залишок</t>
  </si>
  <si>
    <t xml:space="preserve">         у тому числі:
         поточні</t>
  </si>
  <si>
    <t xml:space="preserve">         у тому числі:
         дебіторська</t>
  </si>
  <si>
    <t xml:space="preserve">   у тому числі
   уцінка</t>
  </si>
  <si>
    <t>   дооцінка</t>
  </si>
  <si>
    <t>Фінансовий результат за спеціальним фондом (профіцит “+”; дефіцит “-”)</t>
  </si>
  <si>
    <t>Додаток 3
до Порядку складання фінансової, бюджетної та іншої звітності розпорядниками та одержувачами бюджетних коштів
(абзац четвертий підпункту 2.1.1 пункту 2.1)</t>
  </si>
  <si>
    <t>Звіт
про рух грошових коштів</t>
  </si>
  <si>
    <r>
      <t xml:space="preserve">Періодичність: </t>
    </r>
    <r>
      <rPr>
        <b/>
        <u/>
        <sz val="8"/>
        <color indexed="8"/>
        <rFont val="Times New Roman"/>
        <family val="1"/>
        <charset val="204"/>
      </rPr>
      <t>річна</t>
    </r>
  </si>
  <si>
    <t>Одиниця виміру: грн. коп.</t>
  </si>
  <si>
    <r>
      <t>Показники</t>
    </r>
    <r>
      <rPr>
        <sz val="10"/>
        <color indexed="8"/>
        <rFont val="Times New Roman"/>
        <family val="1"/>
        <charset val="204"/>
      </rPr>
      <t> </t>
    </r>
  </si>
  <si>
    <r>
      <t>Код рядка</t>
    </r>
    <r>
      <rPr>
        <sz val="10"/>
        <color indexed="8"/>
        <rFont val="Times New Roman"/>
        <family val="1"/>
        <charset val="204"/>
      </rPr>
      <t> </t>
    </r>
  </si>
  <si>
    <t>Надходження за звітний рік</t>
  </si>
  <si>
    <t>Касові (перераховано з інших рахунків) за звітний рік</t>
  </si>
  <si>
    <t>Залишок на кінець звітного року</t>
  </si>
  <si>
    <t>1 </t>
  </si>
  <si>
    <t>2 </t>
  </si>
  <si>
    <t>3 </t>
  </si>
  <si>
    <t>4 </t>
  </si>
  <si>
    <t>5 </t>
  </si>
  <si>
    <t>6 </t>
  </si>
  <si>
    <t>7 </t>
  </si>
  <si>
    <t>8 </t>
  </si>
  <si>
    <r>
      <t>Загальний фонд - усього:</t>
    </r>
    <r>
      <rPr>
        <sz val="10"/>
        <color indexed="8"/>
        <rFont val="Times New Roman"/>
        <family val="1"/>
        <charset val="204"/>
      </rPr>
      <t> </t>
    </r>
  </si>
  <si>
    <t>Х </t>
  </si>
  <si>
    <t>у тому числі:
рахунки в органах Державної казначейської служби України</t>
  </si>
  <si>
    <t>рахунки в установах банків </t>
  </si>
  <si>
    <r>
      <t>Спеціальний фонд - усього:</t>
    </r>
    <r>
      <rPr>
        <sz val="10"/>
        <color indexed="8"/>
        <rFont val="Times New Roman"/>
        <family val="1"/>
        <charset val="204"/>
      </rPr>
      <t> </t>
    </r>
  </si>
  <si>
    <t>Власні надходження бюджетних установ - перша група</t>
  </si>
  <si>
    <t>у тому числі:
плата за послуги, що надаються бюджетними установами згідно з їх основною діяльністю</t>
  </si>
  <si>
    <t>надходження бюджетних установ від додаткової (господарської) діяльності</t>
  </si>
  <si>
    <t>плата за оренду майна бюджетних установ</t>
  </si>
  <si>
    <t>надходження бюджетних установ від реалізації в установленому порядку майна (крім нерухомого майна)</t>
  </si>
  <si>
    <t>Власні надходження бюджетних установ - друга група</t>
  </si>
  <si>
    <t>у тому числі:
благодійні внески, гранти та дарунки</t>
  </si>
  <si>
    <t>кошти,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</si>
  <si>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кошти, що отримують вищі та професійно-технічні навчальні заклади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t>
  </si>
  <si>
    <t>Інші надходження спеціального фонду (крім власних)</t>
  </si>
  <si>
    <t>Кошти, отримані на виконання програм соціально-економічного та культурного розвитку регіонів*</t>
  </si>
  <si>
    <t>Кошти міжнародних фінансових організацій </t>
  </si>
  <si>
    <t xml:space="preserve">Інші рахунки: </t>
  </si>
  <si>
    <t>в органах Державної казначейської служби України</t>
  </si>
  <si>
    <t>в установах банків</t>
  </si>
  <si>
    <t>Усього (100+200+300)</t>
  </si>
  <si>
    <t>* За коштами державного бюджету</t>
  </si>
  <si>
    <t>Додаток 15
до Порядку складання фінансової, бюджетної та іншої звітності розпорядниками та одержувачами бюджетних коштів
(абзац другий підпункту 2.4.1 пункту 2.4)</t>
  </si>
  <si>
    <t>про рух необоротних активів (форма N 5)</t>
  </si>
  <si>
    <t>Коди</t>
  </si>
  <si>
    <t>Код виду економічної діяльності</t>
  </si>
  <si>
    <t>за КВЕД</t>
  </si>
  <si>
    <t>Показники </t>
  </si>
  <si>
    <t>Код рядка </t>
  </si>
  <si>
    <t>На початок
звітного року</t>
  </si>
  <si>
    <t>На кінець 
звітного року</t>
  </si>
  <si>
    <r>
      <t>1</t>
    </r>
    <r>
      <rPr>
        <sz val="10"/>
        <color indexed="8"/>
        <rFont val="Times New Roman"/>
        <family val="1"/>
        <charset val="204"/>
      </rPr>
      <t> </t>
    </r>
  </si>
  <si>
    <r>
      <t>2</t>
    </r>
    <r>
      <rPr>
        <sz val="10"/>
        <color indexed="8"/>
        <rFont val="Times New Roman"/>
        <family val="1"/>
        <charset val="204"/>
      </rPr>
      <t> </t>
    </r>
  </si>
  <si>
    <r>
      <t>3</t>
    </r>
    <r>
      <rPr>
        <sz val="10"/>
        <color indexed="8"/>
        <rFont val="Times New Roman"/>
        <family val="1"/>
        <charset val="204"/>
      </rPr>
      <t> </t>
    </r>
  </si>
  <si>
    <r>
      <t>4</t>
    </r>
    <r>
      <rPr>
        <sz val="10"/>
        <color indexed="8"/>
        <rFont val="Times New Roman"/>
        <family val="1"/>
        <charset val="204"/>
      </rPr>
      <t> </t>
    </r>
  </si>
  <si>
    <r>
      <t>Основні засоби</t>
    </r>
    <r>
      <rPr>
        <sz val="10"/>
        <color indexed="8"/>
        <rFont val="Times New Roman"/>
        <family val="1"/>
        <charset val="204"/>
      </rPr>
      <t> </t>
    </r>
  </si>
  <si>
    <r>
      <t>100</t>
    </r>
    <r>
      <rPr>
        <sz val="10"/>
        <color indexed="8"/>
        <rFont val="Times New Roman"/>
        <family val="1"/>
        <charset val="204"/>
      </rPr>
      <t> </t>
    </r>
  </si>
  <si>
    <t>   з них:
Будинки та споруди (103) </t>
  </si>
  <si>
    <t>110 </t>
  </si>
  <si>
    <t>   з них житлові будинки </t>
  </si>
  <si>
    <t>111 </t>
  </si>
  <si>
    <t>Машини та обладнання (104) </t>
  </si>
  <si>
    <t>120 </t>
  </si>
  <si>
    <t>Транспортні засоби (105) </t>
  </si>
  <si>
    <t>130 </t>
  </si>
  <si>
    <t>Інструменти, прилади та інвентар (106) </t>
  </si>
  <si>
    <t>140 </t>
  </si>
  <si>
    <t>Робочі і продуктивні тварини (107) </t>
  </si>
  <si>
    <t>150 </t>
  </si>
  <si>
    <t>Багаторічні насадження (108) </t>
  </si>
  <si>
    <t>160 </t>
  </si>
  <si>
    <t>Інші основні засоби (109) </t>
  </si>
  <si>
    <t>170 </t>
  </si>
  <si>
    <r>
      <t>Інші необоротні матеріальні активи</t>
    </r>
    <r>
      <rPr>
        <sz val="10"/>
        <color indexed="8"/>
        <rFont val="Times New Roman"/>
        <family val="1"/>
        <charset val="204"/>
      </rPr>
      <t> </t>
    </r>
  </si>
  <si>
    <r>
      <t>200</t>
    </r>
    <r>
      <rPr>
        <sz val="10"/>
        <color indexed="8"/>
        <rFont val="Times New Roman"/>
        <family val="1"/>
        <charset val="204"/>
      </rPr>
      <t> </t>
    </r>
  </si>
  <si>
    <t>   з них:
Бібліотечні фонди (112) </t>
  </si>
  <si>
    <t>210 </t>
  </si>
  <si>
    <t>Білизна, постільні речі, одяг та взуття (114) </t>
  </si>
  <si>
    <t>220 </t>
  </si>
  <si>
    <r>
      <t>Нематеріальні активи</t>
    </r>
    <r>
      <rPr>
        <sz val="10"/>
        <color indexed="8"/>
        <rFont val="Times New Roman"/>
        <family val="1"/>
        <charset val="204"/>
      </rPr>
      <t> </t>
    </r>
  </si>
  <si>
    <r>
      <t>300</t>
    </r>
    <r>
      <rPr>
        <sz val="10"/>
        <color indexed="8"/>
        <rFont val="Times New Roman"/>
        <family val="1"/>
        <charset val="204"/>
      </rPr>
      <t> </t>
    </r>
  </si>
  <si>
    <t>з них:
Авторські та суміжні з ними права (121)</t>
  </si>
  <si>
    <t>310 </t>
  </si>
  <si>
    <t>         з них програмне забезпечення </t>
  </si>
  <si>
    <t>311 </t>
  </si>
  <si>
    <t>Інші нематеріальні активи (122) </t>
  </si>
  <si>
    <t>320 </t>
  </si>
  <si>
    <r>
      <t>Незавершене капітальне будівництво</t>
    </r>
    <r>
      <rPr>
        <sz val="10"/>
        <color indexed="8"/>
        <rFont val="Times New Roman"/>
        <family val="1"/>
        <charset val="204"/>
      </rPr>
      <t> </t>
    </r>
  </si>
  <si>
    <r>
      <t>400</t>
    </r>
    <r>
      <rPr>
        <sz val="10"/>
        <color indexed="8"/>
        <rFont val="Times New Roman"/>
        <family val="1"/>
        <charset val="204"/>
      </rPr>
      <t> </t>
    </r>
  </si>
  <si>
    <t xml:space="preserve">    з них:
Капітальні видатки за невведеними в експлуатацію основними засобами (141)</t>
  </si>
  <si>
    <t>410 </t>
  </si>
  <si>
    <t>Капітальні видатки за невведеними в експлуатацію іншими необоротними матеріальними активами (142) </t>
  </si>
  <si>
    <t>420 </t>
  </si>
  <si>
    <t>Капітальні видатки за невведеними в експлуатацію нематеріальними активами (143) </t>
  </si>
  <si>
    <t>430 </t>
  </si>
  <si>
    <t>Довгострокові фінансові інвестиції (15)</t>
  </si>
  <si>
    <t>Довгострокові фінансові інвестиції у капітал підприємств (151)</t>
  </si>
  <si>
    <t>Довгострокові фінансові інвестиції у цінні папери (152)</t>
  </si>
  <si>
    <r>
      <t>Разом необоротних активів</t>
    </r>
    <r>
      <rPr>
        <sz val="10"/>
        <color indexed="8"/>
        <rFont val="Times New Roman"/>
        <family val="1"/>
        <charset val="204"/>
      </rPr>
      <t> </t>
    </r>
  </si>
  <si>
    <t>Продовження додатка 15</t>
  </si>
  <si>
    <t>Зміни в необоротних активах</t>
  </si>
  <si>
    <t>700 </t>
  </si>
  <si>
    <r>
      <t xml:space="preserve">                      </t>
    </r>
    <r>
      <rPr>
        <b/>
        <sz val="12"/>
        <color indexed="8"/>
        <rFont val="Times New Roman"/>
        <family val="1"/>
        <charset val="204"/>
      </rPr>
      <t xml:space="preserve">  </t>
    </r>
    <r>
      <rPr>
        <b/>
        <u/>
        <sz val="12"/>
        <color indexed="8"/>
        <rFont val="Times New Roman"/>
        <family val="1"/>
        <charset val="204"/>
      </rPr>
      <t>Зміни в необоротних активах</t>
    </r>
    <r>
      <rPr>
        <b/>
        <u/>
        <sz val="10"/>
        <color indexed="8"/>
        <rFont val="Times New Roman"/>
        <family val="1"/>
        <charset val="204"/>
      </rPr>
      <t xml:space="preserve">
</t>
    </r>
    <r>
      <rPr>
        <b/>
        <sz val="10"/>
        <color indexed="8"/>
        <rFont val="Times New Roman"/>
        <family val="1"/>
        <charset val="204"/>
      </rPr>
      <t xml:space="preserve">
Збільшено необоротних активів – разом</t>
    </r>
  </si>
  <si>
    <t>Надійшло необоротних активів</t>
  </si>
  <si>
    <t>710 </t>
  </si>
  <si>
    <t>у тому числі:
від придбання за рахунок видатків загального фонду</t>
  </si>
  <si>
    <t>711 </t>
  </si>
  <si>
    <t>від придбання, безкоштовного отримання за рахунок видатків спеціального фонду</t>
  </si>
  <si>
    <t>712 </t>
  </si>
  <si>
    <t>з них за рахунок благодійних внесків, грантів та дарунків</t>
  </si>
  <si>
    <t>713 </t>
  </si>
  <si>
    <t>після закінчення капітального будівництва</t>
  </si>
  <si>
    <t>714 </t>
  </si>
  <si>
    <t>після завершення добудови, дообладнання, реконструкції, модернізації</t>
  </si>
  <si>
    <t>від виготовлення власними силами</t>
  </si>
  <si>
    <t>Незавершене капітальне будівництво</t>
  </si>
  <si>
    <t>720 </t>
  </si>
  <si>
    <t>Довгострокові фінансові інвестиції</t>
  </si>
  <si>
    <t>730 </t>
  </si>
  <si>
    <t>Отримано в межах головних розпорядників бюджетних коштів</t>
  </si>
  <si>
    <t>740 </t>
  </si>
  <si>
    <t>Дооцінено необоротні активи</t>
  </si>
  <si>
    <t>750 </t>
  </si>
  <si>
    <t>у тому числі, придбані за рахунок:
коштів загального фонду</t>
  </si>
  <si>
    <t>коштів спеціального фонду</t>
  </si>
  <si>
    <t xml:space="preserve">Інші надходження </t>
  </si>
  <si>
    <t>760 </t>
  </si>
  <si>
    <t>Зменшено необоротних активів – разом</t>
  </si>
  <si>
    <t>800 </t>
  </si>
  <si>
    <t>Продано</t>
  </si>
  <si>
    <t>810 </t>
  </si>
  <si>
    <t xml:space="preserve">Безоплатно передано </t>
  </si>
  <si>
    <t>820 </t>
  </si>
  <si>
    <t>у тому числі:
у межах головних розпорядників бюджетних коштів</t>
  </si>
  <si>
    <t>821 </t>
  </si>
  <si>
    <t>іншим установам </t>
  </si>
  <si>
    <t>822 </t>
  </si>
  <si>
    <t>Списано як непридатні</t>
  </si>
  <si>
    <t>830 </t>
  </si>
  <si>
    <t>Уцінено необоротні активи</t>
  </si>
  <si>
    <t>Інші вибуття</t>
  </si>
  <si>
    <t>Додаток 16
до Порядку складання фінансової, бюджетної та іншої звітності розпорядниками та одержувачами бюджетних коштів
(абзац третій підпункту 2.4.1 пункту 2.4)</t>
  </si>
  <si>
    <t>про рух матеріалів і продуктів харчування (форма N 6)</t>
  </si>
  <si>
    <r>
      <t xml:space="preserve">Періодичність: </t>
    </r>
    <r>
      <rPr>
        <u/>
        <sz val="8"/>
        <color indexed="8"/>
        <rFont val="Times New Roman"/>
        <family val="1"/>
        <charset val="204"/>
      </rPr>
      <t>рiчна.</t>
    </r>
  </si>
  <si>
    <t>На початок звітного року</t>
  </si>
  <si>
    <t>На кінець звітного року</t>
  </si>
  <si>
    <t>Витрачено на потреби установи за звітний рік</t>
  </si>
  <si>
    <r>
      <t>1</t>
    </r>
    <r>
      <rPr>
        <sz val="12"/>
        <color indexed="8"/>
        <rFont val="Times New Roman"/>
        <family val="1"/>
        <charset val="204"/>
      </rPr>
      <t> </t>
    </r>
  </si>
  <si>
    <r>
      <t>2</t>
    </r>
    <r>
      <rPr>
        <sz val="12"/>
        <color indexed="8"/>
        <rFont val="Times New Roman"/>
        <family val="1"/>
        <charset val="204"/>
      </rPr>
      <t> </t>
    </r>
  </si>
  <si>
    <r>
      <t>3</t>
    </r>
    <r>
      <rPr>
        <sz val="12"/>
        <color indexed="8"/>
        <rFont val="Times New Roman"/>
        <family val="1"/>
        <charset val="204"/>
      </rPr>
      <t> </t>
    </r>
  </si>
  <si>
    <r>
      <t>4</t>
    </r>
    <r>
      <rPr>
        <sz val="12"/>
        <color indexed="8"/>
        <rFont val="Times New Roman"/>
        <family val="1"/>
        <charset val="204"/>
      </rPr>
      <t> </t>
    </r>
  </si>
  <si>
    <r>
      <t>5</t>
    </r>
    <r>
      <rPr>
        <sz val="12"/>
        <color indexed="8"/>
        <rFont val="Times New Roman"/>
        <family val="1"/>
        <charset val="204"/>
      </rPr>
      <t> </t>
    </r>
  </si>
  <si>
    <t>Матеріали для учбових, наукових та інших цілей (231) </t>
  </si>
  <si>
    <t>010 </t>
  </si>
  <si>
    <r>
      <t>   з них:
   </t>
    </r>
    <r>
      <rPr>
        <i/>
        <sz val="12"/>
        <color indexed="8"/>
        <rFont val="Times New Roman"/>
        <family val="1"/>
        <charset val="204"/>
      </rPr>
      <t>дорогоцінні метали </t>
    </r>
  </si>
  <si>
    <t>011 </t>
  </si>
  <si>
    <t>   скло </t>
  </si>
  <si>
    <t>012 </t>
  </si>
  <si>
    <t>   реактиви </t>
  </si>
  <si>
    <t>013 </t>
  </si>
  <si>
    <t>Продукти харчування (232) </t>
  </si>
  <si>
    <t>020 </t>
  </si>
  <si>
    <t>Медикаменти і перев'язувальні засоби (233) </t>
  </si>
  <si>
    <t>030 </t>
  </si>
  <si>
    <t>Господарські матеріали і канцелярське приладдя (234) </t>
  </si>
  <si>
    <t>040 </t>
  </si>
  <si>
    <t>   з них будівельні матеріали для
   поточного і капітального ремонту </t>
  </si>
  <si>
    <t>041 </t>
  </si>
  <si>
    <t>Паливо, горючі і мастильні матеріали (235) </t>
  </si>
  <si>
    <t>050 </t>
  </si>
  <si>
    <t>Тара (236) </t>
  </si>
  <si>
    <t>060 </t>
  </si>
  <si>
    <t>Запасні частини до транспортних засобів, машин і обладнання (238) </t>
  </si>
  <si>
    <t>070 </t>
  </si>
  <si>
    <t>Інші матеріали (239) </t>
  </si>
  <si>
    <t>080 </t>
  </si>
  <si>
    <r>
      <t>Разом матеріалів і продуктів харчування (231 - 239)</t>
    </r>
    <r>
      <rPr>
        <sz val="12"/>
        <color indexed="8"/>
        <rFont val="Times New Roman"/>
        <family val="1"/>
        <charset val="204"/>
      </rPr>
      <t> </t>
    </r>
  </si>
  <si>
    <r>
      <t>100</t>
    </r>
    <r>
      <rPr>
        <sz val="12"/>
        <color indexed="8"/>
        <rFont val="Times New Roman"/>
        <family val="1"/>
        <charset val="204"/>
      </rPr>
      <t> </t>
    </r>
  </si>
  <si>
    <t>Продовження додатка 16</t>
  </si>
  <si>
    <r>
      <t>Надходження - разом</t>
    </r>
    <r>
      <rPr>
        <sz val="12"/>
        <color indexed="8"/>
        <rFont val="Times New Roman"/>
        <family val="1"/>
        <charset val="204"/>
      </rPr>
      <t> </t>
    </r>
  </si>
  <si>
    <t>     у тому числі за рахунок: </t>
  </si>
  <si>
    <t>коштів загального фонду бюджету </t>
  </si>
  <si>
    <t>коштів спеціального фонду бюджету </t>
  </si>
  <si>
    <t>     з них:</t>
  </si>
  <si>
    <t>     з них:
     гранти, дарунки </t>
  </si>
  <si>
    <t xml:space="preserve">     надлишків</t>
  </si>
  <si>
    <t>безоплатних надходжень у межах головних розпорядників бюджетних коштів</t>
  </si>
  <si>
    <t>дооцінки майна</t>
  </si>
  <si>
    <t>у тому числі, придбаного за рахунок:
коштів загального фонду</t>
  </si>
  <si>
    <t>інших надходжень </t>
  </si>
  <si>
    <r>
      <t>Вибуття -</t>
    </r>
    <r>
      <rPr>
        <b/>
        <sz val="12"/>
        <color indexed="8"/>
        <rFont val="Times New Roman"/>
        <family val="1"/>
        <charset val="204"/>
      </rPr>
      <t xml:space="preserve"> разом </t>
    </r>
  </si>
  <si>
    <t>     у тому числі: </t>
  </si>
  <si>
    <t>витрачено на господарські потреби</t>
  </si>
  <si>
    <t>списано внаслідок недостач, виявлених при інвентаризації</t>
  </si>
  <si>
    <t>     з них:
      винних осіб не встановлено</t>
  </si>
  <si>
    <t>      віднесено на рахунок винних осіб</t>
  </si>
  <si>
    <t>безоплатно передано в межах головних розпорядників бюджетних коштів</t>
  </si>
  <si>
    <t>списано непридатні </t>
  </si>
  <si>
    <t>реалізація зайвих та непотрібних матеріалів і продуктів харчування </t>
  </si>
  <si>
    <t xml:space="preserve">уцінено майно </t>
  </si>
  <si>
    <t>у тому числі, придбане за рахунок:
коштів загального фонду</t>
  </si>
  <si>
    <t>інші вибуття </t>
  </si>
  <si>
    <t>Додаток 17
до Порядку складання фінансової, бюджетної та іншої звітності розпорядниками та одержувачами бюджетних коштів</t>
  </si>
  <si>
    <t>про недостачі та крадіжки грошових коштів і матеріальних цінностей (форма N 15)</t>
  </si>
  <si>
    <t>Код відомчої класифікації видатків та кредитування державного бюджету</t>
  </si>
  <si>
    <r>
      <t xml:space="preserve">Періодичність: </t>
    </r>
    <r>
      <rPr>
        <u/>
        <sz val="8"/>
        <color indexed="8"/>
        <rFont val="Times New Roman"/>
        <family val="1"/>
        <charset val="204"/>
      </rPr>
      <t>рiчна</t>
    </r>
  </si>
  <si>
    <t>Недостачі та крадіжки грошових коштів і матеріальних цінностей на початок року </t>
  </si>
  <si>
    <t>    з них:</t>
  </si>
  <si>
    <t>011</t>
  </si>
  <si>
    <t>    віднесено на винних осіб </t>
  </si>
  <si>
    <t>    справи знаходяться в слідчих органах (винні особи не встановлені) </t>
  </si>
  <si>
    <t>012</t>
  </si>
  <si>
    <t>Встановлено недостач та крадіжок грошових коштів і матеріальних цінностей протягом звітного року - усього</t>
  </si>
  <si>
    <t>Списано на фактичні видатки недостачі в межах природних втрат</t>
  </si>
  <si>
    <t>Списано на фактичні видатки недостачі, винні особи за якими не встановлені</t>
  </si>
  <si>
    <t>Списано на фактичні видатки недостачі, справи за якими передано в слідчі органи</t>
  </si>
  <si>
    <t>Стягнуто з винних осіб </t>
  </si>
  <si>
    <t>Списано за висновками слідчих органів </t>
  </si>
  <si>
    <t>Недостачі та крадіжки грошових коштів і матеріальних цінностей на кінець звітного року (010 + 020 – 030 – 040 – 060 - 070)</t>
  </si>
  <si>
    <t>081</t>
  </si>
  <si>
    <t xml:space="preserve">     віднесених на винних осіб  
</t>
  </si>
  <si>
    <t>    (011 + 021 - 060)</t>
  </si>
  <si>
    <t>    справи знаходяться в слідчих органах (винні особи не встановлені)    (012 + 050 - 070)</t>
  </si>
  <si>
    <t>082</t>
  </si>
  <si>
    <t>Додаток 18
до Порядку складання фінансової, бюджетної та іншої звітності розпорядниками та одержувачами бюджетних коштів
(абзац п'ятий підпункту 2.4.1 пункту 2.4)</t>
  </si>
  <si>
    <t>Довідка</t>
  </si>
  <si>
    <t xml:space="preserve">про дебіторську та кредиторську заборгованість за операціями, які не відображаються у формі </t>
  </si>
  <si>
    <t>№ 7д, № 7м “Звіт про заборгованість за бюджетними коштами”,</t>
  </si>
  <si>
    <r>
      <t xml:space="preserve">Періодичність: квартальна, </t>
    </r>
    <r>
      <rPr>
        <u/>
        <sz val="8"/>
        <color indexed="8"/>
        <rFont val="Times New Roman"/>
        <family val="1"/>
        <charset val="204"/>
      </rPr>
      <t>річна</t>
    </r>
    <r>
      <rPr>
        <sz val="8"/>
        <color indexed="8"/>
        <rFont val="Times New Roman"/>
        <family val="1"/>
        <charset val="204"/>
      </rPr>
      <t>.</t>
    </r>
  </si>
  <si>
    <t>Назва показників</t>
  </si>
  <si>
    <t>На кінець звітного періоду (року)</t>
  </si>
  <si>
    <t>дебет</t>
  </si>
  <si>
    <t>кредит</t>
  </si>
  <si>
    <t>Допомога і компенсації громадянам</t>
  </si>
  <si>
    <t>допомога і компенсації громадянам, які постраждали внаслідок Чорнобильської катастрофи</t>
  </si>
  <si>
    <t>допомога по тимчасовій непрацездатності, вагітності і пологах, на поховання</t>
  </si>
  <si>
    <t>Розрахунки за операціями з внутрівідомчої передачі запасів</t>
  </si>
  <si>
    <t>Розрахунки за депозитними операціями</t>
  </si>
  <si>
    <t>з грошовими документами, матеріальними цінностями та іншими депозитними операціями</t>
  </si>
  <si>
    <t>031</t>
  </si>
  <si>
    <t>у залишках коштів на рахунках</t>
  </si>
  <si>
    <t>032</t>
  </si>
  <si>
    <t>Довгострокові зобов’язання</t>
  </si>
  <si>
    <t>Короткострокові позики</t>
  </si>
  <si>
    <t>Поточна заборгованість за довгостроковими зобов’язаннями</t>
  </si>
  <si>
    <t>Короткострокові векселі</t>
  </si>
  <si>
    <t>Заборгованість за сумою збитків, яка підлягає перерахуванню до бюджету тощо</t>
  </si>
  <si>
    <t>Розрахунки з депонентами</t>
  </si>
  <si>
    <t>Розрахунки за відсотками, нарахованими установами банків на залишки коштів у національній та іноземній валютах за сумою, яка підлягає перерахуванню до бюджету</t>
  </si>
  <si>
    <t xml:space="preserve">Заборгованість ліквідаційних комісій банків </t>
  </si>
  <si>
    <t>Кредиторська заборгованість за бюджетними зобов’язаннями, не взятими на облік органами Казначейства</t>
  </si>
  <si>
    <t>Розрахунки за іншими операціями</t>
  </si>
  <si>
    <t>Нараховано за металобрухт, дрова, ганчір"я від списання ТМЦ</t>
  </si>
  <si>
    <t>Разом</t>
  </si>
  <si>
    <t>Додаток 19
до Порядку складання фінансової, бюджетної та іншої звітності розпорядниками та одержувачами бюджетних коштів
(абзац шостий підпункту 2.4.1 пункту 2.4)</t>
  </si>
  <si>
    <t>Довідка 
про матеріальні цінності, які передані на відповідальне зберігання,</t>
  </si>
  <si>
    <t>№ з/п</t>
  </si>
  <si>
    <r>
      <t>Найменування</t>
    </r>
    <r>
      <rPr>
        <sz val="11"/>
        <color indexed="8"/>
        <rFont val="Times New Roman"/>
        <family val="1"/>
        <charset val="204"/>
      </rPr>
      <t xml:space="preserve"> </t>
    </r>
    <r>
      <rPr>
        <b/>
        <sz val="11"/>
        <color indexed="8"/>
        <rFont val="Times New Roman"/>
        <family val="1"/>
        <charset val="204"/>
      </rPr>
      <t>матеріальних цінностей</t>
    </r>
  </si>
  <si>
    <t>Підприємство (організація, установа) – постачальник товарів</t>
  </si>
  <si>
    <t>Підприємство (організація, установа), якому передані матеріальні цінності на відповідальне зберігання</t>
  </si>
  <si>
    <t>Сума</t>
  </si>
  <si>
    <t>Підстава для передачі (дата, номер договору)</t>
  </si>
  <si>
    <t>Термін зберігання</t>
  </si>
  <si>
    <t>найменування</t>
  </si>
  <si>
    <t>код за ЄДРПОУ</t>
  </si>
  <si>
    <t xml:space="preserve">найменування </t>
  </si>
  <si>
    <t>І. Необоротні активи</t>
  </si>
  <si>
    <t>…</t>
  </si>
  <si>
    <t>ІІ. Запаси</t>
  </si>
  <si>
    <t>Додаток 20
до Порядку складання фінансової, бюджетної та іншої звітності розпорядниками та одержувачами бюджетних коштів</t>
  </si>
  <si>
    <t>про підтвердження залишків коштів загального та спеціального фондів державного або місцевих</t>
  </si>
  <si>
    <t xml:space="preserve">бюджетів на реєстраційних (спеціальних реєстраційних) рахунках </t>
  </si>
  <si>
    <t>(найменування установи-клієнта)</t>
  </si>
  <si>
    <t>(найменування органу Державної казначейської служби України)</t>
  </si>
  <si>
    <t>на реєстраційному (спеціальному реєстраційному) рахунку №</t>
  </si>
  <si>
    <t xml:space="preserve">                 (номер та назва рахунку)</t>
  </si>
  <si>
    <t>Нуль грн. 00 коп.</t>
  </si>
  <si>
    <t xml:space="preserve">              (цифрами)</t>
  </si>
  <si>
    <t>(словами)</t>
  </si>
  <si>
    <t xml:space="preserve">       Підтверджуємо, що нами всі записи за виписками перевірені і встановлено, що вони зроблені правильно і зазначені залишки коштів повністю відповідають залишкам, наведеним у нашому бухгалтерському обліку.</t>
  </si>
  <si>
    <t xml:space="preserve">М.П.  </t>
  </si>
  <si>
    <t>Відмітка про звірку залишків:</t>
  </si>
  <si>
    <t>Справжнє підтвердження залишків з рахунками клієнта і зразками підписів звірено та розбіжностей не виявлено.</t>
  </si>
  <si>
    <t>Штамп казначея</t>
  </si>
  <si>
    <t>Дев ятсот вісімдесят тисяч чотириста тридцять  сім грн.  46 коп.</t>
  </si>
  <si>
    <t>Сорок одна тисяча сто грн.94 коп</t>
  </si>
  <si>
    <t>Одна тисяча дев"ятсот сімдесят вісім грн. 06 коп.</t>
  </si>
  <si>
    <t>П ятсот п ятдесят грн.17 коп</t>
  </si>
  <si>
    <t>Двісті чотири грн. 40 коп</t>
  </si>
  <si>
    <t>П ятнадцять тисяч п ятсот сімдесят сім грн  08 коп</t>
  </si>
  <si>
    <t>Дванадцять тисяч дев ятсот сорок чотири грн. 64 коп</t>
  </si>
  <si>
    <t>Додаток 21
до Порядку складання фінансової, бюджетної та іншої звітності розпорядниками та одержувачами бюджетних коштів</t>
  </si>
  <si>
    <t>про підтвердження залишків коштів на інших рахунках
 клієнтів Державної казначейської служби України</t>
  </si>
  <si>
    <t>на рахунку №</t>
  </si>
  <si>
    <t xml:space="preserve">                                           (номер та назва рахунку)</t>
  </si>
  <si>
    <t xml:space="preserve">     Підтверджуємо, що нами всі записи за виписками перевірені і встановлено, що вони зроблені правильно і зазначені залишки коштів повністю відповідають залишкам, наведеним у нашому бухгалтерському обліку.</t>
  </si>
  <si>
    <t>Реєстр
про залишки коштів загального та спеціального фондів державного (місцевого) бюджету на реєстраційних (спеціальних реєстраційних), інших рахунках, відкритих в органах Державної казначейської служби України, та поточних рахунках, відкритих в установах банків,</t>
  </si>
  <si>
    <r>
      <t xml:space="preserve">Періодичність: </t>
    </r>
    <r>
      <rPr>
        <u/>
        <sz val="8"/>
        <color indexed="8"/>
        <rFont val="Times New Roman"/>
        <family val="1"/>
        <charset val="204"/>
      </rPr>
      <t xml:space="preserve">річна. </t>
    </r>
  </si>
  <si>
    <t>Одиниця виміру: грн коп</t>
  </si>
  <si>
    <t>№</t>
  </si>
  <si>
    <t>Номер реєстраційного (спеціального реєстраційного), іншого та поточного рахунку</t>
  </si>
  <si>
    <t>Найменування органу Державної казначейської служби України, установи банку</t>
  </si>
  <si>
    <t>Сума залишку коштів</t>
  </si>
  <si>
    <t xml:space="preserve"> з/п</t>
  </si>
  <si>
    <t>35413009028872</t>
  </si>
  <si>
    <t>35414008028872</t>
  </si>
  <si>
    <t>35411001028872</t>
  </si>
  <si>
    <t>35413010028872</t>
  </si>
  <si>
    <t>35412011028872</t>
  </si>
  <si>
    <t>35425202028872</t>
  </si>
  <si>
    <t>35423204028872</t>
  </si>
  <si>
    <t>35424203028872</t>
  </si>
  <si>
    <t>35426201028872</t>
  </si>
  <si>
    <t>35423107028872</t>
  </si>
  <si>
    <t>35426104028872</t>
  </si>
  <si>
    <t>35429112028872</t>
  </si>
  <si>
    <t>35421110028872</t>
  </si>
  <si>
    <t>35420111028872</t>
  </si>
  <si>
    <t>35422302028872</t>
  </si>
  <si>
    <t>35420304028872</t>
  </si>
  <si>
    <t>35421303028872</t>
  </si>
  <si>
    <t>35423301028872</t>
  </si>
  <si>
    <t>37119001004464</t>
  </si>
  <si>
    <t>37321028010586</t>
  </si>
  <si>
    <t>37114031010586</t>
  </si>
  <si>
    <t>Усього</t>
  </si>
  <si>
    <t>(підпис)                         (ініціали, прізвище)</t>
  </si>
  <si>
    <t>Додаток 23
до Порядку складання фінансової, бюджетної та іншої звітності розпорядниками та одержувачами бюджетних коштів</t>
  </si>
  <si>
    <t>Реєстр
залишків коштів загального та спеціального фондів державного (місцевого) бюджету на реєстраційних (спеціальних реєстраційних) та поточних рахунках розпорядників бюджетних коштів, що належать до сфери управління розпорядників бюджетних коштів вищого рівня,</t>
  </si>
  <si>
    <t>№ 
з/п</t>
  </si>
  <si>
    <t>Найменування установи </t>
  </si>
  <si>
    <t>Залишок коштів в органах Державної казначейської служби України</t>
  </si>
  <si>
    <t>Залишок коштів в установах банку</t>
  </si>
  <si>
    <t>загального фонду</t>
  </si>
  <si>
    <t>спеціального фонду</t>
  </si>
  <si>
    <t>...</t>
  </si>
  <si>
    <t>Додаток 24
до Порядку складання фінансової, бюджетної та іншої звітності розпорядниками та одержувачами бюджетних коштів</t>
  </si>
  <si>
    <t>про залишки коштів в іноземній валюті,</t>
  </si>
  <si>
    <t>що перебувають на поточних рахунках, відкритих в установах банків,</t>
  </si>
  <si>
    <r>
      <t>Періодичність:</t>
    </r>
    <r>
      <rPr>
        <u/>
        <sz val="8"/>
        <color indexed="8"/>
        <rFont val="Times New Roman"/>
        <family val="1"/>
        <charset val="204"/>
      </rPr>
      <t xml:space="preserve"> </t>
    </r>
    <r>
      <rPr>
        <sz val="8"/>
        <color indexed="8"/>
        <rFont val="Times New Roman"/>
        <family val="1"/>
        <charset val="204"/>
      </rPr>
      <t xml:space="preserve">квартальна, </t>
    </r>
    <r>
      <rPr>
        <u/>
        <sz val="8"/>
        <color indexed="8"/>
        <rFont val="Times New Roman"/>
        <family val="1"/>
        <charset val="204"/>
      </rPr>
      <t>річна</t>
    </r>
    <r>
      <rPr>
        <sz val="8"/>
        <color indexed="8"/>
        <rFont val="Times New Roman"/>
        <family val="1"/>
        <charset val="204"/>
      </rPr>
      <t>.</t>
    </r>
  </si>
  <si>
    <t>Найменування установи</t>
  </si>
  <si>
    <t>Найменування установи банку</t>
  </si>
  <si>
    <t>Залишки коштів на кінець звітного періоду (року)</t>
  </si>
  <si>
    <t>загальний фонд</t>
  </si>
  <si>
    <t>спеціальний фонд</t>
  </si>
  <si>
    <t>кошти державного бюджету (кошти місцевого бюджету)</t>
  </si>
  <si>
    <t>власні надходження</t>
  </si>
  <si>
    <t>інші надходження спеціального фонду</t>
  </si>
  <si>
    <t>перша група</t>
  </si>
  <si>
    <t>друга група</t>
  </si>
  <si>
    <t>з них позики міжнародних фінансових організацій</t>
  </si>
  <si>
    <t>з них</t>
  </si>
  <si>
    <t>гранти</t>
  </si>
  <si>
    <t>Додаток 25
до Порядку складання фінансової, бюджетної та іншої звітності розпорядниками та одержувачами бюджетних коштів</t>
  </si>
  <si>
    <t>про залишки коштів на інших поточних рахунках в установах банків</t>
  </si>
  <si>
    <t>Найменування установи банку </t>
  </si>
  <si>
    <t>Номер рахунку</t>
  </si>
  <si>
    <t>Джерела утворення</t>
  </si>
  <si>
    <t>Примітка</t>
  </si>
  <si>
    <t>Додаток 26
до Порядку складання фінансової, бюджетної та іншої звітності розпорядниками та одержувачами бюджетних коштів</t>
  </si>
  <si>
    <t xml:space="preserve">про депозитні операції </t>
  </si>
  <si>
    <t>Найменування</t>
  </si>
  <si>
    <t>Депозитні операції з грошовими коштами, отриманими в тимчасове розпорядження</t>
  </si>
  <si>
    <t>Депозитні операції з грошовими документами</t>
  </si>
  <si>
    <t>Депозитні операції з матеріальними цінностями</t>
  </si>
  <si>
    <t>Інші депозитні операції</t>
  </si>
  <si>
    <t>сума</t>
  </si>
  <si>
    <t>нормативно-правовий акт, згідно з яким проводяться операції</t>
  </si>
  <si>
    <t>назва та кількість операцій</t>
  </si>
  <si>
    <t>нормативно-пра-вовий акт, згідно з яким проводяться операції</t>
  </si>
  <si>
    <t>Рахунки в банках</t>
  </si>
  <si>
    <r>
      <t xml:space="preserve">   </t>
    </r>
    <r>
      <rPr>
        <sz val="8"/>
        <color indexed="8"/>
        <rFont val="Times New Roman"/>
        <family val="1"/>
        <charset val="204"/>
      </rPr>
      <t>з них:</t>
    </r>
  </si>
  <si>
    <t xml:space="preserve">   національна валюта</t>
  </si>
  <si>
    <t xml:space="preserve">   іноземна валюта</t>
  </si>
  <si>
    <t>Рахунки в казначействі</t>
  </si>
  <si>
    <t>Розрахунки за депозитними сумами</t>
  </si>
  <si>
    <t>Додаток 27
до Порядку складання фінансової, бюджетної та іншої звітності розпорядниками та одержувачами бюджетних коштів</t>
  </si>
  <si>
    <t>про сплату до бюджету штрафів, накладених</t>
  </si>
  <si>
    <t>контролюючими органами,</t>
  </si>
  <si>
    <t>Періодичність: річна.</t>
  </si>
  <si>
    <t>№  з/п</t>
  </si>
  <si>
    <t>Найменування контролюючого органу</t>
  </si>
  <si>
    <t>Сума сплаченого     штрафу</t>
  </si>
  <si>
    <t>Підстава для  накладення штрафу</t>
  </si>
  <si>
    <t>Винні особи</t>
  </si>
  <si>
    <t>Усього:</t>
  </si>
  <si>
    <t>Додаток 28
до Порядку складання фінансової, бюджетної та іншої звітності розпорядниками та одержувачами бюджетних коштів
(абзац десятий підпункту 2.4.2 пункту 2.4)</t>
  </si>
  <si>
    <t>про причини виникнення простроченої дебіторської заборгованості</t>
  </si>
  <si>
    <t>загального фонду та вжиті заходи щодо її стягнення</t>
  </si>
  <si>
    <t>Причини виникнення простроченої дебіторської заборгованості загального фонду та вжиті заходи щодо її стягнення</t>
  </si>
  <si>
    <t>минулих періодів</t>
  </si>
  <si>
    <t>поточного року</t>
  </si>
  <si>
    <t>Невиконано умов угод, укладених відповідно до нормативних актів, що регулюють здійснення попередньої оплати за товари, роботи та послуги за рахунок бюджетних коштів, несвоєчасне подання накладних, актів виконаних робіт</t>
  </si>
  <si>
    <t xml:space="preserve">Не взято на облік правонаступником зобов’язання при ліквідації або реорганізації дебітора </t>
  </si>
  <si>
    <t>Відновлено заборгованість згідно з рішеннями контролюючих та судових органів, актами інвентаризації розрахунків</t>
  </si>
  <si>
    <t>Інші</t>
  </si>
  <si>
    <t>Усього простроченої дебіторської заборгованості</t>
  </si>
  <si>
    <t>5.1</t>
  </si>
  <si>
    <t xml:space="preserve">     з неї:
матеріали передано до суду, ведеться позовна робота</t>
  </si>
  <si>
    <t>5.2</t>
  </si>
  <si>
    <t>винесено рішення суду, виконавче впровадження</t>
  </si>
  <si>
    <t>5.3</t>
  </si>
  <si>
    <t>проти дебітора порушено справу про банкрутство:</t>
  </si>
  <si>
    <t>5.3.1</t>
  </si>
  <si>
    <t>заборгованість заявлена та визнана</t>
  </si>
  <si>
    <t>5.3.2</t>
  </si>
  <si>
    <t>заборгованість заявлена та не визнана</t>
  </si>
  <si>
    <t>5.3.3</t>
  </si>
  <si>
    <t>заборгованість не заявлена</t>
  </si>
  <si>
    <t>5.4</t>
  </si>
  <si>
    <t>Стосовно дебітора проведено державну реєстрацію припинення юридичної особи в результаті ліквідації</t>
  </si>
  <si>
    <t>Додаток 29
до Порядку складання фінансової, бюджетної та іншої звітності розпорядниками та одержувачами бюджетних коштів 
(абзац одинадцятий підпункту 2.4.2 пункту 2.4)</t>
  </si>
  <si>
    <t>про причини виникнення простроченої кредиторської заборгованості загального фонду</t>
  </si>
  <si>
    <t>Асигнувань спрямовано менше, ніж визначено плановими показниками</t>
  </si>
  <si>
    <t>2</t>
  </si>
  <si>
    <t>Призупинення операцій за рішенням судових, контролюючих органів</t>
  </si>
  <si>
    <t>3</t>
  </si>
  <si>
    <t>Відновлення заборгованості згідно з рішеннями контролюючих та судових органів</t>
  </si>
  <si>
    <t>4</t>
  </si>
  <si>
    <t>Інше</t>
  </si>
  <si>
    <t>Усього простроченої кредиторської заборгованості</t>
  </si>
  <si>
    <t>Додаток 30
до Порядку складання фінансової, бюджетної та іншої звітності розпорядниками та одержувачами бюджетних коштів</t>
  </si>
  <si>
    <t>Довідка
про спрямування обсягів власних надходжень, які перевищують відповідні витрати, затверджені
законом про Державний бюджет України (рішенням про місцевий бюджет),</t>
  </si>
  <si>
    <t xml:space="preserve">Власні надходження  </t>
  </si>
  <si>
    <t xml:space="preserve">Спрямовано понадпланових надходжень </t>
  </si>
  <si>
    <t>затверджено на звітний рік</t>
  </si>
  <si>
    <t>фактично надійшло</t>
  </si>
  <si>
    <t xml:space="preserve">понадпланові надходження </t>
  </si>
  <si>
    <t>разом</t>
  </si>
  <si>
    <t>на погашення кредиторської заборгованості</t>
  </si>
  <si>
    <t>на інші заходи</t>
  </si>
  <si>
    <t>у тому числі</t>
  </si>
  <si>
    <t>які здійснюються  за рахунок власних надходжень</t>
  </si>
  <si>
    <t>які не забезпечені коштами загального фонду</t>
  </si>
  <si>
    <r>
      <t xml:space="preserve">Видатки - </t>
    </r>
    <r>
      <rPr>
        <sz val="9"/>
        <color indexed="8"/>
        <rFont val="Times New Roman"/>
        <family val="1"/>
        <charset val="204"/>
      </rPr>
      <t>усього</t>
    </r>
  </si>
  <si>
    <t xml:space="preserve"> Видатки та заходи спеціального призначення</t>
  </si>
  <si>
    <t>Поточні трансферти  урядам іноземних держав  та міжнародним організаціям</t>
  </si>
  <si>
    <t>КФК - 070101</t>
  </si>
  <si>
    <t>КФК - 070201</t>
  </si>
  <si>
    <t>КФК - 070401</t>
  </si>
  <si>
    <t>КФК - 091108</t>
  </si>
  <si>
    <t>Додаток 31
до Порядку складання фінансової, бюджетної та іншої звітності розпорядниками та одержувачами бюджетних коштів</t>
  </si>
  <si>
    <t xml:space="preserve">Довідка </t>
  </si>
  <si>
    <t xml:space="preserve">про направлення асигнувань розпорядникам бюджетних коштів, які належать до сфери управління інших головних </t>
  </si>
  <si>
    <t>розпорядників бюджетних коштів,</t>
  </si>
  <si>
    <t xml:space="preserve">Код та назва програмної класифікації видатків та кредитування державного бюджету </t>
  </si>
  <si>
    <r>
      <t>Довідка складена:   за</t>
    </r>
    <r>
      <rPr>
        <u/>
        <sz val="8"/>
        <color indexed="8"/>
        <rFont val="Times New Roman"/>
        <family val="1"/>
        <charset val="204"/>
      </rPr>
      <t xml:space="preserve"> загальним</t>
    </r>
    <r>
      <rPr>
        <sz val="8"/>
        <color indexed="8"/>
        <rFont val="Times New Roman"/>
        <family val="1"/>
        <charset val="204"/>
      </rPr>
      <t>, спеціальним фондом (необхідне підкреслити).</t>
    </r>
  </si>
  <si>
    <t>Виконавець програми</t>
  </si>
  <si>
    <t>КВК</t>
  </si>
  <si>
    <t>Направлено асигнувань за звітний період (рік)</t>
  </si>
  <si>
    <r>
      <t>Довідка складена:   за загальним</t>
    </r>
    <r>
      <rPr>
        <sz val="8"/>
        <color indexed="8"/>
        <rFont val="Times New Roman"/>
        <family val="1"/>
        <charset val="204"/>
      </rPr>
      <t xml:space="preserve">, </t>
    </r>
    <r>
      <rPr>
        <u/>
        <sz val="8"/>
        <color indexed="8"/>
        <rFont val="Times New Roman"/>
        <family val="1"/>
        <charset val="204"/>
      </rPr>
      <t>спеціальним</t>
    </r>
    <r>
      <rPr>
        <sz val="8"/>
        <color indexed="8"/>
        <rFont val="Times New Roman"/>
        <family val="1"/>
        <charset val="204"/>
      </rPr>
      <t xml:space="preserve"> фондом (необхідне підкреслити).</t>
    </r>
  </si>
  <si>
    <t>Додаток 32
до Порядку складання фінансової, бюджетної та іншої звітності розпорядниками та одержувачами бюджетних коштів</t>
  </si>
  <si>
    <t>про використання іноземних грантів</t>
  </si>
  <si>
    <r>
      <t>Періодичність:</t>
    </r>
    <r>
      <rPr>
        <u/>
        <sz val="8"/>
        <color indexed="8"/>
        <rFont val="Times New Roman"/>
        <family val="1"/>
        <charset val="204"/>
      </rPr>
      <t xml:space="preserve"> </t>
    </r>
    <r>
      <rPr>
        <sz val="8"/>
        <color indexed="8"/>
        <rFont val="Times New Roman"/>
        <family val="1"/>
        <charset val="204"/>
      </rPr>
      <t>квартальна,</t>
    </r>
    <r>
      <rPr>
        <u/>
        <sz val="8"/>
        <color indexed="8"/>
        <rFont val="Times New Roman"/>
        <family val="1"/>
        <charset val="204"/>
      </rPr>
      <t xml:space="preserve"> річна</t>
    </r>
    <r>
      <rPr>
        <sz val="8"/>
        <color indexed="8"/>
        <rFont val="Times New Roman"/>
        <family val="1"/>
        <charset val="204"/>
      </rPr>
      <t>.</t>
    </r>
  </si>
  <si>
    <t>Найменування міжнародних фінансових організацій або країн-донорів гранту</t>
  </si>
  <si>
    <t>Договір про грант</t>
  </si>
  <si>
    <t>Назва заходу</t>
  </si>
  <si>
    <t>Мета використання гранту</t>
  </si>
  <si>
    <r>
      <t xml:space="preserve">Затверджено кошторисом на звітний рік </t>
    </r>
    <r>
      <rPr>
        <vertAlign val="superscript"/>
        <sz val="9"/>
        <color indexed="8"/>
        <rFont val="Times New Roman"/>
        <family val="1"/>
        <charset val="204"/>
      </rPr>
      <t>1</t>
    </r>
  </si>
  <si>
    <t>Сума використаного гранту за звітний період (рік)</t>
  </si>
  <si>
    <t>номер</t>
  </si>
  <si>
    <t>дата</t>
  </si>
  <si>
    <t>1  Заповнюється головними розпорядниками бюджетних коштів.</t>
  </si>
  <si>
    <t>Додаток 33
до Порядку складання фінансової, бюджетної та іншої звітності розпорядниками та одержувачами бюджетних коштів
(абзац п’ятнадцятий підпункту 2.4.2 пункту 2.4)</t>
  </si>
  <si>
    <t>про дебіторську заборгованість за видатками</t>
  </si>
  <si>
    <r>
      <t xml:space="preserve">Довідка складена:   </t>
    </r>
    <r>
      <rPr>
        <u/>
        <sz val="8"/>
        <color indexed="8"/>
        <rFont val="Times New Roman"/>
        <family val="1"/>
        <charset val="204"/>
      </rPr>
      <t>за загальним</t>
    </r>
    <r>
      <rPr>
        <sz val="8"/>
        <color indexed="8"/>
        <rFont val="Times New Roman"/>
        <family val="1"/>
        <charset val="204"/>
      </rPr>
      <t>, спеціальним фондом (необхідне підкреслити).</t>
    </r>
  </si>
  <si>
    <t>Коди програмної класифікації видатків та кредитування державного бюджету або програмної класифікації видатків та кредитування місцевих бюджетів (Типової програмної класифікації видатків та кредитування місцевих бюджетів/ Тимчасової класифікації видатків та кредитування для бюджетів місцевого самоврядування, які не застосовують програмно-цільового методу)*</t>
  </si>
  <si>
    <t xml:space="preserve">Дебіторська заборгованість на початок звітного року </t>
  </si>
  <si>
    <t xml:space="preserve">Дебіторська заборгованість з простроченим строком позовної давності, що настав протягом звітного року </t>
  </si>
  <si>
    <t>Списана дебіторська заборгованість протягом звітного року</t>
  </si>
  <si>
    <t>Дебіторська заборгованість на кінець звітного періоду (року)</t>
  </si>
  <si>
    <t>до одного  місяця</t>
  </si>
  <si>
    <t>строк позовної давності якої минув</t>
  </si>
  <si>
    <r>
      <t xml:space="preserve">Довідка складена:   </t>
    </r>
    <r>
      <rPr>
        <sz val="8"/>
        <color indexed="8"/>
        <rFont val="Times New Roman"/>
        <family val="1"/>
        <charset val="204"/>
      </rPr>
      <t xml:space="preserve">за загальним, </t>
    </r>
    <r>
      <rPr>
        <u/>
        <sz val="8"/>
        <color indexed="8"/>
        <rFont val="Times New Roman"/>
        <family val="1"/>
        <charset val="204"/>
      </rPr>
      <t xml:space="preserve">спеціальним </t>
    </r>
    <r>
      <rPr>
        <sz val="8"/>
        <color indexed="8"/>
        <rFont val="Times New Roman"/>
        <family val="1"/>
        <charset val="204"/>
      </rPr>
      <t>фондом (необхідне підкреслити).</t>
    </r>
  </si>
  <si>
    <t>Додаток 34
до Порядку складання фінансової, бюджетної та іншої звітності розпорядниками та одержувачами бюджетних коштів</t>
  </si>
  <si>
    <t>Довідка
про кредиторську заборгованість, яка склалась станом на 01.01.2011 за зобов’язаннями, що</t>
  </si>
  <si>
    <t xml:space="preserve"> не вважаються бюджетними</t>
  </si>
  <si>
    <r>
      <t xml:space="preserve">Довідка складена:   за </t>
    </r>
    <r>
      <rPr>
        <u/>
        <sz val="10"/>
        <color indexed="8"/>
        <rFont val="Times New Roman"/>
        <family val="1"/>
        <charset val="204"/>
      </rPr>
      <t>загальним</t>
    </r>
    <r>
      <rPr>
        <sz val="10"/>
        <color indexed="8"/>
        <rFont val="Times New Roman"/>
        <family val="1"/>
        <charset val="204"/>
      </rPr>
      <t>, спеціальним фондом (необхідне підкреслити)</t>
    </r>
  </si>
  <si>
    <t>Номер субрахунку бухгалтерського обліку</t>
  </si>
  <si>
    <t>Найменування кредитора</t>
  </si>
  <si>
    <t>Документ, що підтверджує виникнення заборгованості</t>
  </si>
  <si>
    <t>Причина виникнення (зменшення) заборгованості</t>
  </si>
  <si>
    <t>на початок звітного року</t>
  </si>
  <si>
    <t xml:space="preserve">                  Разом</t>
  </si>
  <si>
    <t xml:space="preserve"> 01 липня 2015р.</t>
  </si>
  <si>
    <r>
      <t>Довідка складена:   за загальним</t>
    </r>
    <r>
      <rPr>
        <sz val="10"/>
        <color indexed="8"/>
        <rFont val="Times New Roman"/>
        <family val="1"/>
        <charset val="204"/>
      </rPr>
      <t xml:space="preserve">, </t>
    </r>
    <r>
      <rPr>
        <u/>
        <sz val="10"/>
        <color indexed="8"/>
        <rFont val="Times New Roman"/>
        <family val="1"/>
        <charset val="204"/>
      </rPr>
      <t>спеціальним</t>
    </r>
    <r>
      <rPr>
        <sz val="10"/>
        <color indexed="8"/>
        <rFont val="Times New Roman"/>
        <family val="1"/>
        <charset val="204"/>
      </rPr>
      <t xml:space="preserve"> фондом (необхідне підкреслити)</t>
    </r>
  </si>
  <si>
    <t>12 січня 2016.</t>
  </si>
  <si>
    <t xml:space="preserve">Додаток 37
до Порядку складання фінансової та бюджетної звітності розпорядниками та одержувачами бюджетних коштів
(глава 5)
</t>
  </si>
  <si>
    <t>Довідка
про надходження плати за надання адміністративних послуг, які зараховуються до бюджету</t>
  </si>
  <si>
    <t>01 січня 2016р.</t>
  </si>
  <si>
    <r>
      <t>Періодичність: квартальна,</t>
    </r>
    <r>
      <rPr>
        <u/>
        <sz val="10"/>
        <color indexed="8"/>
        <rFont val="Times New Roman"/>
        <family val="1"/>
        <charset val="204"/>
      </rPr>
      <t xml:space="preserve"> річна.</t>
    </r>
  </si>
  <si>
    <t>Код класифікації доходів бюджету</t>
  </si>
  <si>
    <t>Найменування виду адміністративної послуги</t>
  </si>
  <si>
    <t>Сума нарахованих зобов'язань перед бюджетом за надані адміністративні послуги</t>
  </si>
  <si>
    <t>Сума фактичних надходжень до бюджету за надані адміністративні послуги</t>
  </si>
  <si>
    <t xml:space="preserve"> _______________</t>
  </si>
  <si>
    <t>12 січня 2016р.</t>
  </si>
  <si>
    <t>Довідка відповідності показників за доходною частиною</t>
  </si>
  <si>
    <t>Нараховано доходів  (ф.№4-1, гр.8, ряд.010)</t>
  </si>
  <si>
    <t>Дт заборгованість за доходами на початок року  (ф.№7, гр.4, ряд.010+дод№18, гр.3, ряд.080)</t>
  </si>
  <si>
    <t>Дт заборгованість за доходами на звітну дату  (ф.№7, гр.4, ряд.010+дод№18, гр.5, ряд.080)</t>
  </si>
  <si>
    <t>Кт заборгованість за доходами на початок року  (ф.№7, гр.8, ряд.010+дод№18, гр.4, ряд.080)</t>
  </si>
  <si>
    <t>Кт заборгованість за доходами на звітну дату  (ф.№7, гр.9, ряд.010+дод№18, гр.6, ряд.080)</t>
  </si>
  <si>
    <t>Надійшло коштів     (ф.№4-1, гр.9, ряд.010)</t>
  </si>
  <si>
    <t>Всього (повинно бути "0")</t>
  </si>
  <si>
    <t>колонка 7 (повинно бути значення "0"(якщо ні, в цій же довідці надавати пояснення) = к.1 + к.2 - к.3 - к.4 + к.5 - к.6</t>
  </si>
  <si>
    <t>підпис</t>
  </si>
  <si>
    <t>ПІБ</t>
  </si>
  <si>
    <t>Додаток 29
до Порядку складання фінансової, бюджетної та іншої звітності розпорядниками та одержувачами бюджетних коштів (абзац одинадцятий підпункту 2.4.2 пункту 2.4)</t>
  </si>
  <si>
    <r>
      <t>Затверджено на звітний період (рік)</t>
    </r>
    <r>
      <rPr>
        <sz val="6"/>
        <color indexed="8"/>
        <rFont val="Times New Roman"/>
        <family val="1"/>
        <charset val="204"/>
      </rPr>
      <t>1</t>
    </r>
  </si>
  <si>
    <r>
      <t>у тому числі:</t>
    </r>
    <r>
      <rPr>
        <b/>
        <sz val="8"/>
        <color indexed="8"/>
        <rFont val="Times New Roman"/>
        <family val="1"/>
        <charset val="204"/>
      </rPr>
      <t xml:space="preserve">
Поточні видатки</t>
    </r>
  </si>
  <si>
    <t xml:space="preserve">       </t>
  </si>
  <si>
    <t xml:space="preserve">                             </t>
  </si>
  <si>
    <t>АКТИВ</t>
  </si>
  <si>
    <t>І. НЕОБОРОТНІ АКТИВИ</t>
  </si>
  <si>
    <t xml:space="preserve">Нематеріальні активи </t>
  </si>
  <si>
    <t xml:space="preserve">    Балансова (залишкова) вартість </t>
  </si>
  <si>
    <t xml:space="preserve">     Накопичена амортизація</t>
  </si>
  <si>
    <t xml:space="preserve">    Первісна (переоцінена) вартість </t>
  </si>
  <si>
    <t xml:space="preserve">Основні засоби </t>
  </si>
  <si>
    <t>62 265 258,00</t>
  </si>
  <si>
    <t>73 832 193,75</t>
  </si>
  <si>
    <t xml:space="preserve">    Знос</t>
  </si>
  <si>
    <t>63 692 239,75</t>
  </si>
  <si>
    <t xml:space="preserve">    Первісна (переоцінена) вартість</t>
  </si>
  <si>
    <t>123 851 801,00</t>
  </si>
  <si>
    <t>137 524 433,50</t>
  </si>
  <si>
    <t xml:space="preserve">Інші необоротні матеріальні активи </t>
  </si>
  <si>
    <t>8 809 748,00</t>
  </si>
  <si>
    <t>9 553 368,49</t>
  </si>
  <si>
    <t>8 775 229,00</t>
  </si>
  <si>
    <t>9 555 292,40</t>
  </si>
  <si>
    <t>17 584 977,00</t>
  </si>
  <si>
    <t>19 108 660,89</t>
  </si>
  <si>
    <t>Незавершені капітальні інвестиції в необоротні активи</t>
  </si>
  <si>
    <t>10 108,00</t>
  </si>
  <si>
    <t>ІІ. ОБОРОТНІ АКТИВИ</t>
  </si>
  <si>
    <t>Матеріали і продукти харчування</t>
  </si>
  <si>
    <t>559 060,12</t>
  </si>
  <si>
    <t>Малоцінні та швидкозношувані предмети</t>
  </si>
  <si>
    <t>2 207 142,58</t>
  </si>
  <si>
    <t>2 430 393,11</t>
  </si>
  <si>
    <t>Інші запаси</t>
  </si>
  <si>
    <t>1 251,72</t>
  </si>
  <si>
    <t>109 145,66</t>
  </si>
  <si>
    <t>11 393,12</t>
  </si>
  <si>
    <t xml:space="preserve">    Розрахунки з постачальниками, підрядниками за товари, роботи й послуги </t>
  </si>
  <si>
    <t xml:space="preserve">    Розрахунки із податків і зборів </t>
  </si>
  <si>
    <t xml:space="preserve">    Розрахунки із страхування </t>
  </si>
  <si>
    <t xml:space="preserve">    Розрахунки з відшкодування завданих збитків </t>
  </si>
  <si>
    <t xml:space="preserve">    Розрахунки за спеціальними видами платежів </t>
  </si>
  <si>
    <t>17 694,59</t>
  </si>
  <si>
    <t xml:space="preserve">    Розрахунки з підзвітними особами</t>
  </si>
  <si>
    <t xml:space="preserve">    Розрахунки за іншими операціями </t>
  </si>
  <si>
    <t>91 451,07</t>
  </si>
  <si>
    <t>Розрахунки за окремими програмами</t>
  </si>
  <si>
    <t>Витрати майбутніх періодів</t>
  </si>
  <si>
    <t>5 202,84</t>
  </si>
  <si>
    <t xml:space="preserve">Короткострокові векселі одержані </t>
  </si>
  <si>
    <t>Інші кошти</t>
  </si>
  <si>
    <t>2 856,05</t>
  </si>
  <si>
    <t>9 338,40</t>
  </si>
  <si>
    <t xml:space="preserve">    Грошові документи</t>
  </si>
  <si>
    <t xml:space="preserve">    Грошові кошти в дорозі  </t>
  </si>
  <si>
    <t xml:space="preserve">    Рахунки загального фонду </t>
  </si>
  <si>
    <t xml:space="preserve">    Рахунки спеціального фонду </t>
  </si>
  <si>
    <t xml:space="preserve">    Рахунки в іноземній валюті</t>
  </si>
  <si>
    <t xml:space="preserve">    Інші поточні рахунки </t>
  </si>
  <si>
    <t>Рахунки в казначействі загального фонду</t>
  </si>
  <si>
    <t xml:space="preserve">Рахунки в казначействі спеціального фонду </t>
  </si>
  <si>
    <t>565 445,34</t>
  </si>
  <si>
    <t>1 052 792,76</t>
  </si>
  <si>
    <t>Спеціальні реєстраційні рахунки для обліку коштів,отриманих як плата за послуги</t>
  </si>
  <si>
    <t>479 495,63</t>
  </si>
  <si>
    <t>1 024 066,64</t>
  </si>
  <si>
    <t xml:space="preserve">    Спеціальні реєстраційні рахунки для обліку коштів, отриманих за іншими джерелами власних надходжень</t>
  </si>
  <si>
    <t>85 949,71</t>
  </si>
  <si>
    <t>28 726,12</t>
  </si>
  <si>
    <t xml:space="preserve">    Спеціальні реєстраційні рахунки для обліку інших надходжень спеціального фонду</t>
  </si>
  <si>
    <t xml:space="preserve">    Спеціальні реєстраційні рахунки для обліку коштів, отриманих на виконання програм соціально-економічного та культурного розвитку регіонів</t>
  </si>
  <si>
    <t>Інші рахунки в казначействі</t>
  </si>
  <si>
    <t xml:space="preserve">Каса </t>
  </si>
  <si>
    <t>Поточні фінансові інвестиції</t>
  </si>
  <si>
    <t>ІІІ. ВИТРАТИ</t>
  </si>
  <si>
    <t>Видатки та надання кредитів загального фонду</t>
  </si>
  <si>
    <t>Видатки та надання кредитів спеціального фонду</t>
  </si>
  <si>
    <t xml:space="preserve">  Видатки за коштами, отриманими як плата за послуги </t>
  </si>
  <si>
    <t xml:space="preserve">  Видатки та надання кредитів за іншими джерелами власних надходжень </t>
  </si>
  <si>
    <t xml:space="preserve">  Видатки та надання кредитів за іншими надходженнями спеціального фонду</t>
  </si>
  <si>
    <t xml:space="preserve">  Видатки за коштами, отриманими на виконання програм соціально-економічного та культурного розвитку регіонів</t>
  </si>
  <si>
    <t>Інші витрати</t>
  </si>
  <si>
    <t>БАЛАНС</t>
  </si>
  <si>
    <t>74 528 763,75</t>
  </si>
  <si>
    <t>88 063 752,52</t>
  </si>
  <si>
    <t>ПАСИВ</t>
  </si>
  <si>
    <t>І. ВЛАСНИЙ КАПІТАЛ</t>
  </si>
  <si>
    <t xml:space="preserve">Фонд у необоротних активах </t>
  </si>
  <si>
    <t>71 085 114,00</t>
  </si>
  <si>
    <t>83 395 670,24</t>
  </si>
  <si>
    <t xml:space="preserve">Фонд у малоцінних та швидкозношуваних предметах </t>
  </si>
  <si>
    <t>Фонд у фінансових інвестиціях</t>
  </si>
  <si>
    <t xml:space="preserve">Результат виконання кошторису за загальним фондом </t>
  </si>
  <si>
    <t>- 456 647,40</t>
  </si>
  <si>
    <t>192 949,01</t>
  </si>
  <si>
    <t xml:space="preserve">Результат виконання кошторису за спеціальним фондом </t>
  </si>
  <si>
    <t>366 454,95</t>
  </si>
  <si>
    <t>1 747 003,78</t>
  </si>
  <si>
    <t xml:space="preserve">Капітал у дооцінках </t>
  </si>
  <si>
    <t>ІІ. ЗОБОВ’ЯЗАННЯ</t>
  </si>
  <si>
    <t xml:space="preserve">Довгострокові зобов’язання  </t>
  </si>
  <si>
    <t xml:space="preserve">Короткострокові позики </t>
  </si>
  <si>
    <t xml:space="preserve">Поточна заборгованість за довгостроковими зобов’язаннями </t>
  </si>
  <si>
    <t>Короткострокові векселі видані</t>
  </si>
  <si>
    <t>1 144 529,66</t>
  </si>
  <si>
    <t>5 240,43</t>
  </si>
  <si>
    <t xml:space="preserve">    Розрахунки за спеціальними видами платежів  </t>
  </si>
  <si>
    <t>62 542,99</t>
  </si>
  <si>
    <t xml:space="preserve">    Розрахунки із податків і зборів</t>
  </si>
  <si>
    <t>26 073,12</t>
  </si>
  <si>
    <t xml:space="preserve">    Розрахунки із страхування  </t>
  </si>
  <si>
    <t xml:space="preserve">    Розрахунки із заробітної плати та інших виплат</t>
  </si>
  <si>
    <t xml:space="preserve">    Розрахунки зі стипендіатами </t>
  </si>
  <si>
    <t xml:space="preserve">    Розрахунки за депозитними сумами</t>
  </si>
  <si>
    <t>2 102,78</t>
  </si>
  <si>
    <t>2 007,16</t>
  </si>
  <si>
    <t>Доходи майбутніх періодів</t>
  </si>
  <si>
    <t>290488,79-</t>
  </si>
  <si>
    <t>ІІІ. ДОХОДИ</t>
  </si>
  <si>
    <t xml:space="preserve">Доходи загального фонду </t>
  </si>
  <si>
    <t xml:space="preserve">Доходи спеціального фонду </t>
  </si>
  <si>
    <t xml:space="preserve">    Доходи за коштами, отриманими як плата за послуги</t>
  </si>
  <si>
    <t xml:space="preserve">    Доходи за іншими джерелами власних надходжень </t>
  </si>
  <si>
    <t xml:space="preserve">    Доходи за іншими надходженнями спеціального фонду </t>
  </si>
  <si>
    <t xml:space="preserve">    Доходи за коштами, отриманими на виконання програм соціально-економічного та культурного розвитку регіонів</t>
  </si>
  <si>
    <t>Інші доходи</t>
  </si>
  <si>
    <t xml:space="preserve">88 063 752,52 </t>
  </si>
  <si>
    <t>РОЗШИФРОВКА ПОЗАБАЛАНСОВИХ РАХУНКІВ</t>
  </si>
  <si>
    <t>Назва рахунку позабалансового обліку</t>
  </si>
  <si>
    <t>Надходження</t>
  </si>
  <si>
    <t>Вибуття</t>
  </si>
  <si>
    <t>01 «Орендовані необоротні активи»</t>
  </si>
  <si>
    <t>02 «Активи на відповідальному зберіганні»</t>
  </si>
  <si>
    <t>61 089,27</t>
  </si>
  <si>
    <t>117 498,00</t>
  </si>
  <si>
    <t>10 828,00</t>
  </si>
  <si>
    <t>167 759,27</t>
  </si>
  <si>
    <t>04 «Непередбачені активи і зобов’язання»</t>
  </si>
  <si>
    <t>041 «Непередбачені активи»</t>
  </si>
  <si>
    <t>042 «Непередбачені зобов’язання»</t>
  </si>
  <si>
    <t>05 «Гарантії та забезпечення»</t>
  </si>
  <si>
    <t>06 «Передані (видані) активи відповідно до законодавства»</t>
  </si>
  <si>
    <t>07 «Списані активи та зобов’язання»</t>
  </si>
  <si>
    <t>4 566,00</t>
  </si>
  <si>
    <t>5 056,00</t>
  </si>
  <si>
    <t>071 «Списана дебіторська заборгованість»</t>
  </si>
  <si>
    <t>072 «Невідшкодовані нестачі і втрати від псування цінностей»</t>
  </si>
  <si>
    <t>08 «Бланки документів суворої звітності»</t>
  </si>
  <si>
    <t>2 848,75</t>
  </si>
  <si>
    <t>47 483,67</t>
  </si>
  <si>
    <t>40 994,02</t>
  </si>
  <si>
    <t>Разом (10+20+30+40+50+60+70)</t>
  </si>
  <si>
    <t>68 504,02</t>
  </si>
  <si>
    <t>165 471,67</t>
  </si>
  <si>
    <t>51 822,02</t>
  </si>
  <si>
    <t>182 153,67</t>
  </si>
  <si>
    <t>Керівник</t>
  </si>
  <si>
    <t xml:space="preserve">                             ___________________</t>
  </si>
  <si>
    <t xml:space="preserve">               Темченко Л.О.</t>
  </si>
  <si>
    <t xml:space="preserve">                                  (підпис)</t>
  </si>
  <si>
    <t xml:space="preserve">                   (ініціали, прізвище)</t>
  </si>
  <si>
    <t>Головний бухгалтер</t>
  </si>
  <si>
    <t xml:space="preserve">               Трусевич А.М.</t>
  </si>
  <si>
    <t xml:space="preserve">                                 (підпис)</t>
  </si>
  <si>
    <t xml:space="preserve">  (ініціали, прізвище)</t>
  </si>
  <si>
    <t>"12" січня  2016року</t>
  </si>
  <si>
    <t>На початок  звітного року</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</si>
</sst>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_-;_-* &quot;-&quot;??_₴_-;_-@_-"/>
    <numFmt numFmtId="164" formatCode="#,##0.00;\-#,##0.00;#,&quot;-&quot;"/>
    <numFmt numFmtId="165" formatCode="_-* #,##0.00_р_._-;\-* #,##0.00_р_._-;_-* &quot;-&quot;??_р_._-;_-@_-"/>
    <numFmt numFmtId="166" formatCode="#,##0;\-#,##0;#,&quot;-&quot;"/>
    <numFmt numFmtId="167" formatCode="#,##0.00_ ;[Red]\-#,##0.00\ "/>
    <numFmt numFmtId="168" formatCode="0.00;[Red]0.00"/>
  </numFmts>
  <fonts count="61" x14ac:knownFonts="1">
    <font>
      <sz val="11"/>
      <color theme="1"/>
      <name val="Calibri"/>
      <family val="2"/>
      <scheme val="minor"/>
    </font>
    <font>
      <sz val="11"/>
      <color theme="1"/>
      <name val="Calibri"/>
      <family val="2"/>
      <scheme val="minor"/>
    </font>
    <font>
      <b/>
      <sz val="11"/>
      <color theme="1"/>
      <name val="Calibri"/>
      <family val="2"/>
      <charset val="204"/>
      <scheme val="minor"/>
    </font>
    <font>
      <sz val="11"/>
      <color indexed="8"/>
      <name val="Times New Roman"/>
      <family val="1"/>
      <charset val="204"/>
    </font>
    <font>
      <sz val="7"/>
      <color indexed="8"/>
      <name val="Times New Roman"/>
      <family val="1"/>
      <charset val="204"/>
    </font>
    <font>
      <b/>
      <sz val="11"/>
      <color indexed="8"/>
      <name val="Times New Roman"/>
      <family val="1"/>
      <charset val="204"/>
    </font>
    <font>
      <sz val="8"/>
      <color indexed="8"/>
      <name val="Times New Roman"/>
      <family val="1"/>
      <charset val="204"/>
    </font>
    <font>
      <b/>
      <sz val="8"/>
      <color indexed="8"/>
      <name val="Times New Roman"/>
      <family val="1"/>
      <charset val="204"/>
    </font>
    <font>
      <b/>
      <i/>
      <sz val="8"/>
      <color indexed="8"/>
      <name val="Times New Roman"/>
      <family val="1"/>
      <charset val="204"/>
    </font>
    <font>
      <sz val="9"/>
      <color indexed="8"/>
      <name val="Times New Roman"/>
      <family val="1"/>
      <charset val="204"/>
    </font>
    <font>
      <b/>
      <i/>
      <sz val="7"/>
      <color indexed="8"/>
      <name val="Times New Roman"/>
      <family val="1"/>
      <charset val="204"/>
    </font>
    <font>
      <i/>
      <sz val="7"/>
      <color indexed="8"/>
      <name val="Times New Roman"/>
      <family val="1"/>
      <charset val="204"/>
    </font>
    <font>
      <i/>
      <sz val="8"/>
      <color indexed="8"/>
      <name val="Times New Roman"/>
      <family val="1"/>
      <charset val="204"/>
    </font>
    <font>
      <b/>
      <i/>
      <sz val="12"/>
      <color indexed="8"/>
      <name val="Times New Roman"/>
      <family val="1"/>
      <charset val="204"/>
    </font>
    <font>
      <u/>
      <sz val="8"/>
      <color indexed="8"/>
      <name val="Times New Roman"/>
      <family val="1"/>
      <charset val="204"/>
    </font>
    <font>
      <sz val="6"/>
      <color indexed="8"/>
      <name val="Times New Roman"/>
      <family val="1"/>
      <charset val="204"/>
    </font>
    <font>
      <sz val="8"/>
      <color indexed="8"/>
      <name val="Calibri"/>
      <family val="2"/>
      <charset val="204"/>
    </font>
    <font>
      <i/>
      <sz val="8"/>
      <name val="Times New Roman"/>
      <family val="1"/>
      <charset val="204"/>
    </font>
    <font>
      <b/>
      <sz val="8"/>
      <name val="Times New Roman"/>
      <family val="1"/>
      <charset val="204"/>
    </font>
    <font>
      <b/>
      <sz val="9"/>
      <color indexed="8"/>
      <name val="Times New Roman"/>
      <family val="1"/>
      <charset val="204"/>
    </font>
    <font>
      <sz val="10"/>
      <color indexed="8"/>
      <name val="Times New Roman"/>
      <family val="1"/>
      <charset val="204"/>
    </font>
    <font>
      <b/>
      <sz val="10"/>
      <color indexed="8"/>
      <name val="Times New Roman"/>
      <family val="1"/>
      <charset val="204"/>
    </font>
    <font>
      <b/>
      <sz val="7"/>
      <color indexed="8"/>
      <name val="Times New Roman"/>
      <family val="1"/>
      <charset val="204"/>
    </font>
    <font>
      <b/>
      <sz val="8"/>
      <color indexed="10"/>
      <name val="Times New Roman"/>
      <family val="1"/>
      <charset val="204"/>
    </font>
    <font>
      <sz val="11"/>
      <color indexed="8"/>
      <name val="Calibri"/>
      <family val="2"/>
      <charset val="204"/>
    </font>
    <font>
      <sz val="8"/>
      <name val="Arial Cyr"/>
      <charset val="204"/>
    </font>
    <font>
      <i/>
      <sz val="10"/>
      <color indexed="8"/>
      <name val="Times New Roman"/>
      <family val="1"/>
      <charset val="204"/>
    </font>
    <font>
      <b/>
      <sz val="8"/>
      <color indexed="81"/>
      <name val="Tahoma"/>
      <family val="2"/>
      <charset val="204"/>
    </font>
    <font>
      <sz val="8"/>
      <color indexed="81"/>
      <name val="Tahoma"/>
      <family val="2"/>
      <charset val="204"/>
    </font>
    <font>
      <b/>
      <i/>
      <sz val="9"/>
      <color indexed="8"/>
      <name val="Times New Roman"/>
      <family val="1"/>
      <charset val="204"/>
    </font>
    <font>
      <b/>
      <sz val="12"/>
      <color indexed="8"/>
      <name val="Times New Roman"/>
      <family val="1"/>
      <charset val="204"/>
    </font>
    <font>
      <i/>
      <u/>
      <sz val="8"/>
      <color indexed="8"/>
      <name val="Times New Roman"/>
      <family val="1"/>
      <charset val="204"/>
    </font>
    <font>
      <b/>
      <u/>
      <sz val="8"/>
      <color indexed="8"/>
      <name val="Times New Roman"/>
      <family val="1"/>
      <charset val="204"/>
    </font>
    <font>
      <vertAlign val="superscript"/>
      <sz val="8"/>
      <color indexed="8"/>
      <name val="Times New Roman"/>
      <family val="1"/>
      <charset val="204"/>
    </font>
    <font>
      <sz val="12"/>
      <color indexed="8"/>
      <name val="Times New Roman"/>
      <family val="1"/>
      <charset val="204"/>
    </font>
    <font>
      <sz val="9.5"/>
      <color indexed="8"/>
      <name val="Times New Roman"/>
      <family val="1"/>
      <charset val="204"/>
    </font>
    <font>
      <b/>
      <sz val="8"/>
      <color indexed="10"/>
      <name val="Calibri"/>
      <family val="2"/>
      <charset val="204"/>
    </font>
    <font>
      <b/>
      <u/>
      <sz val="10"/>
      <color indexed="8"/>
      <name val="Times New Roman"/>
      <family val="1"/>
      <charset val="204"/>
    </font>
    <font>
      <b/>
      <u/>
      <sz val="12"/>
      <color indexed="8"/>
      <name val="Times New Roman"/>
      <family val="1"/>
      <charset val="204"/>
    </font>
    <font>
      <b/>
      <sz val="12"/>
      <color indexed="10"/>
      <name val="Times New Roman"/>
      <family val="1"/>
      <charset val="204"/>
    </font>
    <font>
      <b/>
      <i/>
      <sz val="8"/>
      <color indexed="81"/>
      <name val="Tahoma"/>
      <family val="2"/>
      <charset val="204"/>
    </font>
    <font>
      <i/>
      <sz val="12"/>
      <color indexed="8"/>
      <name val="Times New Roman"/>
      <family val="1"/>
      <charset val="204"/>
    </font>
    <font>
      <b/>
      <sz val="11"/>
      <color indexed="10"/>
      <name val="Times New Roman"/>
      <family val="1"/>
      <charset val="204"/>
    </font>
    <font>
      <i/>
      <sz val="11"/>
      <color indexed="8"/>
      <name val="Times New Roman"/>
      <family val="1"/>
      <charset val="204"/>
    </font>
    <font>
      <sz val="14"/>
      <color indexed="8"/>
      <name val="Times New Roman"/>
      <family val="1"/>
      <charset val="204"/>
    </font>
    <font>
      <b/>
      <sz val="14"/>
      <color indexed="8"/>
      <name val="Times New Roman"/>
      <family val="1"/>
      <charset val="204"/>
    </font>
    <font>
      <vertAlign val="superscript"/>
      <sz val="9"/>
      <color indexed="8"/>
      <name val="Times New Roman"/>
      <family val="1"/>
      <charset val="204"/>
    </font>
    <font>
      <u/>
      <sz val="10"/>
      <color indexed="8"/>
      <name val="Times New Roman"/>
      <family val="1"/>
      <charset val="204"/>
    </font>
    <font>
      <sz val="10"/>
      <name val="Arial"/>
      <family val="2"/>
      <charset val="204"/>
    </font>
    <font>
      <sz val="14"/>
      <name val="Times New Roman"/>
      <family val="1"/>
      <charset val="204"/>
    </font>
    <font>
      <sz val="10"/>
      <name val="Arial Cyr"/>
      <charset val="204"/>
    </font>
    <font>
      <sz val="11"/>
      <color indexed="10"/>
      <name val="Times New Roman"/>
      <family val="1"/>
      <charset val="204"/>
    </font>
    <font>
      <b/>
      <sz val="12"/>
      <name val="Times New Roman"/>
      <family val="1"/>
      <charset val="204"/>
    </font>
    <font>
      <sz val="12"/>
      <name val="Times New Roman"/>
      <family val="1"/>
      <charset val="204"/>
    </font>
    <font>
      <sz val="8"/>
      <name val="Times New Roman"/>
      <family val="1"/>
      <charset val="204"/>
    </font>
    <font>
      <i/>
      <sz val="9"/>
      <color indexed="8"/>
      <name val="Times New Roman"/>
      <family val="1"/>
      <charset val="204"/>
    </font>
    <font>
      <sz val="9"/>
      <name val="Arial Narrow"/>
      <family val="2"/>
      <charset val="204"/>
    </font>
    <font>
      <sz val="8"/>
      <name val="Arial Narrow"/>
      <family val="2"/>
      <charset val="204"/>
    </font>
    <font>
      <sz val="11"/>
      <name val="Arial Narrow"/>
      <family val="2"/>
      <charset val="204"/>
    </font>
    <font>
      <b/>
      <sz val="9"/>
      <name val="Arial Narrow"/>
      <family val="2"/>
      <charset val="204"/>
    </font>
    <font>
      <sz val="9"/>
      <color indexed="8"/>
      <name val="Calibri"/>
      <family val="2"/>
      <charset val="204"/>
    </font>
  </fonts>
  <fills count="4">
    <fill>
      <patternFill patternType="none"/>
    </fill>
    <fill>
      <patternFill patternType="gray125"/>
    </fill>
    <fill>
      <patternFill patternType="solid">
        <fgColor indexed="9"/>
        <bgColor indexed="64"/>
      </patternFill>
    </fill>
    <fill>
      <patternFill patternType="solid">
        <fgColor indexed="26"/>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8"/>
      </left>
      <right style="double">
        <color indexed="8"/>
      </right>
      <top style="double">
        <color indexed="64"/>
      </top>
      <bottom/>
      <diagonal/>
    </border>
    <border>
      <left style="double">
        <color indexed="8"/>
      </left>
      <right style="double">
        <color indexed="8"/>
      </right>
      <top/>
      <bottom style="double">
        <color indexed="64"/>
      </bottom>
      <diagonal/>
    </border>
    <border>
      <left style="double">
        <color indexed="8"/>
      </left>
      <right style="double">
        <color indexed="8"/>
      </right>
      <top/>
      <bottom/>
      <diagonal/>
    </border>
    <border>
      <left style="double">
        <color indexed="8"/>
      </left>
      <right style="double">
        <color indexed="8"/>
      </right>
      <top style="double">
        <color indexed="8"/>
      </top>
      <bottom style="double">
        <color indexed="8"/>
      </bottom>
      <diagonal/>
    </border>
    <border>
      <left style="double">
        <color indexed="64"/>
      </left>
      <right style="double">
        <color indexed="64"/>
      </right>
      <top style="double">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24" fillId="0" borderId="0"/>
    <xf numFmtId="0" fontId="48" fillId="0" borderId="0"/>
    <xf numFmtId="0" fontId="50" fillId="0" borderId="0"/>
  </cellStyleXfs>
  <cellXfs count="854">
    <xf numFmtId="0" fontId="0" fillId="0" borderId="0" xfId="0"/>
    <xf numFmtId="0" fontId="0" fillId="0" borderId="1" xfId="0" applyBorder="1"/>
    <xf numFmtId="0" fontId="0" fillId="0" borderId="1" xfId="0" applyBorder="1" applyAlignment="1">
      <alignment wrapText="1"/>
    </xf>
    <xf numFmtId="0" fontId="3" fillId="0" borderId="0" xfId="0" applyFont="1"/>
    <xf numFmtId="0" fontId="4" fillId="0" borderId="0" xfId="0" applyFont="1" applyAlignment="1">
      <alignment horizontal="left" vertical="top" wrapText="1"/>
    </xf>
    <xf numFmtId="0" fontId="5" fillId="0" borderId="0" xfId="0" applyFont="1" applyAlignment="1">
      <alignment horizontal="center"/>
    </xf>
    <xf numFmtId="0" fontId="5" fillId="0" borderId="0" xfId="0" applyFont="1" applyAlignment="1">
      <alignment horizontal="right"/>
    </xf>
    <xf numFmtId="0" fontId="5" fillId="0" borderId="2" xfId="0" applyFont="1" applyBorder="1" applyAlignment="1"/>
    <xf numFmtId="0" fontId="5" fillId="0" borderId="0" xfId="0" applyFont="1" applyAlignment="1"/>
    <xf numFmtId="0" fontId="5" fillId="0" borderId="0" xfId="0" applyFont="1" applyAlignment="1">
      <alignment wrapText="1"/>
    </xf>
    <xf numFmtId="0" fontId="5" fillId="0" borderId="0" xfId="0" applyFont="1" applyBorder="1" applyAlignment="1"/>
    <xf numFmtId="0" fontId="5" fillId="0" borderId="0" xfId="0" applyFont="1" applyBorder="1" applyAlignment="1">
      <alignment wrapText="1"/>
    </xf>
    <xf numFmtId="0" fontId="6" fillId="0" borderId="0" xfId="0" applyFont="1"/>
    <xf numFmtId="0" fontId="6" fillId="0" borderId="0" xfId="0" applyFont="1" applyAlignment="1">
      <alignment horizontal="center"/>
    </xf>
    <xf numFmtId="0" fontId="7" fillId="0" borderId="0" xfId="0" applyFont="1" applyAlignment="1">
      <alignment horizontal="left" wrapText="1"/>
    </xf>
    <xf numFmtId="0" fontId="8" fillId="0" borderId="2" xfId="0" applyFont="1" applyBorder="1" applyAlignment="1">
      <alignment horizontal="center" wrapText="1"/>
    </xf>
    <xf numFmtId="0" fontId="4" fillId="0" borderId="0" xfId="0" applyFont="1" applyAlignment="1"/>
    <xf numFmtId="0" fontId="9" fillId="0" borderId="1" xfId="0" applyFont="1" applyBorder="1" applyAlignment="1">
      <alignment horizontal="center" wrapText="1"/>
    </xf>
    <xf numFmtId="0" fontId="7" fillId="0" borderId="0" xfId="0" applyFont="1" applyAlignment="1">
      <alignment horizontal="left" vertical="top" wrapText="1"/>
    </xf>
    <xf numFmtId="0" fontId="8" fillId="0" borderId="3" xfId="0" applyFont="1" applyBorder="1" applyAlignment="1">
      <alignment horizontal="center" vertical="top" wrapText="1"/>
    </xf>
    <xf numFmtId="0" fontId="9" fillId="0" borderId="1" xfId="0" applyFont="1" applyBorder="1" applyAlignment="1">
      <alignment horizontal="center" vertical="center" wrapText="1"/>
    </xf>
    <xf numFmtId="0" fontId="7" fillId="0" borderId="0" xfId="0" applyFont="1" applyAlignment="1">
      <alignment horizontal="left" wrapText="1"/>
    </xf>
    <xf numFmtId="1" fontId="7" fillId="2" borderId="2" xfId="0" applyNumberFormat="1" applyFont="1" applyFill="1" applyBorder="1" applyAlignment="1" applyProtection="1">
      <alignment horizontal="center" vertical="top" wrapText="1"/>
    </xf>
    <xf numFmtId="0" fontId="10" fillId="0" borderId="3" xfId="0" applyFont="1" applyBorder="1" applyAlignment="1">
      <alignment horizontal="left" wrapText="1"/>
    </xf>
    <xf numFmtId="0" fontId="11" fillId="0" borderId="0" xfId="0" applyFont="1"/>
    <xf numFmtId="0" fontId="12" fillId="0" borderId="0" xfId="0" applyFont="1"/>
    <xf numFmtId="49" fontId="7" fillId="2" borderId="3" xfId="0" applyNumberFormat="1" applyFont="1" applyFill="1" applyBorder="1" applyAlignment="1" applyProtection="1">
      <alignment horizontal="center" wrapText="1"/>
    </xf>
    <xf numFmtId="0" fontId="13" fillId="0" borderId="2" xfId="0" applyFont="1" applyBorder="1" applyAlignment="1" applyProtection="1">
      <alignment horizontal="left" wrapText="1"/>
      <protection locked="0"/>
    </xf>
    <xf numFmtId="1" fontId="7" fillId="2" borderId="3" xfId="0" applyNumberFormat="1" applyFont="1" applyFill="1" applyBorder="1" applyAlignment="1" applyProtection="1">
      <alignment horizontal="center" wrapText="1"/>
    </xf>
    <xf numFmtId="0" fontId="10" fillId="0" borderId="2" xfId="0" applyFont="1" applyBorder="1" applyAlignment="1">
      <alignment horizontal="left" wrapText="1"/>
    </xf>
    <xf numFmtId="49" fontId="7" fillId="2" borderId="2" xfId="0" applyNumberFormat="1" applyFont="1" applyFill="1" applyBorder="1" applyAlignment="1" applyProtection="1">
      <alignment horizontal="center" wrapText="1"/>
    </xf>
    <xf numFmtId="0" fontId="13" fillId="0" borderId="3" xfId="0" applyFont="1" applyBorder="1" applyAlignment="1" applyProtection="1">
      <alignment horizontal="left" wrapText="1"/>
      <protection locked="0"/>
    </xf>
    <xf numFmtId="0" fontId="6" fillId="0" borderId="0" xfId="0" applyFont="1" applyAlignment="1" applyProtection="1">
      <alignment horizontal="justify" vertical="top" wrapText="1"/>
      <protection locked="0"/>
    </xf>
    <xf numFmtId="0" fontId="6" fillId="0" borderId="0" xfId="0" applyFont="1" applyAlignment="1">
      <alignment horizontal="justify" vertical="top"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7" fillId="0" borderId="1" xfId="0" applyFont="1" applyBorder="1" applyAlignment="1">
      <alignment horizontal="center" vertical="top" wrapText="1"/>
    </xf>
    <xf numFmtId="0" fontId="16" fillId="0" borderId="0" xfId="0" applyFont="1"/>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164" fontId="7" fillId="0" borderId="1" xfId="0" applyNumberFormat="1" applyFont="1" applyBorder="1" applyAlignment="1" applyProtection="1">
      <alignment horizontal="right" vertical="center" wrapText="1"/>
    </xf>
    <xf numFmtId="164" fontId="7" fillId="0" borderId="1" xfId="0" applyNumberFormat="1" applyFont="1" applyFill="1" applyBorder="1" applyAlignment="1" applyProtection="1">
      <alignment horizontal="right" vertical="center" wrapText="1"/>
    </xf>
    <xf numFmtId="164" fontId="6" fillId="0" borderId="1" xfId="0" applyNumberFormat="1" applyFont="1" applyBorder="1" applyAlignment="1" applyProtection="1">
      <alignment horizontal="center" vertical="center" wrapText="1"/>
    </xf>
    <xf numFmtId="0" fontId="6" fillId="0" borderId="1" xfId="0" applyFont="1" applyBorder="1" applyAlignment="1">
      <alignment vertical="top" wrapText="1"/>
    </xf>
    <xf numFmtId="0" fontId="6" fillId="0" borderId="1" xfId="0" applyFont="1" applyBorder="1" applyAlignment="1">
      <alignment horizontal="justify" vertical="top" wrapText="1"/>
    </xf>
    <xf numFmtId="0" fontId="4" fillId="0" borderId="1" xfId="0" applyFont="1" applyBorder="1" applyAlignment="1">
      <alignment vertical="top" wrapText="1"/>
    </xf>
    <xf numFmtId="0" fontId="6" fillId="0" borderId="1" xfId="0" applyFont="1" applyBorder="1" applyAlignment="1">
      <alignment horizontal="center" vertical="top" wrapText="1"/>
    </xf>
    <xf numFmtId="0" fontId="7" fillId="0" borderId="1" xfId="0" applyFont="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6" fillId="0" borderId="1" xfId="0" applyFont="1" applyBorder="1" applyAlignment="1">
      <alignment vertical="center" wrapText="1"/>
    </xf>
    <xf numFmtId="0" fontId="12"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17" fillId="0" borderId="1" xfId="0" applyFont="1" applyBorder="1" applyAlignment="1">
      <alignment vertical="center" wrapText="1"/>
    </xf>
    <xf numFmtId="0" fontId="18" fillId="0" borderId="1" xfId="0" applyFont="1" applyBorder="1" applyAlignment="1">
      <alignment vertical="center" wrapText="1"/>
    </xf>
    <xf numFmtId="0" fontId="8" fillId="0" borderId="1" xfId="0" applyFont="1" applyBorder="1" applyAlignment="1">
      <alignment horizontal="center" vertical="center" wrapText="1"/>
    </xf>
    <xf numFmtId="0" fontId="9" fillId="0" borderId="1" xfId="0" applyFont="1" applyBorder="1" applyAlignment="1">
      <alignment vertical="center" wrapText="1"/>
    </xf>
    <xf numFmtId="0" fontId="12" fillId="0" borderId="4" xfId="0" applyFont="1" applyBorder="1" applyAlignment="1">
      <alignment vertical="center" wrapText="1"/>
    </xf>
    <xf numFmtId="0" fontId="12" fillId="0" borderId="4" xfId="0" applyFont="1" applyBorder="1" applyAlignment="1">
      <alignment horizontal="center" vertical="center" wrapText="1"/>
    </xf>
    <xf numFmtId="164" fontId="7" fillId="0" borderId="4" xfId="0" applyNumberFormat="1" applyFont="1" applyBorder="1" applyAlignment="1" applyProtection="1">
      <alignment horizontal="right" vertical="center" wrapText="1"/>
    </xf>
    <xf numFmtId="164" fontId="6" fillId="0" borderId="4" xfId="0" applyNumberFormat="1" applyFont="1" applyBorder="1" applyAlignment="1" applyProtection="1">
      <alignment horizontal="center" vertical="center" wrapText="1"/>
    </xf>
    <xf numFmtId="2" fontId="7" fillId="0" borderId="1" xfId="0" applyNumberFormat="1" applyFont="1" applyBorder="1" applyAlignment="1" applyProtection="1">
      <alignment horizontal="right" vertical="center" wrapText="1"/>
    </xf>
    <xf numFmtId="2" fontId="6" fillId="0" borderId="1" xfId="0" applyNumberFormat="1" applyFont="1" applyBorder="1" applyAlignment="1" applyProtection="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vertical="center" wrapText="1"/>
    </xf>
    <xf numFmtId="0" fontId="4" fillId="0" borderId="1" xfId="0" applyFont="1" applyBorder="1" applyAlignment="1">
      <alignment vertical="center" wrapText="1"/>
    </xf>
    <xf numFmtId="2" fontId="6" fillId="0" borderId="5" xfId="0" applyNumberFormat="1" applyFont="1" applyBorder="1" applyAlignment="1" applyProtection="1">
      <alignment horizontal="center" vertical="center" wrapText="1"/>
    </xf>
    <xf numFmtId="2" fontId="6" fillId="0" borderId="6" xfId="0" applyNumberFormat="1" applyFont="1" applyBorder="1" applyAlignment="1" applyProtection="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center" vertical="center" wrapText="1"/>
    </xf>
    <xf numFmtId="0" fontId="7" fillId="0" borderId="0" xfId="0" applyFont="1" applyBorder="1" applyAlignment="1">
      <alignment horizontal="center" vertical="center" wrapText="1"/>
    </xf>
    <xf numFmtId="0" fontId="0" fillId="0" borderId="0" xfId="0" applyBorder="1"/>
    <xf numFmtId="2" fontId="6" fillId="0" borderId="0" xfId="0" applyNumberFormat="1" applyFont="1" applyBorder="1" applyAlignment="1" applyProtection="1">
      <alignment horizontal="center" vertical="center" wrapText="1"/>
    </xf>
    <xf numFmtId="0" fontId="5" fillId="0" borderId="0" xfId="0" applyFont="1"/>
    <xf numFmtId="0" fontId="21" fillId="0" borderId="0" xfId="0" applyFont="1"/>
    <xf numFmtId="2" fontId="6" fillId="0" borderId="2" xfId="0" applyNumberFormat="1" applyFont="1" applyBorder="1" applyAlignment="1" applyProtection="1">
      <alignment horizontal="center" vertical="center" wrapText="1"/>
    </xf>
    <xf numFmtId="49" fontId="3" fillId="0" borderId="2" xfId="0" applyNumberFormat="1" applyFont="1" applyBorder="1" applyAlignment="1" applyProtection="1">
      <alignment horizontal="left" vertical="center" wrapText="1"/>
    </xf>
    <xf numFmtId="0" fontId="22" fillId="0" borderId="7" xfId="0" applyFont="1" applyBorder="1" applyAlignment="1">
      <alignment horizontal="center" vertical="top"/>
    </xf>
    <xf numFmtId="0" fontId="21" fillId="0" borderId="0" xfId="0" applyFont="1" applyBorder="1" applyAlignment="1">
      <alignment horizontal="center"/>
    </xf>
    <xf numFmtId="2" fontId="4" fillId="0" borderId="7" xfId="0" applyNumberFormat="1" applyFont="1" applyFill="1" applyBorder="1" applyAlignment="1" applyProtection="1">
      <alignment horizontal="center" vertical="top"/>
      <protection locked="0"/>
    </xf>
    <xf numFmtId="0" fontId="22" fillId="0" borderId="2" xfId="0" applyFont="1" applyBorder="1" applyAlignment="1">
      <alignment horizontal="center" vertical="top"/>
    </xf>
    <xf numFmtId="0" fontId="22" fillId="0" borderId="0" xfId="0" applyFont="1" applyBorder="1" applyAlignment="1">
      <alignment horizontal="center" vertical="top"/>
    </xf>
    <xf numFmtId="0" fontId="3" fillId="0" borderId="0" xfId="0" applyFont="1" applyAlignment="1">
      <alignment horizontal="left"/>
    </xf>
    <xf numFmtId="49" fontId="7" fillId="3" borderId="3" xfId="0" applyNumberFormat="1" applyFont="1" applyFill="1" applyBorder="1" applyAlignment="1" applyProtection="1">
      <alignment wrapText="1"/>
      <protection locked="0"/>
    </xf>
    <xf numFmtId="49" fontId="7" fillId="3" borderId="2" xfId="0" applyNumberFormat="1" applyFont="1" applyFill="1" applyBorder="1" applyAlignment="1" applyProtection="1">
      <alignment horizontal="center" wrapText="1"/>
      <protection locked="0"/>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164" fontId="7" fillId="0" borderId="1" xfId="0" applyNumberFormat="1" applyFont="1" applyBorder="1" applyAlignment="1" applyProtection="1">
      <alignment horizontal="right" vertical="center" wrapText="1"/>
      <protection locked="0"/>
    </xf>
    <xf numFmtId="164" fontId="7" fillId="0" borderId="1" xfId="0" applyNumberFormat="1" applyFont="1" applyFill="1" applyBorder="1" applyAlignment="1" applyProtection="1">
      <alignment horizontal="right" vertical="center" wrapText="1"/>
      <protection locked="0"/>
    </xf>
    <xf numFmtId="164" fontId="12" fillId="0" borderId="1" xfId="0" applyNumberFormat="1" applyFont="1" applyBorder="1" applyAlignment="1" applyProtection="1">
      <alignment horizontal="right" vertical="center" wrapText="1"/>
    </xf>
    <xf numFmtId="164" fontId="6" fillId="0" borderId="1" xfId="0" applyNumberFormat="1" applyFont="1" applyBorder="1" applyAlignment="1" applyProtection="1">
      <alignment horizontal="right" vertical="center" wrapText="1"/>
      <protection locked="0"/>
    </xf>
    <xf numFmtId="164" fontId="6" fillId="0" borderId="1" xfId="0" applyNumberFormat="1" applyFont="1" applyBorder="1" applyAlignment="1" applyProtection="1">
      <alignment horizontal="right"/>
      <protection locked="0"/>
    </xf>
    <xf numFmtId="164" fontId="12" fillId="0" borderId="1" xfId="0" applyNumberFormat="1" applyFont="1" applyBorder="1" applyAlignment="1" applyProtection="1">
      <alignment horizontal="right" vertical="center" wrapText="1"/>
      <protection locked="0"/>
    </xf>
    <xf numFmtId="164" fontId="12" fillId="0" borderId="1" xfId="0" applyNumberFormat="1" applyFont="1" applyFill="1" applyBorder="1" applyAlignment="1" applyProtection="1">
      <alignment horizontal="right" vertical="center" wrapText="1"/>
      <protection locked="0"/>
    </xf>
    <xf numFmtId="164" fontId="8" fillId="0" borderId="1" xfId="0" applyNumberFormat="1" applyFont="1" applyBorder="1" applyAlignment="1" applyProtection="1">
      <alignment horizontal="right" vertical="center" wrapText="1"/>
      <protection locked="0"/>
    </xf>
    <xf numFmtId="164" fontId="8" fillId="0" borderId="1" xfId="0" applyNumberFormat="1" applyFont="1" applyBorder="1" applyAlignment="1" applyProtection="1">
      <alignment horizontal="right"/>
      <protection locked="0"/>
    </xf>
    <xf numFmtId="164" fontId="8" fillId="0" borderId="1" xfId="0" applyNumberFormat="1" applyFont="1" applyBorder="1" applyAlignment="1" applyProtection="1">
      <alignment horizontal="right" vertical="top" wrapText="1"/>
      <protection locked="0"/>
    </xf>
    <xf numFmtId="2" fontId="12" fillId="0" borderId="4" xfId="0" applyNumberFormat="1" applyFont="1" applyBorder="1" applyAlignment="1" applyProtection="1">
      <alignment horizontal="right" vertical="center" wrapText="1"/>
      <protection locked="0"/>
    </xf>
    <xf numFmtId="2" fontId="6" fillId="0" borderId="4" xfId="0" applyNumberFormat="1" applyFont="1" applyBorder="1" applyAlignment="1">
      <alignment horizontal="center" vertical="center" wrapText="1"/>
    </xf>
    <xf numFmtId="2" fontId="12" fillId="0" borderId="1" xfId="0" applyNumberFormat="1" applyFont="1" applyBorder="1" applyAlignment="1" applyProtection="1">
      <alignment horizontal="right" vertical="center" wrapText="1"/>
      <protection locked="0"/>
    </xf>
    <xf numFmtId="2" fontId="6" fillId="0" borderId="1" xfId="0" applyNumberFormat="1" applyFont="1" applyBorder="1" applyAlignment="1">
      <alignment horizontal="center" vertical="center" wrapText="1"/>
    </xf>
    <xf numFmtId="2" fontId="6" fillId="0" borderId="5" xfId="0" applyNumberFormat="1" applyFont="1" applyBorder="1" applyAlignment="1">
      <alignment horizontal="center" vertical="center" wrapText="1"/>
    </xf>
    <xf numFmtId="2" fontId="6" fillId="0" borderId="6" xfId="0" applyNumberFormat="1" applyFont="1" applyBorder="1" applyAlignment="1">
      <alignment horizontal="center" vertical="center" wrapText="1"/>
    </xf>
    <xf numFmtId="2" fontId="6" fillId="0" borderId="0"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0" fontId="21" fillId="0" borderId="2" xfId="0" applyFont="1" applyBorder="1" applyAlignment="1">
      <alignment horizontal="center"/>
    </xf>
    <xf numFmtId="0" fontId="3" fillId="0" borderId="2" xfId="0" applyFont="1" applyBorder="1" applyAlignment="1">
      <alignment horizontal="left"/>
    </xf>
    <xf numFmtId="49" fontId="7" fillId="3" borderId="3" xfId="0" applyNumberFormat="1" applyFont="1" applyFill="1" applyBorder="1" applyAlignment="1" applyProtection="1">
      <alignment vertical="top" wrapText="1"/>
      <protection locked="0"/>
    </xf>
    <xf numFmtId="49" fontId="3" fillId="0" borderId="2" xfId="0" applyNumberFormat="1" applyFont="1" applyBorder="1" applyAlignment="1">
      <alignment horizontal="left" wrapText="1"/>
    </xf>
    <xf numFmtId="2" fontId="4" fillId="0" borderId="0" xfId="0" applyNumberFormat="1" applyFont="1" applyFill="1" applyBorder="1" applyAlignment="1" applyProtection="1">
      <alignment horizontal="center" vertical="top"/>
      <protection locked="0"/>
    </xf>
    <xf numFmtId="0" fontId="3" fillId="0" borderId="2" xfId="0" applyFont="1" applyBorder="1" applyAlignment="1">
      <alignment horizontal="left" vertical="center" wrapText="1"/>
    </xf>
    <xf numFmtId="0" fontId="4" fillId="0" borderId="0" xfId="0" applyFont="1" applyAlignment="1">
      <alignment vertical="top" wrapText="1"/>
    </xf>
    <xf numFmtId="0" fontId="7" fillId="0" borderId="0" xfId="0" applyFont="1" applyAlignment="1">
      <alignment wrapText="1"/>
    </xf>
    <xf numFmtId="0" fontId="6" fillId="0" borderId="0" xfId="0" applyFont="1" applyAlignment="1"/>
    <xf numFmtId="0" fontId="7" fillId="0" borderId="0" xfId="0" applyFont="1" applyBorder="1" applyAlignment="1">
      <alignment vertical="top" wrapText="1"/>
    </xf>
    <xf numFmtId="0" fontId="7" fillId="0" borderId="0" xfId="0" applyFont="1" applyAlignment="1">
      <alignment vertical="top" wrapText="1"/>
    </xf>
    <xf numFmtId="1" fontId="7" fillId="2" borderId="2" xfId="0" applyNumberFormat="1" applyFont="1" applyFill="1" applyBorder="1" applyAlignment="1" applyProtection="1">
      <alignment horizontal="center" wrapText="1"/>
    </xf>
    <xf numFmtId="0" fontId="8" fillId="0" borderId="3" xfId="0" applyFont="1" applyBorder="1" applyAlignment="1">
      <alignment horizontal="left" wrapText="1"/>
    </xf>
    <xf numFmtId="0" fontId="19" fillId="0" borderId="0" xfId="0" applyFont="1" applyBorder="1" applyAlignment="1">
      <alignment vertical="top" wrapText="1"/>
    </xf>
    <xf numFmtId="49" fontId="7" fillId="2" borderId="3" xfId="0" applyNumberFormat="1" applyFont="1" applyFill="1" applyBorder="1" applyAlignment="1" applyProtection="1">
      <alignment horizontal="right" wrapText="1"/>
    </xf>
    <xf numFmtId="0" fontId="13" fillId="0" borderId="2"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4" fillId="0" borderId="1" xfId="0" applyFont="1" applyBorder="1" applyAlignment="1">
      <alignment horizontal="center" vertical="center" wrapText="1"/>
    </xf>
    <xf numFmtId="0" fontId="15" fillId="0" borderId="1" xfId="0" applyFont="1" applyBorder="1" applyAlignment="1">
      <alignment vertical="top" wrapText="1"/>
    </xf>
    <xf numFmtId="164" fontId="6" fillId="0" borderId="1" xfId="0" applyNumberFormat="1" applyFont="1" applyBorder="1" applyAlignment="1" applyProtection="1">
      <alignment horizontal="right" vertical="center" wrapText="1"/>
    </xf>
    <xf numFmtId="0" fontId="7" fillId="0" borderId="1" xfId="0" applyFont="1" applyBorder="1" applyAlignment="1">
      <alignment horizontal="center"/>
    </xf>
    <xf numFmtId="0" fontId="6" fillId="0" borderId="1" xfId="0" applyFont="1" applyBorder="1" applyAlignment="1" applyProtection="1">
      <alignment horizontal="center" vertical="top" wrapText="1"/>
    </xf>
    <xf numFmtId="0" fontId="7" fillId="0" borderId="1" xfId="0" applyFont="1" applyBorder="1" applyAlignment="1" applyProtection="1">
      <alignment horizontal="center" vertical="center" wrapText="1"/>
    </xf>
    <xf numFmtId="49" fontId="7" fillId="0" borderId="1" xfId="0" applyNumberFormat="1" applyFont="1" applyBorder="1" applyAlignment="1" applyProtection="1">
      <alignment horizontal="center" vertical="center" wrapText="1"/>
    </xf>
    <xf numFmtId="49" fontId="12" fillId="0" borderId="1" xfId="0" applyNumberFormat="1" applyFont="1" applyBorder="1" applyAlignment="1">
      <alignment horizontal="center" vertical="center" wrapText="1"/>
    </xf>
    <xf numFmtId="0" fontId="4" fillId="0" borderId="1" xfId="0" applyFont="1" applyBorder="1" applyAlignment="1">
      <alignment horizontal="justify" vertical="center" wrapText="1"/>
    </xf>
    <xf numFmtId="0" fontId="19" fillId="0" borderId="1" xfId="0" applyFont="1" applyBorder="1" applyAlignment="1">
      <alignment vertical="center" wrapText="1"/>
    </xf>
    <xf numFmtId="0" fontId="12" fillId="0" borderId="1" xfId="0" applyFont="1" applyBorder="1" applyAlignment="1">
      <alignment horizontal="center" wrapText="1"/>
    </xf>
    <xf numFmtId="164" fontId="7" fillId="0" borderId="1" xfId="0" applyNumberFormat="1" applyFont="1" applyBorder="1" applyAlignment="1">
      <alignment horizontal="center" vertical="top" wrapText="1"/>
    </xf>
    <xf numFmtId="2" fontId="7" fillId="0" borderId="1" xfId="0" applyNumberFormat="1" applyFont="1" applyBorder="1" applyAlignment="1">
      <alignment horizontal="center" vertical="top" wrapText="1"/>
    </xf>
    <xf numFmtId="164" fontId="6" fillId="0" borderId="1" xfId="0" applyNumberFormat="1" applyFont="1" applyBorder="1" applyAlignment="1">
      <alignment horizontal="center" vertical="top" wrapText="1"/>
    </xf>
    <xf numFmtId="0" fontId="7" fillId="0" borderId="4" xfId="0" applyFont="1" applyBorder="1" applyAlignment="1">
      <alignment horizontal="center" wrapText="1"/>
    </xf>
    <xf numFmtId="2" fontId="6" fillId="0" borderId="4" xfId="0" applyNumberFormat="1" applyFont="1" applyBorder="1" applyAlignment="1">
      <alignment horizontal="center" vertical="top" wrapText="1"/>
    </xf>
    <xf numFmtId="0" fontId="12" fillId="0" borderId="0" xfId="0" applyFont="1" applyBorder="1" applyAlignment="1">
      <alignment wrapText="1"/>
    </xf>
    <xf numFmtId="0" fontId="12" fillId="0" borderId="0" xfId="0" applyFont="1" applyBorder="1" applyAlignment="1">
      <alignment horizontal="center" wrapText="1"/>
    </xf>
    <xf numFmtId="0" fontId="7" fillId="0" borderId="0" xfId="0" applyFont="1" applyBorder="1" applyAlignment="1">
      <alignment horizontal="center" wrapText="1"/>
    </xf>
    <xf numFmtId="2" fontId="6" fillId="0" borderId="0" xfId="0" applyNumberFormat="1" applyFont="1" applyBorder="1" applyAlignment="1">
      <alignment horizontal="center" vertical="top" wrapText="1"/>
    </xf>
    <xf numFmtId="0" fontId="21" fillId="0" borderId="2" xfId="0" applyFont="1" applyBorder="1" applyAlignment="1">
      <alignment horizontal="center"/>
    </xf>
    <xf numFmtId="0" fontId="22" fillId="0" borderId="7" xfId="0" applyFont="1" applyBorder="1" applyAlignment="1">
      <alignment horizontal="center" vertical="top"/>
    </xf>
    <xf numFmtId="2" fontId="4" fillId="0" borderId="0" xfId="0" applyNumberFormat="1" applyFont="1" applyFill="1" applyBorder="1" applyAlignment="1" applyProtection="1">
      <alignment horizontal="center" vertical="top"/>
      <protection locked="0"/>
    </xf>
    <xf numFmtId="49" fontId="7" fillId="3" borderId="3" xfId="0" applyNumberFormat="1" applyFont="1" applyFill="1" applyBorder="1" applyAlignment="1" applyProtection="1">
      <alignment horizontal="right" wrapText="1"/>
      <protection locked="0"/>
    </xf>
    <xf numFmtId="0" fontId="8" fillId="0" borderId="2" xfId="0" applyFont="1" applyBorder="1" applyAlignment="1">
      <alignment horizontal="left" wrapText="1"/>
    </xf>
    <xf numFmtId="49" fontId="7" fillId="3" borderId="3" xfId="0" applyNumberFormat="1" applyFont="1" applyFill="1" applyBorder="1" applyAlignment="1" applyProtection="1">
      <alignment horizontal="center" wrapText="1"/>
      <protection locked="0"/>
    </xf>
    <xf numFmtId="0" fontId="23" fillId="0" borderId="0" xfId="0" applyFont="1" applyProtection="1">
      <protection hidden="1"/>
    </xf>
    <xf numFmtId="165" fontId="25" fillId="0" borderId="1" xfId="1" applyNumberFormat="1" applyFont="1" applyBorder="1" applyProtection="1">
      <protection locked="0"/>
    </xf>
    <xf numFmtId="43" fontId="25" fillId="0" borderId="1" xfId="1" applyFont="1" applyBorder="1" applyProtection="1">
      <protection locked="0"/>
    </xf>
    <xf numFmtId="2" fontId="16" fillId="0" borderId="1" xfId="0" applyNumberFormat="1" applyFont="1" applyBorder="1" applyProtection="1">
      <protection locked="0"/>
    </xf>
    <xf numFmtId="2" fontId="12" fillId="0" borderId="1" xfId="0" applyNumberFormat="1" applyFont="1" applyBorder="1" applyAlignment="1" applyProtection="1">
      <alignment horizontal="right" vertical="top" wrapText="1"/>
      <protection locked="0"/>
    </xf>
    <xf numFmtId="2" fontId="6" fillId="0" borderId="1" xfId="0" applyNumberFormat="1" applyFont="1" applyBorder="1" applyAlignment="1">
      <alignment horizontal="center" vertical="top" wrapText="1"/>
    </xf>
    <xf numFmtId="164" fontId="7" fillId="0" borderId="1" xfId="0" applyNumberFormat="1" applyFont="1" applyBorder="1" applyAlignment="1">
      <alignment horizontal="right" wrapText="1"/>
    </xf>
    <xf numFmtId="164" fontId="12" fillId="0" borderId="1" xfId="0" applyNumberFormat="1" applyFont="1" applyBorder="1" applyAlignment="1">
      <alignment horizontal="right" wrapText="1"/>
    </xf>
    <xf numFmtId="164" fontId="6" fillId="0" borderId="1" xfId="0" applyNumberFormat="1" applyFont="1" applyBorder="1" applyAlignment="1">
      <alignment horizontal="right" wrapText="1"/>
    </xf>
    <xf numFmtId="2" fontId="12" fillId="0" borderId="0" xfId="0" applyNumberFormat="1" applyFont="1" applyBorder="1" applyAlignment="1">
      <alignment horizontal="center" vertical="top" wrapText="1"/>
    </xf>
    <xf numFmtId="0" fontId="7" fillId="0" borderId="0" xfId="0" applyFont="1" applyAlignment="1">
      <alignment horizontal="left" vertical="top" wrapText="1"/>
    </xf>
    <xf numFmtId="0" fontId="8" fillId="0" borderId="3" xfId="0" applyFont="1" applyBorder="1" applyAlignment="1">
      <alignment horizontal="left" vertical="top" wrapText="1"/>
    </xf>
    <xf numFmtId="49" fontId="7" fillId="2" borderId="2" xfId="0" applyNumberFormat="1" applyFont="1" applyFill="1" applyBorder="1" applyAlignment="1" applyProtection="1">
      <alignment horizontal="right" wrapText="1"/>
    </xf>
    <xf numFmtId="0" fontId="7" fillId="0" borderId="1" xfId="0" applyFont="1" applyBorder="1" applyAlignment="1">
      <alignment horizontal="center" wrapText="1"/>
    </xf>
    <xf numFmtId="49" fontId="6" fillId="0" borderId="1" xfId="0" applyNumberFormat="1" applyFont="1" applyBorder="1" applyAlignment="1">
      <alignment horizontal="center" vertical="center" wrapText="1"/>
    </xf>
    <xf numFmtId="0" fontId="26" fillId="0" borderId="1" xfId="0" applyFont="1" applyBorder="1" applyAlignment="1">
      <alignment vertical="center" wrapText="1"/>
    </xf>
    <xf numFmtId="164" fontId="6" fillId="2" borderId="1" xfId="0" applyNumberFormat="1" applyFont="1" applyFill="1" applyBorder="1" applyAlignment="1" applyProtection="1">
      <alignment horizontal="right" vertical="center"/>
      <protection locked="0"/>
    </xf>
    <xf numFmtId="164" fontId="6" fillId="0" borderId="1" xfId="0" applyNumberFormat="1" applyFont="1" applyBorder="1" applyAlignment="1" applyProtection="1">
      <alignment horizontal="right" vertical="center"/>
      <protection locked="0"/>
    </xf>
    <xf numFmtId="0" fontId="12" fillId="0" borderId="4" xfId="0" applyFont="1" applyBorder="1"/>
    <xf numFmtId="164" fontId="8" fillId="0" borderId="4" xfId="0" applyNumberFormat="1" applyFont="1" applyBorder="1" applyAlignment="1">
      <alignment horizontal="right" vertical="center" wrapText="1"/>
    </xf>
    <xf numFmtId="164" fontId="7" fillId="0" borderId="9" xfId="0" applyNumberFormat="1" applyFont="1" applyBorder="1" applyAlignment="1" applyProtection="1">
      <alignment horizontal="right" vertical="center" wrapText="1"/>
    </xf>
    <xf numFmtId="0" fontId="6" fillId="0" borderId="1" xfId="0" applyFont="1" applyBorder="1"/>
    <xf numFmtId="164" fontId="8" fillId="0" borderId="1" xfId="0" applyNumberFormat="1" applyFont="1" applyBorder="1" applyAlignment="1">
      <alignment horizontal="right" vertical="center" wrapText="1"/>
    </xf>
    <xf numFmtId="164" fontId="7" fillId="0" borderId="10" xfId="0" applyNumberFormat="1" applyFont="1" applyBorder="1" applyAlignment="1" applyProtection="1">
      <alignment horizontal="right" vertical="center" wrapText="1"/>
    </xf>
    <xf numFmtId="0" fontId="7" fillId="0" borderId="4" xfId="0" applyFont="1" applyBorder="1" applyAlignment="1">
      <alignment wrapText="1"/>
    </xf>
    <xf numFmtId="0" fontId="6" fillId="0" borderId="0" xfId="0" applyFont="1" applyBorder="1" applyAlignment="1">
      <alignment vertical="center" wrapText="1"/>
    </xf>
    <xf numFmtId="0" fontId="7" fillId="0" borderId="0" xfId="0" applyFont="1" applyBorder="1" applyAlignment="1">
      <alignment vertical="center"/>
    </xf>
    <xf numFmtId="0" fontId="6" fillId="0" borderId="0" xfId="0" applyFont="1" applyBorder="1" applyAlignment="1">
      <alignment horizontal="right" vertical="center"/>
    </xf>
    <xf numFmtId="2" fontId="6" fillId="0" borderId="0" xfId="0" applyNumberFormat="1" applyFont="1" applyBorder="1" applyAlignment="1">
      <alignment horizontal="right" vertical="center" wrapText="1"/>
    </xf>
    <xf numFmtId="0" fontId="7" fillId="0" borderId="0" xfId="0" applyFont="1" applyBorder="1" applyAlignment="1">
      <alignment vertical="center" wrapText="1"/>
    </xf>
    <xf numFmtId="0" fontId="6" fillId="2" borderId="0" xfId="0" applyFont="1" applyFill="1" applyBorder="1" applyAlignment="1">
      <alignment horizontal="right" vertical="center"/>
    </xf>
    <xf numFmtId="49" fontId="7" fillId="3" borderId="2" xfId="0" applyNumberFormat="1" applyFont="1" applyFill="1" applyBorder="1" applyAlignment="1" applyProtection="1">
      <alignment horizontal="right" wrapText="1"/>
      <protection locked="0"/>
    </xf>
    <xf numFmtId="164" fontId="12" fillId="2" borderId="1" xfId="0" applyNumberFormat="1" applyFont="1" applyFill="1" applyBorder="1" applyAlignment="1" applyProtection="1">
      <alignment horizontal="right" vertical="center" wrapText="1"/>
    </xf>
    <xf numFmtId="164" fontId="12" fillId="2" borderId="1" xfId="0" applyNumberFormat="1" applyFont="1" applyFill="1" applyBorder="1" applyAlignment="1" applyProtection="1">
      <alignment horizontal="right" vertical="center" wrapText="1"/>
      <protection locked="0"/>
    </xf>
    <xf numFmtId="164" fontId="6" fillId="2" borderId="1" xfId="0" applyNumberFormat="1" applyFont="1" applyFill="1" applyBorder="1" applyAlignment="1" applyProtection="1">
      <alignment horizontal="right" vertical="center" wrapText="1"/>
      <protection locked="0"/>
    </xf>
    <xf numFmtId="164" fontId="6" fillId="2" borderId="1" xfId="0" applyNumberFormat="1" applyFont="1" applyFill="1" applyBorder="1" applyAlignment="1" applyProtection="1">
      <alignment horizontal="right" vertical="center" wrapText="1"/>
    </xf>
    <xf numFmtId="164" fontId="7" fillId="2" borderId="1" xfId="0" applyNumberFormat="1" applyFont="1" applyFill="1" applyBorder="1" applyAlignment="1" applyProtection="1">
      <alignment horizontal="right" vertical="center" wrapText="1"/>
    </xf>
    <xf numFmtId="164" fontId="12" fillId="2" borderId="1" xfId="0" applyNumberFormat="1" applyFont="1" applyFill="1" applyBorder="1" applyAlignment="1" applyProtection="1">
      <alignment horizontal="right" vertical="center"/>
      <protection locked="0"/>
    </xf>
    <xf numFmtId="164" fontId="12" fillId="2" borderId="1" xfId="0" applyNumberFormat="1" applyFont="1" applyFill="1" applyBorder="1" applyAlignment="1" applyProtection="1">
      <alignment horizontal="right" vertical="center"/>
    </xf>
    <xf numFmtId="164" fontId="7" fillId="2" borderId="1" xfId="0" applyNumberFormat="1" applyFont="1" applyFill="1" applyBorder="1" applyAlignment="1" applyProtection="1">
      <alignment horizontal="right" vertical="center"/>
    </xf>
    <xf numFmtId="164" fontId="7" fillId="2" borderId="1" xfId="0" applyNumberFormat="1" applyFont="1" applyFill="1" applyBorder="1" applyAlignment="1" applyProtection="1">
      <alignment horizontal="right" vertical="center"/>
      <protection locked="0"/>
    </xf>
    <xf numFmtId="164" fontId="12" fillId="0" borderId="1" xfId="0" applyNumberFormat="1" applyFont="1" applyBorder="1" applyAlignment="1" applyProtection="1">
      <alignment horizontal="right" vertical="center"/>
    </xf>
    <xf numFmtId="164" fontId="6" fillId="2" borderId="1" xfId="0" applyNumberFormat="1" applyFont="1" applyFill="1" applyBorder="1" applyAlignment="1" applyProtection="1">
      <alignment horizontal="right" vertical="center"/>
    </xf>
    <xf numFmtId="164" fontId="8" fillId="2" borderId="1" xfId="0" applyNumberFormat="1" applyFont="1" applyFill="1" applyBorder="1" applyAlignment="1" applyProtection="1">
      <alignment horizontal="right" vertical="center"/>
      <protection locked="0"/>
    </xf>
    <xf numFmtId="164" fontId="8" fillId="2" borderId="1" xfId="0" applyNumberFormat="1" applyFont="1" applyFill="1" applyBorder="1" applyAlignment="1" applyProtection="1">
      <alignment horizontal="right" vertical="center"/>
    </xf>
    <xf numFmtId="2" fontId="12" fillId="0" borderId="4" xfId="0" applyNumberFormat="1" applyFont="1" applyBorder="1" applyAlignment="1" applyProtection="1">
      <alignment horizontal="right" vertical="center"/>
    </xf>
    <xf numFmtId="2" fontId="12" fillId="2" borderId="4" xfId="0" applyNumberFormat="1" applyFont="1" applyFill="1" applyBorder="1" applyAlignment="1" applyProtection="1">
      <alignment horizontal="right" vertical="center"/>
    </xf>
    <xf numFmtId="2" fontId="6" fillId="0" borderId="1" xfId="0" applyNumberFormat="1" applyFont="1" applyBorder="1" applyAlignment="1" applyProtection="1">
      <alignment horizontal="right" vertical="center"/>
      <protection locked="0"/>
    </xf>
    <xf numFmtId="2" fontId="6" fillId="2" borderId="1" xfId="0" applyNumberFormat="1" applyFont="1" applyFill="1" applyBorder="1" applyAlignment="1" applyProtection="1">
      <alignment horizontal="right" vertical="center"/>
      <protection locked="0"/>
    </xf>
    <xf numFmtId="2" fontId="6" fillId="0" borderId="1" xfId="0" applyNumberFormat="1" applyFont="1" applyBorder="1" applyAlignment="1" applyProtection="1">
      <alignment horizontal="right" vertical="center" wrapText="1"/>
      <protection locked="0"/>
    </xf>
    <xf numFmtId="0" fontId="7" fillId="0" borderId="1" xfId="0" applyFont="1" applyBorder="1"/>
    <xf numFmtId="2" fontId="7" fillId="0" borderId="1" xfId="0" applyNumberFormat="1" applyFont="1" applyBorder="1" applyAlignment="1" applyProtection="1">
      <alignment horizontal="right" vertical="center"/>
    </xf>
    <xf numFmtId="2" fontId="7" fillId="2" borderId="1" xfId="0" applyNumberFormat="1" applyFont="1" applyFill="1" applyBorder="1" applyAlignment="1" applyProtection="1">
      <alignment horizontal="right" vertical="center"/>
    </xf>
    <xf numFmtId="2" fontId="7" fillId="0" borderId="1" xfId="0" applyNumberFormat="1" applyFont="1" applyBorder="1" applyAlignment="1" applyProtection="1">
      <alignment horizontal="right" vertical="center" wrapText="1"/>
      <protection locked="0"/>
    </xf>
    <xf numFmtId="2" fontId="12" fillId="0" borderId="1" xfId="0" applyNumberFormat="1" applyFont="1" applyBorder="1" applyAlignment="1" applyProtection="1">
      <alignment horizontal="right" vertical="center"/>
      <protection locked="0"/>
    </xf>
    <xf numFmtId="2" fontId="12" fillId="2" borderId="1" xfId="0" applyNumberFormat="1" applyFont="1" applyFill="1" applyBorder="1" applyAlignment="1" applyProtection="1">
      <alignment horizontal="right" vertical="center"/>
      <protection locked="0"/>
    </xf>
    <xf numFmtId="0" fontId="6" fillId="0" borderId="1" xfId="0" applyFont="1" applyBorder="1" applyAlignment="1">
      <alignment horizontal="right" vertical="center"/>
    </xf>
    <xf numFmtId="2" fontId="7" fillId="2" borderId="1" xfId="0" applyNumberFormat="1" applyFont="1" applyFill="1" applyBorder="1" applyAlignment="1" applyProtection="1">
      <alignment horizontal="right" vertical="center"/>
      <protection locked="0"/>
    </xf>
    <xf numFmtId="0" fontId="6" fillId="2" borderId="0" xfId="0" applyFont="1" applyFill="1" applyBorder="1" applyAlignment="1" applyProtection="1">
      <alignment horizontal="right" vertical="center"/>
      <protection locked="0"/>
    </xf>
    <xf numFmtId="0" fontId="3" fillId="0" borderId="0" xfId="0" applyFont="1" applyProtection="1">
      <protection hidden="1"/>
    </xf>
    <xf numFmtId="0" fontId="4" fillId="0" borderId="0" xfId="0" applyFont="1" applyAlignment="1" applyProtection="1">
      <alignment horizontal="left" vertical="top" wrapText="1"/>
      <protection hidden="1"/>
    </xf>
    <xf numFmtId="0" fontId="5" fillId="0" borderId="0" xfId="0" applyFont="1" applyAlignment="1" applyProtection="1">
      <alignment horizontal="center"/>
      <protection hidden="1"/>
    </xf>
    <xf numFmtId="0" fontId="6" fillId="0" borderId="0" xfId="0" applyFont="1" applyProtection="1">
      <protection hidden="1"/>
    </xf>
    <xf numFmtId="0" fontId="6" fillId="0" borderId="0" xfId="0" applyFont="1" applyAlignment="1" applyProtection="1">
      <alignment horizontal="center"/>
      <protection hidden="1"/>
    </xf>
    <xf numFmtId="0" fontId="7" fillId="0" borderId="0" xfId="0" applyFont="1" applyAlignment="1" applyProtection="1">
      <alignment wrapText="1"/>
      <protection hidden="1"/>
    </xf>
    <xf numFmtId="0" fontId="8" fillId="0" borderId="2" xfId="0" applyFont="1" applyBorder="1" applyAlignment="1" applyProtection="1">
      <alignment horizontal="center" wrapText="1"/>
      <protection hidden="1"/>
    </xf>
    <xf numFmtId="0" fontId="6" fillId="0" borderId="0" xfId="0" applyFont="1" applyAlignment="1" applyProtection="1">
      <protection hidden="1"/>
    </xf>
    <xf numFmtId="0" fontId="9" fillId="0" borderId="1" xfId="0" applyFont="1" applyBorder="1" applyAlignment="1" applyProtection="1">
      <alignment horizontal="center" wrapText="1"/>
      <protection hidden="1"/>
    </xf>
    <xf numFmtId="0" fontId="7" fillId="0" borderId="0" xfId="0" applyFont="1" applyAlignment="1" applyProtection="1">
      <alignment horizontal="left" vertical="top" wrapText="1"/>
      <protection hidden="1"/>
    </xf>
    <xf numFmtId="0" fontId="8" fillId="0" borderId="3" xfId="0" applyFont="1" applyBorder="1" applyAlignment="1" applyProtection="1">
      <alignment horizontal="center" vertical="top" wrapText="1"/>
      <protection hidden="1"/>
    </xf>
    <xf numFmtId="2" fontId="8" fillId="0" borderId="3" xfId="0" applyNumberFormat="1" applyFont="1" applyBorder="1" applyAlignment="1" applyProtection="1">
      <alignment horizontal="center" vertical="top" wrapText="1"/>
      <protection hidden="1"/>
    </xf>
    <xf numFmtId="0" fontId="7" fillId="0" borderId="0" xfId="0" applyFont="1" applyAlignment="1" applyProtection="1">
      <alignment horizontal="left" vertical="top" wrapText="1"/>
      <protection hidden="1"/>
    </xf>
    <xf numFmtId="1" fontId="7" fillId="2" borderId="2" xfId="0" applyNumberFormat="1" applyFont="1" applyFill="1" applyBorder="1" applyAlignment="1" applyProtection="1">
      <alignment horizontal="center" wrapText="1"/>
      <protection hidden="1"/>
    </xf>
    <xf numFmtId="0" fontId="29" fillId="0" borderId="2" xfId="0" applyFont="1" applyBorder="1" applyAlignment="1" applyProtection="1">
      <alignment horizontal="left" vertical="top" wrapText="1"/>
      <protection hidden="1"/>
    </xf>
    <xf numFmtId="0" fontId="29" fillId="0" borderId="3" xfId="0" applyFont="1" applyBorder="1" applyAlignment="1" applyProtection="1">
      <alignment horizontal="left" vertical="top" wrapText="1"/>
      <protection hidden="1"/>
    </xf>
    <xf numFmtId="0" fontId="7" fillId="0" borderId="0" xfId="0" applyFont="1" applyAlignment="1" applyProtection="1">
      <alignment horizontal="left" wrapText="1"/>
      <protection hidden="1"/>
    </xf>
    <xf numFmtId="49" fontId="7" fillId="2" borderId="3" xfId="0" applyNumberFormat="1" applyFont="1" applyFill="1" applyBorder="1" applyAlignment="1" applyProtection="1">
      <alignment horizontal="left" wrapText="1"/>
      <protection hidden="1"/>
    </xf>
    <xf numFmtId="0" fontId="30" fillId="0" borderId="2" xfId="0" applyFont="1" applyBorder="1" applyAlignment="1" applyProtection="1">
      <alignment horizontal="center" wrapText="1"/>
      <protection locked="0"/>
    </xf>
    <xf numFmtId="1" fontId="7" fillId="2" borderId="3" xfId="0" applyNumberFormat="1" applyFont="1" applyFill="1" applyBorder="1" applyAlignment="1" applyProtection="1">
      <alignment horizontal="center" wrapText="1"/>
      <protection hidden="1"/>
    </xf>
    <xf numFmtId="0" fontId="8" fillId="0" borderId="3" xfId="0" applyFont="1" applyBorder="1" applyAlignment="1" applyProtection="1">
      <alignment horizontal="left" wrapText="1"/>
      <protection hidden="1"/>
    </xf>
    <xf numFmtId="0" fontId="7" fillId="0" borderId="3" xfId="0" applyFont="1" applyBorder="1" applyAlignment="1" applyProtection="1">
      <alignment horizontal="left" wrapText="1"/>
      <protection hidden="1"/>
    </xf>
    <xf numFmtId="49" fontId="7" fillId="2" borderId="2" xfId="0" applyNumberFormat="1" applyFont="1" applyFill="1" applyBorder="1" applyAlignment="1" applyProtection="1">
      <alignment horizontal="center" wrapText="1"/>
      <protection hidden="1"/>
    </xf>
    <xf numFmtId="0" fontId="30" fillId="0" borderId="3" xfId="0" applyFont="1" applyBorder="1" applyAlignment="1" applyProtection="1">
      <alignment horizontal="center" wrapText="1"/>
      <protection locked="0"/>
    </xf>
    <xf numFmtId="0" fontId="6" fillId="0" borderId="0" xfId="0" applyFont="1" applyAlignment="1" applyProtection="1">
      <alignment horizontal="justify" vertical="top" wrapText="1"/>
      <protection locked="0" hidden="1"/>
    </xf>
    <xf numFmtId="0" fontId="6" fillId="0" borderId="0" xfId="0" applyFont="1" applyAlignment="1" applyProtection="1">
      <alignment horizontal="justify" vertical="top" wrapText="1"/>
      <protection hidden="1"/>
    </xf>
    <xf numFmtId="0" fontId="7" fillId="0" borderId="0" xfId="0" applyFont="1" applyBorder="1" applyAlignment="1" applyProtection="1">
      <alignment horizontal="left" vertical="top" wrapText="1"/>
      <protection hidden="1"/>
    </xf>
    <xf numFmtId="0" fontId="6" fillId="0" borderId="0" xfId="0" applyFont="1" applyAlignment="1" applyProtection="1">
      <alignment wrapText="1"/>
      <protection hidden="1"/>
    </xf>
    <xf numFmtId="0" fontId="6" fillId="0" borderId="1" xfId="0" applyFont="1" applyBorder="1" applyAlignment="1">
      <alignment horizontal="center"/>
    </xf>
    <xf numFmtId="49" fontId="19" fillId="0" borderId="1" xfId="0" applyNumberFormat="1" applyFont="1" applyBorder="1" applyAlignment="1">
      <alignment horizontal="center" vertical="center" wrapText="1"/>
    </xf>
    <xf numFmtId="164" fontId="7" fillId="0" borderId="1" xfId="0" applyNumberFormat="1" applyFont="1" applyBorder="1" applyAlignment="1" applyProtection="1">
      <alignment horizontal="right" wrapText="1"/>
    </xf>
    <xf numFmtId="164" fontId="7" fillId="0" borderId="1" xfId="0" applyNumberFormat="1" applyFont="1" applyFill="1" applyBorder="1" applyAlignment="1" applyProtection="1">
      <alignment horizontal="right" wrapText="1"/>
    </xf>
    <xf numFmtId="164" fontId="6" fillId="0" borderId="1" xfId="0" applyNumberFormat="1" applyFont="1" applyBorder="1" applyAlignment="1">
      <alignment horizontal="center" wrapText="1"/>
    </xf>
    <xf numFmtId="164" fontId="6" fillId="0" borderId="1" xfId="0" applyNumberFormat="1" applyFont="1" applyBorder="1" applyAlignment="1" applyProtection="1">
      <alignment horizontal="center" wrapText="1"/>
    </xf>
    <xf numFmtId="0" fontId="21" fillId="0" borderId="1" xfId="0" applyFont="1" applyBorder="1" applyAlignment="1">
      <alignment horizontal="center" vertical="center" wrapText="1"/>
    </xf>
    <xf numFmtId="0" fontId="6" fillId="0" borderId="0" xfId="0" applyFont="1" applyBorder="1" applyAlignment="1" applyProtection="1">
      <alignment wrapText="1"/>
      <protection hidden="1"/>
    </xf>
    <xf numFmtId="0" fontId="12" fillId="0" borderId="0" xfId="0" applyFont="1" applyProtection="1">
      <protection hidden="1"/>
    </xf>
    <xf numFmtId="0" fontId="4" fillId="0" borderId="0" xfId="0" applyFont="1" applyBorder="1" applyAlignment="1">
      <alignment wrapText="1"/>
    </xf>
    <xf numFmtId="0" fontId="21" fillId="0" borderId="0" xfId="0" applyFont="1" applyProtection="1">
      <protection hidden="1"/>
    </xf>
    <xf numFmtId="0" fontId="21" fillId="0" borderId="2" xfId="0" applyFont="1" applyBorder="1" applyAlignment="1" applyProtection="1">
      <alignment horizontal="center"/>
      <protection hidden="1"/>
    </xf>
    <xf numFmtId="0" fontId="3" fillId="0" borderId="2" xfId="0" applyFont="1" applyBorder="1" applyAlignment="1" applyProtection="1">
      <alignment horizontal="left"/>
      <protection hidden="1"/>
    </xf>
    <xf numFmtId="0" fontId="22" fillId="0" borderId="7" xfId="0" applyFont="1" applyBorder="1" applyAlignment="1" applyProtection="1">
      <alignment horizontal="center" vertical="top"/>
      <protection hidden="1"/>
    </xf>
    <xf numFmtId="2" fontId="4" fillId="0" borderId="0" xfId="0" applyNumberFormat="1" applyFont="1" applyFill="1" applyBorder="1" applyAlignment="1" applyProtection="1">
      <alignment horizontal="center" vertical="top"/>
      <protection locked="0" hidden="1"/>
    </xf>
    <xf numFmtId="0" fontId="3" fillId="0" borderId="0" xfId="0" applyFont="1" applyBorder="1" applyAlignment="1" applyProtection="1">
      <alignment horizontal="left"/>
      <protection hidden="1"/>
    </xf>
    <xf numFmtId="2" fontId="8" fillId="0" borderId="3" xfId="0" applyNumberFormat="1" applyFont="1" applyBorder="1" applyAlignment="1">
      <alignment horizontal="center" vertical="top" wrapText="1"/>
    </xf>
    <xf numFmtId="0" fontId="6" fillId="0" borderId="0" xfId="0" applyFont="1" applyBorder="1"/>
    <xf numFmtId="0" fontId="29" fillId="0" borderId="2" xfId="0" applyFont="1" applyBorder="1" applyAlignment="1">
      <alignment horizontal="left" vertical="top" wrapText="1"/>
    </xf>
    <xf numFmtId="49" fontId="7" fillId="3" borderId="3" xfId="0" applyNumberFormat="1" applyFont="1" applyFill="1" applyBorder="1" applyAlignment="1" applyProtection="1">
      <alignment horizontal="left" wrapText="1"/>
      <protection locked="0"/>
    </xf>
    <xf numFmtId="0" fontId="7" fillId="0" borderId="2" xfId="0" applyFont="1" applyBorder="1" applyAlignment="1">
      <alignment horizontal="left" wrapText="1"/>
    </xf>
    <xf numFmtId="0" fontId="7" fillId="0" borderId="3" xfId="0" applyFont="1" applyBorder="1" applyAlignment="1">
      <alignment horizontal="left" wrapText="1"/>
    </xf>
    <xf numFmtId="0" fontId="7" fillId="0" borderId="0" xfId="0" applyFont="1" applyBorder="1" applyAlignment="1">
      <alignment horizontal="left" vertical="top" wrapText="1"/>
    </xf>
    <xf numFmtId="0" fontId="6" fillId="0" borderId="0" xfId="0" applyFont="1" applyAlignment="1">
      <alignment wrapText="1"/>
    </xf>
    <xf numFmtId="164" fontId="7" fillId="0" borderId="1" xfId="0" applyNumberFormat="1" applyFont="1" applyBorder="1" applyAlignment="1" applyProtection="1">
      <alignment horizontal="right" wrapText="1"/>
      <protection locked="0"/>
    </xf>
    <xf numFmtId="164" fontId="7" fillId="0" borderId="1" xfId="0" applyNumberFormat="1" applyFont="1" applyFill="1" applyBorder="1" applyAlignment="1" applyProtection="1">
      <alignment horizontal="right" wrapText="1"/>
      <protection locked="0"/>
    </xf>
    <xf numFmtId="164" fontId="6" fillId="0" borderId="1" xfId="0" applyNumberFormat="1" applyFont="1" applyBorder="1" applyAlignment="1" applyProtection="1">
      <alignment horizontal="right" wrapText="1"/>
      <protection locked="0"/>
    </xf>
    <xf numFmtId="0" fontId="6" fillId="0" borderId="0" xfId="0" applyFont="1" applyBorder="1" applyAlignment="1">
      <alignment wrapText="1"/>
    </xf>
    <xf numFmtId="164" fontId="12" fillId="0" borderId="1" xfId="0" applyNumberFormat="1" applyFont="1" applyBorder="1" applyAlignment="1" applyProtection="1">
      <alignment horizontal="right" wrapText="1"/>
    </xf>
    <xf numFmtId="164" fontId="6" fillId="0" borderId="1" xfId="0" applyNumberFormat="1" applyFont="1" applyBorder="1" applyAlignment="1" applyProtection="1">
      <alignment horizontal="right" wrapText="1"/>
    </xf>
    <xf numFmtId="164" fontId="12" fillId="0" borderId="1" xfId="0" applyNumberFormat="1" applyFont="1" applyBorder="1" applyAlignment="1" applyProtection="1">
      <alignment horizontal="right" wrapText="1"/>
      <protection locked="0"/>
    </xf>
    <xf numFmtId="164" fontId="8" fillId="0" borderId="1" xfId="0" applyNumberFormat="1" applyFont="1" applyBorder="1" applyAlignment="1" applyProtection="1">
      <alignment horizontal="right" wrapText="1"/>
    </xf>
    <xf numFmtId="164" fontId="8" fillId="0" borderId="1" xfId="0" applyNumberFormat="1" applyFont="1" applyBorder="1" applyAlignment="1" applyProtection="1">
      <alignment horizontal="right" wrapText="1"/>
      <protection locked="0"/>
    </xf>
    <xf numFmtId="0" fontId="6" fillId="0" borderId="0" xfId="0" applyFont="1" applyProtection="1">
      <protection locked="0"/>
    </xf>
    <xf numFmtId="0" fontId="3" fillId="0" borderId="0" xfId="0" applyFont="1" applyBorder="1" applyAlignment="1">
      <alignment horizontal="left"/>
    </xf>
    <xf numFmtId="0" fontId="10" fillId="0" borderId="2" xfId="0" applyFont="1" applyBorder="1" applyAlignment="1" applyProtection="1">
      <alignment horizontal="left" vertical="top" wrapText="1"/>
      <protection hidden="1"/>
    </xf>
    <xf numFmtId="49" fontId="7" fillId="2" borderId="3" xfId="0" applyNumberFormat="1" applyFont="1" applyFill="1" applyBorder="1" applyAlignment="1" applyProtection="1">
      <alignment wrapText="1"/>
      <protection hidden="1"/>
    </xf>
    <xf numFmtId="0" fontId="13" fillId="0" borderId="3" xfId="0" applyFont="1" applyBorder="1" applyAlignment="1" applyProtection="1">
      <alignment wrapText="1"/>
      <protection locked="0"/>
    </xf>
    <xf numFmtId="0" fontId="10" fillId="0" borderId="3" xfId="0" applyFont="1" applyBorder="1" applyAlignment="1" applyProtection="1">
      <alignment horizontal="left" wrapText="1"/>
      <protection hidden="1"/>
    </xf>
    <xf numFmtId="49" fontId="7" fillId="2" borderId="2" xfId="0" applyNumberFormat="1" applyFont="1" applyFill="1" applyBorder="1" applyAlignment="1" applyProtection="1">
      <alignment horizontal="right" wrapText="1"/>
      <protection hidden="1"/>
    </xf>
    <xf numFmtId="0" fontId="5" fillId="0" borderId="0" xfId="0" applyFont="1" applyAlignment="1">
      <alignment horizontal="right"/>
    </xf>
    <xf numFmtId="0" fontId="10" fillId="0" borderId="2" xfId="0" applyFont="1" applyBorder="1" applyAlignment="1">
      <alignment horizontal="left" vertical="top" wrapText="1"/>
    </xf>
    <xf numFmtId="164" fontId="8" fillId="0" borderId="10" xfId="0" applyNumberFormat="1" applyFont="1" applyBorder="1" applyAlignment="1" applyProtection="1">
      <alignment horizontal="right" wrapText="1"/>
    </xf>
    <xf numFmtId="164" fontId="12" fillId="0" borderId="10" xfId="0" applyNumberFormat="1" applyFont="1" applyBorder="1" applyAlignment="1" applyProtection="1">
      <alignment horizontal="right" wrapText="1"/>
      <protection locked="0"/>
    </xf>
    <xf numFmtId="164" fontId="7" fillId="0" borderId="10" xfId="0" applyNumberFormat="1" applyFont="1" applyBorder="1" applyAlignment="1" applyProtection="1">
      <alignment horizontal="right" wrapText="1"/>
    </xf>
    <xf numFmtId="0" fontId="3" fillId="0" borderId="0" xfId="0" applyFont="1" applyAlignment="1">
      <alignment vertical="center"/>
    </xf>
    <xf numFmtId="0" fontId="6" fillId="0" borderId="0" xfId="0" applyFont="1" applyAlignment="1">
      <alignment horizontal="left" wrapText="1"/>
    </xf>
    <xf numFmtId="0" fontId="6" fillId="0" borderId="0" xfId="0" applyFont="1" applyAlignment="1">
      <alignment horizontal="left"/>
    </xf>
    <xf numFmtId="0" fontId="5" fillId="0" borderId="2" xfId="0" applyFont="1" applyBorder="1" applyAlignment="1">
      <alignment vertical="center"/>
    </xf>
    <xf numFmtId="49" fontId="9" fillId="0" borderId="1" xfId="0" applyNumberFormat="1" applyFont="1" applyBorder="1" applyAlignment="1">
      <alignment horizontal="center" wrapText="1"/>
    </xf>
    <xf numFmtId="0" fontId="8" fillId="0" borderId="3" xfId="0" applyFont="1" applyBorder="1" applyAlignment="1">
      <alignment horizontal="center" wrapText="1"/>
    </xf>
    <xf numFmtId="0" fontId="9" fillId="0" borderId="1" xfId="0" applyFont="1" applyBorder="1" applyAlignment="1">
      <alignment horizontal="center" wrapText="1"/>
    </xf>
    <xf numFmtId="2" fontId="8" fillId="0" borderId="3" xfId="0" applyNumberFormat="1" applyFont="1" applyBorder="1" applyAlignment="1">
      <alignment horizontal="center" wrapText="1"/>
    </xf>
    <xf numFmtId="0" fontId="20"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30" fillId="0" borderId="10" xfId="0" applyFont="1" applyBorder="1" applyAlignment="1">
      <alignment horizontal="justify" vertical="center" wrapText="1"/>
    </xf>
    <xf numFmtId="0" fontId="30" fillId="0" borderId="10" xfId="0" applyFont="1" applyBorder="1" applyAlignment="1">
      <alignment horizontal="center" vertical="center" wrapText="1"/>
    </xf>
    <xf numFmtId="0" fontId="30" fillId="0" borderId="10" xfId="0" applyFont="1" applyBorder="1" applyAlignment="1">
      <alignment horizontal="center" vertical="center" wrapText="1"/>
    </xf>
    <xf numFmtId="49" fontId="30" fillId="0" borderId="10" xfId="0" applyNumberFormat="1" applyFont="1" applyBorder="1" applyAlignment="1">
      <alignment horizontal="center" vertical="center" wrapText="1"/>
    </xf>
    <xf numFmtId="0" fontId="34" fillId="0" borderId="10" xfId="0" applyFont="1" applyBorder="1" applyAlignment="1">
      <alignment horizontal="center" vertical="center" wrapText="1"/>
    </xf>
    <xf numFmtId="164" fontId="30" fillId="0" borderId="10" xfId="0" applyNumberFormat="1" applyFont="1" applyBorder="1" applyAlignment="1">
      <alignment horizontal="right" vertical="center" wrapText="1"/>
    </xf>
    <xf numFmtId="0" fontId="34" fillId="0" borderId="11" xfId="0" applyFont="1" applyBorder="1" applyAlignment="1">
      <alignment horizontal="justify" vertical="center" wrapText="1"/>
    </xf>
    <xf numFmtId="0" fontId="34" fillId="0" borderId="12" xfId="0" applyFont="1" applyBorder="1" applyAlignment="1">
      <alignment horizontal="justify" vertical="center" wrapText="1"/>
    </xf>
    <xf numFmtId="49" fontId="34" fillId="0" borderId="11" xfId="0" applyNumberFormat="1" applyFont="1" applyBorder="1" applyAlignment="1">
      <alignment horizontal="center" vertical="center" wrapText="1"/>
    </xf>
    <xf numFmtId="0" fontId="34" fillId="0" borderId="11"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2" xfId="0" applyFont="1" applyBorder="1" applyAlignment="1">
      <alignment horizontal="center" vertical="center" wrapText="1"/>
    </xf>
    <xf numFmtId="164" fontId="34" fillId="0" borderId="13" xfId="0" applyNumberFormat="1" applyFont="1" applyBorder="1" applyAlignment="1">
      <alignment horizontal="right" vertical="center" wrapText="1"/>
    </xf>
    <xf numFmtId="164" fontId="34" fillId="0" borderId="14" xfId="0" applyNumberFormat="1" applyFont="1" applyBorder="1" applyAlignment="1">
      <alignment horizontal="right" vertical="center" wrapText="1"/>
    </xf>
    <xf numFmtId="164" fontId="34" fillId="0" borderId="15" xfId="0" applyNumberFormat="1" applyFont="1" applyBorder="1" applyAlignment="1">
      <alignment horizontal="right" vertical="center" wrapText="1"/>
    </xf>
    <xf numFmtId="164" fontId="34" fillId="0" borderId="16" xfId="0" applyNumberFormat="1" applyFont="1" applyBorder="1" applyAlignment="1">
      <alignment horizontal="right" vertical="center" wrapText="1"/>
    </xf>
    <xf numFmtId="164" fontId="34" fillId="0" borderId="17" xfId="0" applyNumberFormat="1" applyFont="1" applyBorder="1" applyAlignment="1">
      <alignment horizontal="right" vertical="center" wrapText="1"/>
    </xf>
    <xf numFmtId="164" fontId="34" fillId="0" borderId="18" xfId="0" applyNumberFormat="1" applyFont="1" applyBorder="1" applyAlignment="1">
      <alignment horizontal="right" vertical="center" wrapText="1"/>
    </xf>
    <xf numFmtId="0" fontId="34" fillId="0" borderId="10" xfId="0" applyFont="1" applyBorder="1" applyAlignment="1">
      <alignment horizontal="justify" vertical="center" wrapText="1"/>
    </xf>
    <xf numFmtId="49" fontId="34" fillId="0" borderId="10" xfId="0" applyNumberFormat="1" applyFont="1" applyBorder="1" applyAlignment="1">
      <alignment horizontal="center" vertical="center" wrapText="1"/>
    </xf>
    <xf numFmtId="164" fontId="34" fillId="0" borderId="10" xfId="0" applyNumberFormat="1" applyFont="1" applyBorder="1" applyAlignment="1">
      <alignment horizontal="right" vertical="center" wrapText="1"/>
    </xf>
    <xf numFmtId="164" fontId="30" fillId="0" borderId="10" xfId="0" applyNumberFormat="1" applyFont="1" applyBorder="1" applyAlignment="1" applyProtection="1">
      <alignment horizontal="right" vertical="center" wrapText="1"/>
      <protection locked="0"/>
    </xf>
    <xf numFmtId="0" fontId="34" fillId="0" borderId="0" xfId="0" applyFont="1" applyBorder="1" applyAlignment="1">
      <alignment horizontal="justify" vertical="center" wrapText="1"/>
    </xf>
    <xf numFmtId="49" fontId="34" fillId="0" borderId="19" xfId="0" applyNumberFormat="1" applyFont="1" applyBorder="1" applyAlignment="1">
      <alignment horizontal="center" vertical="center" wrapText="1"/>
    </xf>
    <xf numFmtId="164" fontId="34" fillId="0" borderId="11" xfId="0" applyNumberFormat="1" applyFont="1" applyBorder="1" applyAlignment="1">
      <alignment horizontal="right" vertical="center" wrapText="1"/>
    </xf>
    <xf numFmtId="164" fontId="34" fillId="0" borderId="0" xfId="0" applyNumberFormat="1" applyFont="1" applyBorder="1" applyAlignment="1">
      <alignment horizontal="right" vertical="center" wrapText="1"/>
    </xf>
    <xf numFmtId="164" fontId="34" fillId="0" borderId="12" xfId="0" applyNumberFormat="1" applyFont="1" applyBorder="1" applyAlignment="1">
      <alignment horizontal="right" vertical="center" wrapText="1"/>
    </xf>
    <xf numFmtId="2" fontId="30" fillId="0" borderId="10" xfId="0" applyNumberFormat="1" applyFont="1" applyBorder="1" applyAlignment="1" applyProtection="1">
      <alignment horizontal="right" vertical="center" wrapText="1"/>
      <protection locked="0"/>
    </xf>
    <xf numFmtId="164" fontId="3" fillId="0" borderId="0" xfId="0" applyNumberFormat="1" applyFont="1"/>
    <xf numFmtId="0" fontId="3" fillId="0" borderId="0" xfId="0" applyFont="1" applyAlignment="1">
      <alignment horizontal="center"/>
    </xf>
    <xf numFmtId="0" fontId="20" fillId="0" borderId="0" xfId="0" applyFont="1"/>
    <xf numFmtId="166" fontId="7" fillId="0" borderId="10" xfId="0" applyNumberFormat="1" applyFont="1" applyBorder="1" applyAlignment="1">
      <alignment horizontal="center" vertical="center" wrapText="1"/>
    </xf>
    <xf numFmtId="0" fontId="34" fillId="0" borderId="0" xfId="0" applyFont="1" applyBorder="1" applyAlignment="1">
      <alignment vertical="center" wrapText="1"/>
    </xf>
    <xf numFmtId="0" fontId="34" fillId="0" borderId="0" xfId="0" applyFont="1" applyAlignment="1">
      <alignment vertical="center" wrapText="1"/>
    </xf>
    <xf numFmtId="0" fontId="34" fillId="0" borderId="10" xfId="0" applyFont="1" applyBorder="1" applyAlignment="1">
      <alignment horizontal="center" vertical="center" wrapText="1"/>
    </xf>
    <xf numFmtId="164" fontId="30" fillId="0" borderId="10" xfId="0" applyNumberFormat="1" applyFont="1" applyBorder="1" applyAlignment="1">
      <alignment horizontal="center" vertical="center" wrapText="1"/>
    </xf>
    <xf numFmtId="0" fontId="3" fillId="0" borderId="10" xfId="0" applyFont="1" applyBorder="1" applyAlignment="1">
      <alignment horizontal="left" vertical="center" wrapText="1"/>
    </xf>
    <xf numFmtId="0" fontId="20" fillId="0" borderId="10" xfId="0" applyFont="1" applyBorder="1" applyAlignment="1">
      <alignment horizontal="justify" vertical="center" wrapText="1"/>
    </xf>
    <xf numFmtId="0" fontId="21" fillId="0" borderId="10" xfId="0" applyFont="1" applyBorder="1" applyAlignment="1">
      <alignment horizontal="justify" vertical="center" wrapText="1"/>
    </xf>
    <xf numFmtId="0" fontId="34" fillId="0" borderId="10" xfId="0" applyFont="1" applyBorder="1" applyAlignment="1">
      <alignment horizontal="left" vertical="center" wrapText="1"/>
    </xf>
    <xf numFmtId="0" fontId="9" fillId="0" borderId="10" xfId="0" applyFont="1" applyBorder="1" applyAlignment="1">
      <alignment horizontal="justify" vertical="center" wrapText="1"/>
    </xf>
    <xf numFmtId="0" fontId="6" fillId="0" borderId="10" xfId="0" applyFont="1" applyBorder="1" applyAlignment="1">
      <alignment horizontal="justify" vertical="center" wrapText="1"/>
    </xf>
    <xf numFmtId="0" fontId="34" fillId="0" borderId="0" xfId="0" applyFont="1" applyBorder="1" applyAlignment="1">
      <alignment vertical="center" wrapText="1"/>
    </xf>
    <xf numFmtId="0" fontId="34" fillId="0" borderId="0" xfId="0" applyFont="1" applyAlignment="1">
      <alignment vertical="center" wrapText="1"/>
    </xf>
    <xf numFmtId="0" fontId="5" fillId="0" borderId="10" xfId="0" applyFont="1" applyBorder="1" applyAlignment="1">
      <alignment horizontal="justify" vertical="center" wrapText="1"/>
    </xf>
    <xf numFmtId="0" fontId="30" fillId="0" borderId="20" xfId="0" applyFont="1" applyBorder="1" applyAlignment="1">
      <alignment horizontal="left" vertical="center" wrapText="1"/>
    </xf>
    <xf numFmtId="0" fontId="30" fillId="0" borderId="21" xfId="0" applyFont="1" applyBorder="1" applyAlignment="1">
      <alignment horizontal="left" vertical="center" wrapText="1"/>
    </xf>
    <xf numFmtId="164" fontId="30" fillId="0" borderId="20" xfId="0" applyNumberFormat="1" applyFont="1" applyBorder="1" applyAlignment="1">
      <alignment horizontal="right" vertical="center" wrapText="1"/>
    </xf>
    <xf numFmtId="164" fontId="30" fillId="0" borderId="22" xfId="0" applyNumberFormat="1" applyFont="1" applyBorder="1" applyAlignment="1">
      <alignment horizontal="right" vertical="center" wrapText="1"/>
    </xf>
    <xf numFmtId="164" fontId="30" fillId="0" borderId="21" xfId="0" applyNumberFormat="1" applyFont="1" applyBorder="1" applyAlignment="1">
      <alignment horizontal="right" vertical="center" wrapText="1"/>
    </xf>
    <xf numFmtId="164" fontId="34" fillId="0" borderId="10" xfId="0" applyNumberFormat="1" applyFont="1" applyBorder="1" applyAlignment="1">
      <alignment horizontal="right" wrapText="1"/>
    </xf>
    <xf numFmtId="0" fontId="34" fillId="0" borderId="0" xfId="0" applyFont="1" applyBorder="1" applyAlignment="1" applyProtection="1">
      <alignment vertical="center" wrapText="1"/>
    </xf>
    <xf numFmtId="0" fontId="9" fillId="0" borderId="0" xfId="0" applyFont="1" applyBorder="1" applyAlignment="1" applyProtection="1">
      <alignment vertical="center" wrapText="1"/>
    </xf>
    <xf numFmtId="0" fontId="20" fillId="0" borderId="0" xfId="0" applyFont="1" applyBorder="1" applyAlignment="1" applyProtection="1">
      <alignment vertical="center" wrapText="1"/>
    </xf>
    <xf numFmtId="0" fontId="20" fillId="0" borderId="0" xfId="0" applyFont="1" applyBorder="1" applyAlignment="1">
      <alignment vertical="center" wrapText="1"/>
    </xf>
    <xf numFmtId="0" fontId="34" fillId="0" borderId="0" xfId="0" applyFont="1" applyAlignment="1" applyProtection="1">
      <alignment vertical="center" wrapText="1"/>
    </xf>
    <xf numFmtId="0" fontId="9" fillId="0" borderId="0" xfId="0" applyFont="1" applyAlignment="1" applyProtection="1">
      <alignment vertical="center" wrapText="1"/>
    </xf>
    <xf numFmtId="0" fontId="21" fillId="0" borderId="0" xfId="0" applyFont="1" applyProtection="1">
      <protection locked="0"/>
    </xf>
    <xf numFmtId="0" fontId="21" fillId="2" borderId="2" xfId="0" applyFont="1" applyFill="1" applyBorder="1" applyAlignment="1" applyProtection="1"/>
    <xf numFmtId="0" fontId="21" fillId="2" borderId="0" xfId="0" applyFont="1" applyFill="1" applyBorder="1" applyAlignment="1" applyProtection="1">
      <alignment vertical="center"/>
    </xf>
    <xf numFmtId="0" fontId="3" fillId="0" borderId="2" xfId="0" applyFont="1" applyBorder="1" applyAlignment="1" applyProtection="1">
      <alignment horizontal="left"/>
    </xf>
    <xf numFmtId="0" fontId="22" fillId="0" borderId="7" xfId="0" applyFont="1" applyBorder="1" applyAlignment="1" applyProtection="1">
      <alignment horizontal="center" vertical="top"/>
    </xf>
    <xf numFmtId="0" fontId="22" fillId="2" borderId="0" xfId="0" applyFont="1" applyFill="1" applyBorder="1" applyAlignment="1" applyProtection="1">
      <alignment vertical="center"/>
    </xf>
    <xf numFmtId="2" fontId="4" fillId="0" borderId="0" xfId="0" applyNumberFormat="1" applyFont="1" applyFill="1" applyBorder="1" applyAlignment="1" applyProtection="1">
      <alignment horizontal="center" vertical="top"/>
    </xf>
    <xf numFmtId="0" fontId="21" fillId="0" borderId="2" xfId="0" applyFont="1" applyBorder="1" applyAlignment="1" applyProtection="1"/>
    <xf numFmtId="0" fontId="3" fillId="0" borderId="0" xfId="0" applyFont="1" applyProtection="1"/>
    <xf numFmtId="0" fontId="3" fillId="0" borderId="0" xfId="0" applyFont="1" applyAlignment="1" applyProtection="1">
      <alignment horizontal="left"/>
    </xf>
    <xf numFmtId="0" fontId="3" fillId="0" borderId="0" xfId="0" applyFont="1" applyAlignment="1" applyProtection="1">
      <alignment vertical="center"/>
    </xf>
    <xf numFmtId="0" fontId="20" fillId="0" borderId="0" xfId="0" applyFont="1" applyAlignment="1" applyProtection="1">
      <alignment horizontal="right" vertical="center" wrapText="1"/>
    </xf>
    <xf numFmtId="0" fontId="20" fillId="0" borderId="0" xfId="0" applyFont="1" applyAlignment="1">
      <alignment horizontal="right" vertical="center" wrapText="1"/>
    </xf>
    <xf numFmtId="0" fontId="5" fillId="0" borderId="0" xfId="0" applyFont="1" applyAlignment="1">
      <alignment horizontal="center" wrapText="1"/>
    </xf>
    <xf numFmtId="0" fontId="5" fillId="0" borderId="0" xfId="0" applyFont="1" applyAlignment="1">
      <alignment horizontal="center"/>
    </xf>
    <xf numFmtId="0" fontId="7" fillId="0" borderId="0" xfId="0" applyFont="1"/>
    <xf numFmtId="0" fontId="22" fillId="0" borderId="0" xfId="0" applyFont="1" applyBorder="1" applyAlignment="1">
      <alignment horizontal="left" wrapText="1"/>
    </xf>
    <xf numFmtId="0" fontId="6" fillId="0" borderId="0" xfId="0" applyFont="1" applyAlignment="1">
      <alignment horizontal="left" vertical="top" wrapText="1"/>
    </xf>
    <xf numFmtId="0" fontId="21" fillId="0" borderId="10" xfId="0" applyFont="1" applyBorder="1" applyAlignment="1">
      <alignment horizontal="center" wrapText="1"/>
    </xf>
    <xf numFmtId="0" fontId="35"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20" fillId="0" borderId="10" xfId="0" applyFont="1" applyBorder="1" applyAlignment="1">
      <alignment horizontal="center" wrapText="1"/>
    </xf>
    <xf numFmtId="0" fontId="20" fillId="0" borderId="10" xfId="0" applyFont="1" applyBorder="1" applyAlignment="1">
      <alignment horizontal="center" wrapText="1"/>
    </xf>
    <xf numFmtId="0" fontId="21" fillId="0" borderId="10" xfId="0" applyFont="1" applyBorder="1" applyAlignment="1">
      <alignment wrapText="1"/>
    </xf>
    <xf numFmtId="0" fontId="21" fillId="0" borderId="10" xfId="0" applyFont="1" applyBorder="1" applyAlignment="1">
      <alignment horizontal="center" wrapText="1"/>
    </xf>
    <xf numFmtId="164" fontId="20" fillId="0" borderId="10" xfId="0" applyNumberFormat="1" applyFont="1" applyBorder="1" applyAlignment="1">
      <alignment horizontal="right" wrapText="1"/>
    </xf>
    <xf numFmtId="0" fontId="9" fillId="0" borderId="13" xfId="0" applyFont="1" applyBorder="1" applyAlignment="1">
      <alignment horizontal="left" wrapText="1"/>
    </xf>
    <xf numFmtId="0" fontId="9" fillId="0" borderId="15" xfId="0" applyFont="1" applyBorder="1" applyAlignment="1">
      <alignment horizontal="left" wrapText="1"/>
    </xf>
    <xf numFmtId="164" fontId="20" fillId="0" borderId="10" xfId="0" applyNumberFormat="1" applyFont="1" applyBorder="1" applyAlignment="1">
      <alignment horizontal="right" wrapText="1"/>
    </xf>
    <xf numFmtId="14" fontId="3" fillId="0" borderId="0" xfId="0" applyNumberFormat="1" applyFont="1"/>
    <xf numFmtId="0" fontId="9" fillId="0" borderId="16" xfId="0" applyFont="1" applyBorder="1" applyAlignment="1">
      <alignment horizontal="left" wrapText="1"/>
    </xf>
    <xf numFmtId="0" fontId="9" fillId="0" borderId="18" xfId="0" applyFont="1" applyBorder="1" applyAlignment="1">
      <alignment horizontal="left" wrapText="1"/>
    </xf>
    <xf numFmtId="0" fontId="20" fillId="0" borderId="10" xfId="0" applyFont="1" applyBorder="1" applyAlignment="1">
      <alignment wrapText="1"/>
    </xf>
    <xf numFmtId="164" fontId="20" fillId="0" borderId="10" xfId="0" applyNumberFormat="1" applyFont="1" applyBorder="1" applyAlignment="1" applyProtection="1">
      <alignment horizontal="right" wrapText="1"/>
      <protection locked="0"/>
    </xf>
    <xf numFmtId="164" fontId="20" fillId="0" borderId="10" xfId="0" applyNumberFormat="1" applyFont="1" applyBorder="1" applyAlignment="1" applyProtection="1">
      <alignment horizontal="right" wrapText="1"/>
    </xf>
    <xf numFmtId="0" fontId="3" fillId="0" borderId="0" xfId="0" applyFont="1" applyProtection="1">
      <protection locked="0"/>
    </xf>
    <xf numFmtId="0" fontId="9" fillId="0" borderId="10" xfId="0" applyFont="1" applyBorder="1" applyAlignment="1">
      <alignment wrapText="1"/>
    </xf>
    <xf numFmtId="0" fontId="20" fillId="0" borderId="13" xfId="0" applyFont="1" applyBorder="1" applyAlignment="1">
      <alignment horizontal="left" wrapText="1"/>
    </xf>
    <xf numFmtId="0" fontId="20" fillId="0" borderId="15" xfId="0" applyFont="1" applyBorder="1" applyAlignment="1">
      <alignment horizontal="left" wrapText="1"/>
    </xf>
    <xf numFmtId="0" fontId="20" fillId="0" borderId="16" xfId="0" applyFont="1" applyBorder="1" applyAlignment="1">
      <alignment horizontal="left" wrapText="1"/>
    </xf>
    <xf numFmtId="0" fontId="20" fillId="0" borderId="18" xfId="0" applyFont="1" applyBorder="1" applyAlignment="1">
      <alignment horizontal="left" wrapText="1"/>
    </xf>
    <xf numFmtId="0" fontId="6" fillId="0" borderId="10" xfId="0" applyFont="1" applyBorder="1" applyAlignment="1">
      <alignment wrapText="1"/>
    </xf>
    <xf numFmtId="0" fontId="6" fillId="0" borderId="10" xfId="0" applyFont="1" applyBorder="1" applyAlignment="1">
      <alignment horizontal="left" wrapText="1"/>
    </xf>
    <xf numFmtId="0" fontId="20" fillId="0" borderId="20" xfId="0" applyFont="1" applyBorder="1" applyAlignment="1">
      <alignment horizontal="left" wrapText="1"/>
    </xf>
    <xf numFmtId="0" fontId="20" fillId="0" borderId="21" xfId="0" applyFont="1" applyBorder="1" applyAlignment="1">
      <alignment horizontal="left" wrapText="1"/>
    </xf>
    <xf numFmtId="0" fontId="21" fillId="0" borderId="0" xfId="0" applyFont="1" applyBorder="1" applyAlignment="1"/>
    <xf numFmtId="0" fontId="21" fillId="0" borderId="2" xfId="0" applyFont="1" applyBorder="1" applyAlignment="1"/>
    <xf numFmtId="0" fontId="22" fillId="0" borderId="0" xfId="0" applyFont="1" applyBorder="1" applyAlignment="1">
      <alignment vertical="top"/>
    </xf>
    <xf numFmtId="0" fontId="6" fillId="0" borderId="0" xfId="0" applyFont="1" applyAlignment="1">
      <alignment horizontal="center" wrapText="1"/>
    </xf>
    <xf numFmtId="49" fontId="9" fillId="0" borderId="1" xfId="0" applyNumberFormat="1" applyFont="1" applyBorder="1" applyAlignment="1">
      <alignment horizontal="center" wrapText="1"/>
    </xf>
    <xf numFmtId="49" fontId="9" fillId="0" borderId="0" xfId="0" applyNumberFormat="1" applyFont="1" applyBorder="1" applyAlignment="1">
      <alignment wrapText="1"/>
    </xf>
    <xf numFmtId="0" fontId="9" fillId="0" borderId="0" xfId="0" applyFont="1" applyBorder="1" applyAlignment="1">
      <alignment wrapText="1"/>
    </xf>
    <xf numFmtId="2" fontId="8" fillId="0" borderId="0" xfId="0" applyNumberFormat="1" applyFont="1" applyBorder="1" applyAlignment="1">
      <alignment horizontal="center" wrapText="1"/>
    </xf>
    <xf numFmtId="2" fontId="8" fillId="0" borderId="3" xfId="0" applyNumberFormat="1" applyFont="1" applyBorder="1" applyAlignment="1" applyProtection="1">
      <alignment horizontal="center" wrapText="1"/>
      <protection locked="0"/>
    </xf>
    <xf numFmtId="0" fontId="8" fillId="0" borderId="0" xfId="0" applyFont="1" applyBorder="1" applyAlignment="1">
      <alignment wrapText="1"/>
    </xf>
    <xf numFmtId="0" fontId="3" fillId="0" borderId="0" xfId="0" applyFont="1" applyBorder="1"/>
    <xf numFmtId="0" fontId="9" fillId="0" borderId="10" xfId="0" applyFont="1" applyBorder="1" applyAlignment="1">
      <alignment horizontal="center" wrapText="1"/>
    </xf>
    <xf numFmtId="0" fontId="36" fillId="0" borderId="0" xfId="0" applyFont="1" applyProtection="1">
      <protection hidden="1"/>
    </xf>
    <xf numFmtId="164" fontId="21" fillId="0" borderId="10" xfId="0" applyNumberFormat="1" applyFont="1" applyBorder="1" applyAlignment="1" applyProtection="1">
      <alignment horizontal="right" wrapText="1"/>
      <protection locked="0"/>
    </xf>
    <xf numFmtId="164" fontId="21" fillId="0" borderId="10" xfId="0" applyNumberFormat="1" applyFont="1" applyBorder="1" applyAlignment="1" applyProtection="1">
      <alignment horizontal="right" wrapText="1"/>
      <protection locked="0"/>
    </xf>
    <xf numFmtId="164" fontId="20" fillId="0" borderId="10" xfId="0" applyNumberFormat="1" applyFont="1" applyBorder="1" applyAlignment="1" applyProtection="1">
      <alignment horizontal="right" wrapText="1"/>
    </xf>
    <xf numFmtId="164" fontId="20" fillId="0" borderId="10" xfId="0" applyNumberFormat="1" applyFont="1" applyBorder="1" applyAlignment="1" applyProtection="1">
      <alignment horizontal="right" wrapText="1"/>
      <protection locked="0"/>
    </xf>
    <xf numFmtId="164" fontId="21" fillId="0" borderId="10" xfId="0" applyNumberFormat="1" applyFont="1" applyBorder="1" applyAlignment="1">
      <alignment horizontal="right" wrapText="1"/>
    </xf>
    <xf numFmtId="164" fontId="21" fillId="0" borderId="10" xfId="0" applyNumberFormat="1" applyFont="1" applyBorder="1" applyAlignment="1">
      <alignment horizontal="right" wrapText="1"/>
    </xf>
    <xf numFmtId="0" fontId="21" fillId="0" borderId="20" xfId="0" applyFont="1" applyBorder="1" applyAlignment="1">
      <alignment wrapText="1"/>
    </xf>
    <xf numFmtId="0" fontId="21" fillId="0" borderId="21" xfId="0" applyFont="1" applyBorder="1" applyAlignment="1">
      <alignment wrapText="1"/>
    </xf>
    <xf numFmtId="164" fontId="20" fillId="0" borderId="10" xfId="0" applyNumberFormat="1" applyFont="1" applyBorder="1" applyAlignment="1" applyProtection="1">
      <alignment wrapText="1"/>
      <protection locked="0"/>
    </xf>
    <xf numFmtId="164" fontId="20" fillId="0" borderId="20" xfId="0" applyNumberFormat="1" applyFont="1" applyBorder="1" applyAlignment="1" applyProtection="1">
      <alignment wrapText="1"/>
      <protection locked="0"/>
    </xf>
    <xf numFmtId="164" fontId="20" fillId="0" borderId="21" xfId="0" applyNumberFormat="1" applyFont="1" applyBorder="1" applyAlignment="1" applyProtection="1">
      <alignment wrapText="1"/>
      <protection locked="0"/>
    </xf>
    <xf numFmtId="0" fontId="20" fillId="0" borderId="20" xfId="0" applyFont="1" applyBorder="1" applyAlignment="1">
      <alignment wrapText="1"/>
    </xf>
    <xf numFmtId="0" fontId="20" fillId="0" borderId="21" xfId="0" applyFont="1" applyBorder="1" applyAlignment="1">
      <alignment wrapText="1"/>
    </xf>
    <xf numFmtId="0" fontId="37" fillId="0" borderId="10" xfId="0" applyFont="1" applyBorder="1" applyAlignment="1">
      <alignment horizontal="center" wrapText="1"/>
    </xf>
    <xf numFmtId="0" fontId="39" fillId="0" borderId="0" xfId="0" applyFont="1" applyBorder="1" applyAlignment="1" applyProtection="1">
      <alignment horizontal="center" wrapText="1"/>
      <protection hidden="1"/>
    </xf>
    <xf numFmtId="0" fontId="39" fillId="0" borderId="0" xfId="0" applyFont="1" applyAlignment="1" applyProtection="1">
      <alignment horizontal="center" wrapText="1"/>
      <protection hidden="1"/>
    </xf>
    <xf numFmtId="164" fontId="21" fillId="0" borderId="10" xfId="0" applyNumberFormat="1" applyFont="1" applyBorder="1" applyAlignment="1" applyProtection="1">
      <alignment horizontal="right" wrapText="1"/>
    </xf>
    <xf numFmtId="0" fontId="21" fillId="0" borderId="20" xfId="0" applyFont="1" applyBorder="1" applyAlignment="1">
      <alignment horizontal="left" wrapText="1"/>
    </xf>
    <xf numFmtId="0" fontId="21" fillId="0" borderId="22" xfId="0" applyFont="1" applyBorder="1" applyAlignment="1">
      <alignment horizontal="left" wrapText="1"/>
    </xf>
    <xf numFmtId="0" fontId="21" fillId="0" borderId="21" xfId="0" applyFont="1" applyBorder="1" applyAlignment="1">
      <alignment horizontal="left" wrapText="1"/>
    </xf>
    <xf numFmtId="0" fontId="21" fillId="0" borderId="20" xfId="0" applyFont="1" applyBorder="1" applyAlignment="1">
      <alignment horizontal="center" wrapText="1"/>
    </xf>
    <xf numFmtId="0" fontId="21" fillId="0" borderId="22" xfId="0" applyFont="1" applyBorder="1" applyAlignment="1">
      <alignment horizontal="center" wrapText="1"/>
    </xf>
    <xf numFmtId="0" fontId="21" fillId="0" borderId="21" xfId="0" applyFont="1" applyBorder="1" applyAlignment="1">
      <alignment horizontal="center" wrapText="1"/>
    </xf>
    <xf numFmtId="0" fontId="3" fillId="0" borderId="0" xfId="0" applyFont="1" applyBorder="1" applyAlignment="1"/>
    <xf numFmtId="2" fontId="4" fillId="0" borderId="0" xfId="0" applyNumberFormat="1" applyFont="1" applyFill="1" applyBorder="1" applyAlignment="1" applyProtection="1">
      <alignment horizontal="left" vertical="top"/>
      <protection locked="0"/>
    </xf>
    <xf numFmtId="2" fontId="4" fillId="0" borderId="0" xfId="0" applyNumberFormat="1" applyFont="1" applyFill="1" applyBorder="1" applyAlignment="1" applyProtection="1">
      <alignment vertical="top"/>
      <protection locked="0"/>
    </xf>
    <xf numFmtId="0" fontId="34" fillId="0" borderId="10" xfId="0" applyFont="1" applyBorder="1" applyAlignment="1">
      <alignment horizontal="center" wrapText="1"/>
    </xf>
    <xf numFmtId="0" fontId="34" fillId="0" borderId="10" xfId="0" applyFont="1" applyBorder="1" applyAlignment="1">
      <alignment horizontal="center" wrapText="1"/>
    </xf>
    <xf numFmtId="0" fontId="30" fillId="0" borderId="10" xfId="0" applyFont="1" applyBorder="1" applyAlignment="1">
      <alignment horizontal="center" wrapText="1"/>
    </xf>
    <xf numFmtId="0" fontId="30" fillId="0" borderId="10" xfId="0" applyFont="1" applyBorder="1" applyAlignment="1">
      <alignment horizontal="center" wrapText="1"/>
    </xf>
    <xf numFmtId="0" fontId="34" fillId="0" borderId="10" xfId="0" applyFont="1" applyBorder="1" applyAlignment="1">
      <alignment wrapText="1"/>
    </xf>
    <xf numFmtId="164" fontId="34" fillId="0" borderId="10" xfId="0" applyNumberFormat="1" applyFont="1" applyBorder="1" applyAlignment="1" applyProtection="1">
      <alignment horizontal="right" wrapText="1"/>
      <protection locked="0"/>
    </xf>
    <xf numFmtId="0" fontId="34" fillId="0" borderId="13" xfId="0" applyFont="1" applyBorder="1" applyAlignment="1">
      <alignment horizontal="left" wrapText="1"/>
    </xf>
    <xf numFmtId="0" fontId="34" fillId="0" borderId="15" xfId="0" applyFont="1" applyBorder="1" applyAlignment="1">
      <alignment horizontal="left" wrapText="1"/>
    </xf>
    <xf numFmtId="0" fontId="41" fillId="0" borderId="10" xfId="0" applyFont="1" applyBorder="1" applyAlignment="1">
      <alignment horizontal="center" wrapText="1"/>
    </xf>
    <xf numFmtId="164" fontId="41" fillId="0" borderId="10" xfId="0" applyNumberFormat="1" applyFont="1" applyBorder="1" applyAlignment="1" applyProtection="1">
      <alignment horizontal="right" wrapText="1"/>
      <protection locked="0"/>
    </xf>
    <xf numFmtId="0" fontId="34" fillId="0" borderId="16" xfId="0" applyFont="1" applyBorder="1" applyAlignment="1">
      <alignment horizontal="left" wrapText="1"/>
    </xf>
    <xf numFmtId="0" fontId="34" fillId="0" borderId="18" xfId="0" applyFont="1" applyBorder="1" applyAlignment="1">
      <alignment horizontal="left" wrapText="1"/>
    </xf>
    <xf numFmtId="0" fontId="41" fillId="0" borderId="10" xfId="0" applyFont="1" applyBorder="1" applyAlignment="1">
      <alignment wrapText="1"/>
    </xf>
    <xf numFmtId="0" fontId="41" fillId="0" borderId="10" xfId="0" applyFont="1" applyBorder="1" applyAlignment="1">
      <alignment horizontal="center" wrapText="1"/>
    </xf>
    <xf numFmtId="164" fontId="41" fillId="0" borderId="10" xfId="0" applyNumberFormat="1" applyFont="1" applyBorder="1" applyAlignment="1" applyProtection="1">
      <alignment horizontal="right" wrapText="1"/>
      <protection locked="0"/>
    </xf>
    <xf numFmtId="0" fontId="41" fillId="0" borderId="13" xfId="0" applyFont="1" applyBorder="1" applyAlignment="1">
      <alignment horizontal="left" wrapText="1"/>
    </xf>
    <xf numFmtId="0" fontId="41" fillId="0" borderId="15" xfId="0" applyFont="1" applyBorder="1" applyAlignment="1">
      <alignment horizontal="left" wrapText="1"/>
    </xf>
    <xf numFmtId="0" fontId="41" fillId="0" borderId="16" xfId="0" applyFont="1" applyBorder="1" applyAlignment="1">
      <alignment horizontal="left" wrapText="1"/>
    </xf>
    <xf numFmtId="0" fontId="41" fillId="0" borderId="18" xfId="0" applyFont="1" applyBorder="1" applyAlignment="1">
      <alignment horizontal="left" wrapText="1"/>
    </xf>
    <xf numFmtId="0" fontId="30" fillId="0" borderId="10" xfId="0" applyFont="1" applyBorder="1" applyAlignment="1">
      <alignment wrapText="1"/>
    </xf>
    <xf numFmtId="164" fontId="30" fillId="0" borderId="10" xfId="0" applyNumberFormat="1" applyFont="1" applyBorder="1" applyAlignment="1">
      <alignment horizontal="right" wrapText="1"/>
    </xf>
    <xf numFmtId="164" fontId="5" fillId="0" borderId="10" xfId="0" applyNumberFormat="1" applyFont="1" applyBorder="1" applyAlignment="1">
      <alignment horizontal="right"/>
    </xf>
    <xf numFmtId="0" fontId="42" fillId="0" borderId="0" xfId="0" applyFont="1" applyAlignment="1" applyProtection="1">
      <alignment horizontal="center" wrapText="1"/>
      <protection hidden="1"/>
    </xf>
    <xf numFmtId="164" fontId="3" fillId="0" borderId="10" xfId="0" applyNumberFormat="1" applyFont="1" applyBorder="1" applyAlignment="1" applyProtection="1">
      <alignment horizontal="right"/>
    </xf>
    <xf numFmtId="164" fontId="3" fillId="0" borderId="10" xfId="0" applyNumberFormat="1" applyFont="1" applyBorder="1" applyAlignment="1" applyProtection="1">
      <alignment horizontal="right"/>
      <protection locked="0"/>
    </xf>
    <xf numFmtId="164" fontId="43" fillId="0" borderId="10" xfId="0" applyNumberFormat="1" applyFont="1" applyBorder="1" applyAlignment="1" applyProtection="1">
      <alignment horizontal="right"/>
      <protection locked="0"/>
    </xf>
    <xf numFmtId="164" fontId="5" fillId="0" borderId="10" xfId="0" applyNumberFormat="1" applyFont="1" applyBorder="1" applyAlignment="1" applyProtection="1">
      <alignment horizontal="right"/>
      <protection locked="0"/>
    </xf>
    <xf numFmtId="164" fontId="3" fillId="0" borderId="10" xfId="0" applyNumberFormat="1" applyFont="1" applyBorder="1" applyProtection="1"/>
    <xf numFmtId="164" fontId="5" fillId="0" borderId="10" xfId="0" applyNumberFormat="1" applyFont="1" applyBorder="1" applyAlignment="1" applyProtection="1">
      <alignment horizontal="right"/>
    </xf>
    <xf numFmtId="0" fontId="20" fillId="0" borderId="0" xfId="0" applyFont="1" applyBorder="1"/>
    <xf numFmtId="2" fontId="3" fillId="0" borderId="0" xfId="0" applyNumberFormat="1" applyFont="1"/>
    <xf numFmtId="49" fontId="34" fillId="0" borderId="10" xfId="0" applyNumberFormat="1" applyFont="1" applyBorder="1" applyAlignment="1">
      <alignment horizontal="center" wrapText="1"/>
    </xf>
    <xf numFmtId="4" fontId="34" fillId="0" borderId="10" xfId="0" applyNumberFormat="1" applyFont="1" applyBorder="1" applyAlignment="1">
      <alignment horizontal="right" wrapText="1"/>
    </xf>
    <xf numFmtId="0" fontId="34" fillId="0" borderId="13" xfId="0" applyFont="1" applyBorder="1" applyAlignment="1">
      <alignment wrapText="1"/>
    </xf>
    <xf numFmtId="0" fontId="34" fillId="0" borderId="14" xfId="0" applyFont="1" applyBorder="1" applyAlignment="1">
      <alignment wrapText="1"/>
    </xf>
    <xf numFmtId="0" fontId="34" fillId="0" borderId="15" xfId="0" applyFont="1" applyBorder="1" applyAlignment="1">
      <alignment wrapText="1"/>
    </xf>
    <xf numFmtId="49" fontId="34" fillId="0" borderId="0" xfId="0" applyNumberFormat="1" applyFont="1" applyBorder="1" applyAlignment="1">
      <alignment horizontal="center" wrapText="1"/>
    </xf>
    <xf numFmtId="4" fontId="34" fillId="0" borderId="23" xfId="0" applyNumberFormat="1" applyFont="1" applyBorder="1" applyAlignment="1" applyProtection="1">
      <alignment horizontal="right" wrapText="1"/>
      <protection locked="0"/>
    </xf>
    <xf numFmtId="0" fontId="34" fillId="0" borderId="16" xfId="0" applyFont="1" applyBorder="1" applyAlignment="1">
      <alignment wrapText="1"/>
    </xf>
    <xf numFmtId="0" fontId="34" fillId="0" borderId="17" xfId="0" applyFont="1" applyBorder="1" applyAlignment="1">
      <alignment wrapText="1"/>
    </xf>
    <xf numFmtId="0" fontId="34" fillId="0" borderId="18" xfId="0" applyFont="1" applyBorder="1" applyAlignment="1">
      <alignment wrapText="1"/>
    </xf>
    <xf numFmtId="4" fontId="34" fillId="0" borderId="24" xfId="0" applyNumberFormat="1" applyFont="1" applyBorder="1" applyAlignment="1" applyProtection="1">
      <alignment horizontal="right" wrapText="1"/>
      <protection locked="0"/>
    </xf>
    <xf numFmtId="4" fontId="34" fillId="0" borderId="10" xfId="0" applyNumberFormat="1" applyFont="1" applyBorder="1" applyAlignment="1" applyProtection="1">
      <alignment horizontal="right" wrapText="1"/>
      <protection locked="0"/>
    </xf>
    <xf numFmtId="4" fontId="34" fillId="0" borderId="10" xfId="0" applyNumberFormat="1" applyFont="1" applyBorder="1" applyAlignment="1" applyProtection="1">
      <alignment horizontal="right" wrapText="1"/>
      <protection hidden="1"/>
    </xf>
    <xf numFmtId="0" fontId="34" fillId="0" borderId="11" xfId="0" applyFont="1" applyBorder="1" applyAlignment="1">
      <alignment wrapText="1"/>
    </xf>
    <xf numFmtId="0" fontId="34" fillId="0" borderId="0" xfId="0" applyFont="1" applyBorder="1" applyAlignment="1">
      <alignment wrapText="1"/>
    </xf>
    <xf numFmtId="0" fontId="34" fillId="0" borderId="12" xfId="0" applyFont="1" applyBorder="1" applyAlignment="1">
      <alignment wrapText="1"/>
    </xf>
    <xf numFmtId="164" fontId="34" fillId="0" borderId="25" xfId="0" applyNumberFormat="1" applyFont="1" applyBorder="1" applyAlignment="1" applyProtection="1">
      <alignment horizontal="right" wrapText="1"/>
      <protection hidden="1"/>
    </xf>
    <xf numFmtId="0" fontId="5" fillId="0" borderId="0" xfId="0" applyNumberFormat="1" applyFont="1" applyAlignment="1" applyProtection="1">
      <alignment horizontal="center"/>
      <protection locked="0"/>
    </xf>
    <xf numFmtId="0" fontId="29" fillId="0" borderId="2" xfId="0" applyFont="1" applyBorder="1" applyAlignment="1">
      <alignment horizontal="left" wrapText="1"/>
    </xf>
    <xf numFmtId="0" fontId="6" fillId="0" borderId="0" xfId="0" applyFont="1" applyAlignment="1" applyProtection="1">
      <alignment horizontal="justify" wrapText="1"/>
      <protection locked="0"/>
    </xf>
    <xf numFmtId="0" fontId="5" fillId="0" borderId="10" xfId="0" applyFont="1" applyBorder="1" applyAlignment="1">
      <alignment horizontal="center" vertical="top" wrapText="1"/>
    </xf>
    <xf numFmtId="0" fontId="21" fillId="0" borderId="10" xfId="0" applyFont="1" applyBorder="1" applyAlignment="1">
      <alignment horizontal="center" vertical="top" wrapText="1"/>
    </xf>
    <xf numFmtId="0" fontId="5" fillId="0" borderId="10" xfId="0" applyFont="1" applyBorder="1" applyAlignment="1">
      <alignment horizontal="center" vertical="top" wrapText="1"/>
    </xf>
    <xf numFmtId="0" fontId="7" fillId="0" borderId="10" xfId="0" applyFont="1" applyBorder="1" applyAlignment="1">
      <alignment horizontal="center" vertical="top" wrapText="1"/>
    </xf>
    <xf numFmtId="0" fontId="7" fillId="0" borderId="10" xfId="0" applyFont="1" applyBorder="1" applyAlignment="1">
      <alignment horizontal="center" vertical="top" wrapText="1"/>
    </xf>
    <xf numFmtId="49" fontId="20" fillId="0" borderId="10" xfId="0" applyNumberFormat="1" applyFont="1" applyBorder="1" applyAlignment="1">
      <alignment horizontal="center" vertical="top" wrapText="1"/>
    </xf>
    <xf numFmtId="164" fontId="20" fillId="0" borderId="10" xfId="0" applyNumberFormat="1" applyFont="1" applyBorder="1" applyAlignment="1" applyProtection="1">
      <alignment horizontal="right" vertical="top" wrapText="1"/>
      <protection locked="0"/>
    </xf>
    <xf numFmtId="0" fontId="20" fillId="0" borderId="10" xfId="0" applyFont="1" applyBorder="1" applyAlignment="1">
      <alignment horizontal="left" vertical="top" wrapText="1"/>
    </xf>
    <xf numFmtId="49" fontId="20" fillId="0" borderId="10" xfId="0" applyNumberFormat="1" applyFont="1" applyBorder="1" applyAlignment="1">
      <alignment horizontal="center" wrapText="1"/>
    </xf>
    <xf numFmtId="0" fontId="20" fillId="0" borderId="10" xfId="0" applyFont="1" applyBorder="1" applyAlignment="1">
      <alignment horizontal="left" wrapText="1"/>
    </xf>
    <xf numFmtId="0" fontId="20" fillId="0" borderId="10" xfId="0" applyFont="1" applyBorder="1" applyAlignment="1">
      <alignment horizontal="center" vertical="top" wrapText="1"/>
    </xf>
    <xf numFmtId="0" fontId="20" fillId="0" borderId="20" xfId="0" applyFont="1" applyBorder="1" applyAlignment="1" applyProtection="1">
      <alignment horizontal="left" wrapText="1"/>
      <protection locked="0"/>
    </xf>
    <xf numFmtId="0" fontId="20" fillId="0" borderId="21" xfId="0" applyFont="1" applyBorder="1" applyAlignment="1" applyProtection="1">
      <alignment horizontal="left" wrapText="1"/>
      <protection locked="0"/>
    </xf>
    <xf numFmtId="0" fontId="6" fillId="0" borderId="20" xfId="0" applyFont="1" applyBorder="1" applyAlignment="1" applyProtection="1">
      <alignment horizontal="left" wrapText="1"/>
      <protection locked="0"/>
    </xf>
    <xf numFmtId="0" fontId="6" fillId="0" borderId="21" xfId="0" applyFont="1" applyBorder="1" applyAlignment="1" applyProtection="1">
      <alignment horizontal="left" wrapText="1"/>
      <protection locked="0"/>
    </xf>
    <xf numFmtId="0" fontId="20" fillId="0" borderId="10" xfId="0" applyFont="1" applyBorder="1" applyAlignment="1" applyProtection="1">
      <alignment horizontal="left" vertical="top" wrapText="1"/>
      <protection locked="0"/>
    </xf>
    <xf numFmtId="164" fontId="20" fillId="0" borderId="10" xfId="0" applyNumberFormat="1" applyFont="1" applyBorder="1" applyAlignment="1">
      <alignment horizontal="right" vertical="top" wrapText="1"/>
    </xf>
    <xf numFmtId="0" fontId="6" fillId="0" borderId="0" xfId="0" applyFont="1" applyAlignment="1" applyProtection="1">
      <protection locked="0"/>
    </xf>
    <xf numFmtId="0" fontId="5" fillId="0" borderId="26" xfId="0" applyFont="1" applyBorder="1" applyAlignment="1">
      <alignment horizontal="center" vertical="center" wrapText="1"/>
    </xf>
    <xf numFmtId="0" fontId="5" fillId="0" borderId="26" xfId="0" applyFont="1" applyBorder="1" applyAlignment="1">
      <alignment horizontal="center" vertical="center" wrapText="1"/>
    </xf>
    <xf numFmtId="0" fontId="34" fillId="0" borderId="26" xfId="0" applyFont="1" applyBorder="1" applyAlignment="1">
      <alignment vertical="center" wrapText="1"/>
    </xf>
    <xf numFmtId="0" fontId="34" fillId="0" borderId="26" xfId="0" applyFont="1" applyBorder="1" applyAlignment="1">
      <alignment vertical="center" wrapText="1"/>
    </xf>
    <xf numFmtId="0" fontId="34"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20" fillId="0" borderId="0" xfId="0" applyFont="1" applyBorder="1" applyAlignment="1">
      <alignment wrapText="1"/>
    </xf>
    <xf numFmtId="49" fontId="20" fillId="0" borderId="0" xfId="0" applyNumberFormat="1" applyFont="1" applyBorder="1" applyAlignment="1">
      <alignment horizontal="center" vertical="top" wrapText="1"/>
    </xf>
    <xf numFmtId="164" fontId="20" fillId="0" borderId="0" xfId="0" applyNumberFormat="1" applyFont="1" applyBorder="1" applyAlignment="1" applyProtection="1">
      <alignment horizontal="right" vertical="top" wrapText="1"/>
      <protection locked="0"/>
    </xf>
    <xf numFmtId="0" fontId="7" fillId="0" borderId="2" xfId="0" applyFont="1" applyBorder="1" applyAlignment="1">
      <alignment horizontal="center" wrapText="1"/>
    </xf>
    <xf numFmtId="0" fontId="44" fillId="0" borderId="0" xfId="0" applyFont="1" applyAlignment="1">
      <alignment horizontal="center" wrapText="1"/>
    </xf>
    <xf numFmtId="0" fontId="6" fillId="0" borderId="0" xfId="0" applyFont="1" applyBorder="1" applyAlignment="1">
      <alignment horizontal="center" vertical="top" wrapText="1"/>
    </xf>
    <xf numFmtId="0" fontId="6" fillId="0" borderId="0" xfId="0" applyFont="1" applyAlignment="1">
      <alignment horizontal="center" vertical="top" wrapText="1"/>
    </xf>
    <xf numFmtId="0" fontId="3" fillId="0" borderId="0" xfId="0" applyFont="1" applyAlignment="1">
      <alignment horizontal="left" wrapText="1"/>
    </xf>
    <xf numFmtId="0" fontId="3" fillId="0" borderId="0" xfId="0" applyFont="1" applyAlignment="1">
      <alignment wrapText="1"/>
    </xf>
    <xf numFmtId="0" fontId="5" fillId="0" borderId="0" xfId="0" applyFont="1" applyAlignment="1">
      <alignment horizontal="left" vertical="center" wrapText="1"/>
    </xf>
    <xf numFmtId="1" fontId="5" fillId="0" borderId="2" xfId="0" applyNumberFormat="1" applyFont="1" applyBorder="1" applyAlignment="1">
      <alignment horizontal="center" vertical="center" wrapText="1"/>
    </xf>
    <xf numFmtId="0" fontId="44" fillId="0" borderId="0" xfId="0" applyFont="1" applyAlignment="1">
      <alignment horizontal="center" vertical="center" wrapText="1"/>
    </xf>
    <xf numFmtId="0" fontId="4" fillId="0" borderId="0" xfId="0" applyFont="1" applyAlignment="1">
      <alignment horizontal="center" vertical="top" wrapText="1"/>
    </xf>
    <xf numFmtId="2" fontId="3" fillId="0" borderId="2" xfId="0" applyNumberFormat="1" applyFont="1" applyBorder="1" applyAlignment="1">
      <alignment horizontal="center" vertical="center" wrapText="1"/>
    </xf>
    <xf numFmtId="0" fontId="41" fillId="0" borderId="2" xfId="0" applyFont="1" applyBorder="1" applyAlignment="1">
      <alignment horizontal="center" wrapText="1"/>
    </xf>
    <xf numFmtId="0" fontId="6" fillId="0" borderId="7" xfId="0" applyFont="1" applyBorder="1" applyAlignment="1">
      <alignment horizontal="left" vertical="top" wrapText="1"/>
    </xf>
    <xf numFmtId="0" fontId="3" fillId="0" borderId="0" xfId="0" applyFont="1" applyAlignment="1"/>
    <xf numFmtId="0" fontId="3" fillId="0" borderId="0" xfId="0" applyFont="1" applyAlignment="1">
      <alignment horizontal="justify" vertical="center" wrapText="1"/>
    </xf>
    <xf numFmtId="0" fontId="44" fillId="0" borderId="0" xfId="0" applyFont="1" applyAlignment="1">
      <alignment horizontal="center" vertical="center" wrapText="1"/>
    </xf>
    <xf numFmtId="0" fontId="34" fillId="0" borderId="0" xfId="0" applyFont="1" applyAlignment="1">
      <alignment horizontal="justify" vertical="center" wrapText="1"/>
    </xf>
    <xf numFmtId="0" fontId="44" fillId="0" borderId="0" xfId="0" applyFont="1" applyBorder="1" applyAlignment="1">
      <alignment vertical="center" wrapText="1"/>
    </xf>
    <xf numFmtId="0" fontId="6" fillId="0" borderId="0" xfId="0" applyFont="1" applyAlignment="1">
      <alignment horizontal="center" vertical="center" wrapText="1"/>
    </xf>
    <xf numFmtId="0" fontId="6" fillId="0" borderId="0" xfId="0" applyFont="1" applyAlignment="1">
      <alignment horizontal="center" vertical="center" wrapText="1"/>
    </xf>
    <xf numFmtId="0" fontId="20"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vertical="center" wrapText="1"/>
    </xf>
    <xf numFmtId="0" fontId="20" fillId="0" borderId="0" xfId="0" applyFont="1" applyAlignment="1">
      <alignment horizontal="center" vertical="center" wrapText="1"/>
    </xf>
    <xf numFmtId="0" fontId="20" fillId="0" borderId="0" xfId="0" applyFont="1" applyAlignment="1">
      <alignment horizontal="center" vertical="center" wrapText="1"/>
    </xf>
    <xf numFmtId="0" fontId="5" fillId="0" borderId="2" xfId="0" applyFont="1" applyBorder="1" applyAlignment="1">
      <alignment horizontal="justify" vertical="center" wrapText="1"/>
    </xf>
    <xf numFmtId="0" fontId="6" fillId="0" borderId="7" xfId="0" applyFont="1" applyBorder="1" applyAlignment="1">
      <alignment horizontal="center" vertical="top" wrapText="1"/>
    </xf>
    <xf numFmtId="0" fontId="6" fillId="0" borderId="0" xfId="0" applyFont="1" applyAlignment="1">
      <alignment horizontal="left"/>
    </xf>
    <xf numFmtId="0" fontId="5" fillId="0" borderId="0" xfId="0" applyFont="1" applyAlignment="1">
      <alignment vertical="center" wrapText="1"/>
    </xf>
    <xf numFmtId="1" fontId="5" fillId="0" borderId="2" xfId="0" applyNumberFormat="1" applyFont="1" applyBorder="1" applyAlignment="1">
      <alignment horizontal="left" vertical="center" wrapText="1"/>
    </xf>
    <xf numFmtId="0" fontId="4" fillId="0" borderId="0" xfId="0" applyFont="1" applyAlignment="1">
      <alignment horizontal="center" vertical="center" wrapText="1"/>
    </xf>
    <xf numFmtId="0" fontId="44" fillId="0" borderId="7" xfId="0" applyFont="1" applyBorder="1" applyAlignment="1">
      <alignment horizontal="center" vertical="center" wrapText="1"/>
    </xf>
    <xf numFmtId="0" fontId="4" fillId="0" borderId="7" xfId="0" applyFont="1" applyBorder="1" applyAlignment="1">
      <alignment horizontal="center" vertical="top" wrapText="1"/>
    </xf>
    <xf numFmtId="0" fontId="21" fillId="0" borderId="2" xfId="0" applyFont="1" applyBorder="1" applyAlignment="1">
      <alignment horizontal="left" wrapText="1"/>
    </xf>
    <xf numFmtId="0" fontId="20" fillId="0" borderId="13" xfId="0" applyFont="1" applyBorder="1" applyAlignment="1">
      <alignment horizontal="center" vertical="center" wrapText="1"/>
    </xf>
    <xf numFmtId="0" fontId="6"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20" fillId="0" borderId="10" xfId="0" applyFont="1" applyBorder="1" applyAlignment="1">
      <alignment horizontal="center" vertical="center" wrapText="1"/>
    </xf>
    <xf numFmtId="1" fontId="20" fillId="0" borderId="10" xfId="0" applyNumberFormat="1" applyFont="1" applyBorder="1" applyAlignment="1" applyProtection="1">
      <alignment horizontal="center" vertical="center" wrapText="1"/>
      <protection locked="0"/>
    </xf>
    <xf numFmtId="0" fontId="4" fillId="0" borderId="10" xfId="0" applyFont="1" applyBorder="1" applyAlignment="1">
      <alignment horizontal="center" vertical="center" wrapText="1"/>
    </xf>
    <xf numFmtId="2" fontId="20" fillId="0" borderId="10" xfId="0" applyNumberFormat="1" applyFont="1" applyBorder="1" applyAlignment="1">
      <alignment horizontal="right" wrapText="1"/>
    </xf>
    <xf numFmtId="49" fontId="20" fillId="0" borderId="10" xfId="0" applyNumberFormat="1" applyFont="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wrapText="1"/>
    </xf>
    <xf numFmtId="2" fontId="21" fillId="0" borderId="10" xfId="0" applyNumberFormat="1" applyFont="1" applyBorder="1" applyAlignment="1">
      <alignment horizontal="right" vertical="center" wrapText="1"/>
    </xf>
    <xf numFmtId="0" fontId="3" fillId="0" borderId="2" xfId="0" applyFont="1" applyBorder="1" applyAlignment="1">
      <alignment horizontal="right"/>
    </xf>
    <xf numFmtId="0" fontId="22" fillId="0" borderId="0" xfId="0" applyFont="1" applyBorder="1" applyAlignment="1">
      <alignment horizontal="left" vertical="top"/>
    </xf>
    <xf numFmtId="0" fontId="6" fillId="0" borderId="0" xfId="0" applyFont="1" applyAlignment="1">
      <alignment vertical="center"/>
    </xf>
    <xf numFmtId="0" fontId="3" fillId="0" borderId="10" xfId="0" applyFont="1" applyBorder="1" applyAlignment="1">
      <alignment horizontal="center" vertical="center" wrapText="1"/>
    </xf>
    <xf numFmtId="0" fontId="3" fillId="0" borderId="10" xfId="0" applyFont="1" applyBorder="1" applyAlignment="1" applyProtection="1">
      <alignment horizontal="center" vertical="center" wrapText="1"/>
      <protection locked="0"/>
    </xf>
    <xf numFmtId="2" fontId="3" fillId="0" borderId="10" xfId="0" applyNumberFormat="1" applyFont="1" applyBorder="1" applyAlignment="1" applyProtection="1">
      <alignment horizontal="right" vertical="center" wrapText="1"/>
      <protection locked="0"/>
    </xf>
    <xf numFmtId="0" fontId="6" fillId="0" borderId="0" xfId="0" applyFont="1" applyAlignment="1">
      <alignment vertical="center" wrapText="1"/>
    </xf>
    <xf numFmtId="0" fontId="44" fillId="0" borderId="0" xfId="0" applyFont="1" applyAlignment="1">
      <alignment vertical="center" wrapText="1"/>
    </xf>
    <xf numFmtId="0" fontId="21" fillId="0" borderId="2" xfId="0" applyFont="1" applyBorder="1" applyAlignment="1"/>
    <xf numFmtId="0" fontId="22" fillId="0" borderId="0" xfId="0" applyFont="1" applyBorder="1" applyAlignment="1">
      <alignment horizontal="center" vertical="top"/>
    </xf>
    <xf numFmtId="0" fontId="29" fillId="0" borderId="2" xfId="0" applyFont="1" applyBorder="1" applyAlignment="1">
      <alignment horizontal="center" vertical="top" wrapText="1"/>
    </xf>
    <xf numFmtId="0" fontId="20" fillId="0" borderId="10" xfId="0" applyFont="1" applyBorder="1" applyAlignment="1">
      <alignment horizontal="center" vertical="top" wrapText="1"/>
    </xf>
    <xf numFmtId="0" fontId="6" fillId="0" borderId="10" xfId="0" applyFont="1" applyBorder="1" applyAlignment="1">
      <alignment horizontal="center" vertical="top" wrapText="1"/>
    </xf>
    <xf numFmtId="0" fontId="9" fillId="0" borderId="10" xfId="0" applyFont="1" applyBorder="1" applyAlignment="1">
      <alignment horizontal="center" vertical="top" wrapText="1"/>
    </xf>
    <xf numFmtId="0" fontId="4" fillId="0" borderId="10" xfId="0" applyFont="1" applyBorder="1" applyAlignment="1">
      <alignment horizontal="center" vertical="top" wrapText="1"/>
    </xf>
    <xf numFmtId="0" fontId="3" fillId="0" borderId="10" xfId="0" applyFont="1" applyBorder="1" applyAlignment="1">
      <alignment horizontal="center" vertical="top" wrapText="1"/>
    </xf>
    <xf numFmtId="0" fontId="0" fillId="0" borderId="10" xfId="0" applyBorder="1" applyAlignment="1">
      <alignment horizontal="center"/>
    </xf>
    <xf numFmtId="0" fontId="0" fillId="0" borderId="10" xfId="0" applyBorder="1" applyAlignment="1">
      <alignment horizontal="center" vertical="center"/>
    </xf>
    <xf numFmtId="2" fontId="3" fillId="0" borderId="10" xfId="0" applyNumberFormat="1" applyFont="1" applyBorder="1" applyAlignment="1">
      <alignment horizontal="right" vertical="top" wrapText="1"/>
    </xf>
    <xf numFmtId="2" fontId="0" fillId="0" borderId="10" xfId="0" applyNumberFormat="1" applyFont="1" applyBorder="1" applyAlignment="1">
      <alignment horizontal="right"/>
    </xf>
    <xf numFmtId="0" fontId="3" fillId="0" borderId="10" xfId="0" applyFont="1" applyBorder="1" applyAlignment="1">
      <alignment horizontal="center" vertical="top" wrapText="1"/>
    </xf>
    <xf numFmtId="0" fontId="29" fillId="0" borderId="2" xfId="0" applyFont="1" applyBorder="1" applyAlignment="1">
      <alignment horizontal="center" wrapText="1"/>
    </xf>
    <xf numFmtId="0" fontId="6" fillId="0" borderId="0" xfId="0" applyFont="1" applyAlignment="1" applyProtection="1">
      <alignment horizontal="justify" vertical="center" wrapText="1"/>
      <protection locked="0"/>
    </xf>
    <xf numFmtId="0" fontId="21" fillId="0" borderId="10" xfId="0" applyFont="1" applyBorder="1" applyAlignment="1">
      <alignment horizontal="center" vertical="top" wrapText="1"/>
    </xf>
    <xf numFmtId="2" fontId="20" fillId="0" borderId="10" xfId="0" applyNumberFormat="1" applyFont="1" applyBorder="1" applyAlignment="1">
      <alignment horizontal="right" vertical="center" wrapText="1"/>
    </xf>
    <xf numFmtId="0" fontId="45" fillId="0" borderId="10" xfId="0" applyFont="1" applyBorder="1" applyAlignment="1">
      <alignment horizontal="center" vertical="center" wrapText="1"/>
    </xf>
    <xf numFmtId="0" fontId="21" fillId="0" borderId="10" xfId="0" applyFont="1" applyBorder="1" applyAlignment="1">
      <alignment horizontal="center" vertical="center" wrapText="1"/>
    </xf>
    <xf numFmtId="0" fontId="20" fillId="0" borderId="10" xfId="0" applyFont="1" applyBorder="1" applyAlignment="1">
      <alignment horizontal="right" vertical="center" wrapText="1"/>
    </xf>
    <xf numFmtId="0" fontId="6" fillId="0" borderId="27" xfId="0" applyFont="1" applyBorder="1" applyAlignment="1">
      <alignment horizontal="center" vertical="center" wrapText="1"/>
    </xf>
    <xf numFmtId="0" fontId="9"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9" xfId="0" applyFont="1" applyBorder="1" applyAlignment="1">
      <alignment horizontal="center" vertical="center" wrapText="1"/>
    </xf>
    <xf numFmtId="0" fontId="9" fillId="0" borderId="10" xfId="0" applyFont="1" applyBorder="1" applyAlignment="1">
      <alignment vertical="top" wrapText="1"/>
    </xf>
    <xf numFmtId="0" fontId="9" fillId="0" borderId="10" xfId="0" applyFont="1" applyBorder="1" applyAlignment="1">
      <alignment horizontal="center" vertical="top" wrapText="1"/>
    </xf>
    <xf numFmtId="2" fontId="6" fillId="0" borderId="10" xfId="0" applyNumberFormat="1" applyFont="1" applyBorder="1" applyAlignment="1">
      <alignment horizontal="right" vertical="top" wrapText="1"/>
    </xf>
    <xf numFmtId="0" fontId="6" fillId="0" borderId="10" xfId="0" applyFont="1" applyBorder="1" applyAlignment="1">
      <alignment horizontal="center" vertical="top" wrapText="1"/>
    </xf>
    <xf numFmtId="2" fontId="6" fillId="0" borderId="10" xfId="0" applyNumberFormat="1" applyFont="1" applyBorder="1" applyAlignment="1">
      <alignment horizontal="right" vertical="top" wrapText="1"/>
    </xf>
    <xf numFmtId="2" fontId="3" fillId="0" borderId="0" xfId="0" applyNumberFormat="1" applyFont="1" applyAlignment="1">
      <alignment horizontal="right"/>
    </xf>
    <xf numFmtId="0" fontId="7" fillId="0" borderId="0" xfId="0" applyFont="1" applyBorder="1" applyAlignment="1">
      <alignment horizontal="left" wrapText="1"/>
    </xf>
    <xf numFmtId="49" fontId="6" fillId="0" borderId="1" xfId="0" applyNumberFormat="1" applyFont="1" applyBorder="1" applyAlignment="1">
      <alignment horizontal="center" wrapText="1"/>
    </xf>
    <xf numFmtId="0" fontId="6" fillId="0" borderId="1" xfId="0" applyFont="1" applyBorder="1" applyAlignment="1">
      <alignment horizontal="center" wrapText="1"/>
    </xf>
    <xf numFmtId="0" fontId="20" fillId="0" borderId="10" xfId="0" applyFont="1" applyBorder="1" applyAlignment="1" applyProtection="1">
      <alignment horizontal="center" wrapText="1"/>
      <protection locked="0"/>
    </xf>
    <xf numFmtId="0" fontId="20" fillId="0" borderId="10" xfId="0" applyFont="1" applyBorder="1" applyAlignment="1" applyProtection="1">
      <alignment horizontal="center" wrapText="1"/>
      <protection locked="0"/>
    </xf>
    <xf numFmtId="2" fontId="20" fillId="0" borderId="10" xfId="0" applyNumberFormat="1" applyFont="1" applyBorder="1" applyAlignment="1" applyProtection="1">
      <alignment horizontal="right" wrapText="1"/>
      <protection locked="0"/>
    </xf>
    <xf numFmtId="0" fontId="20" fillId="0" borderId="10" xfId="0" applyFont="1" applyBorder="1" applyAlignment="1" applyProtection="1">
      <alignment horizontal="right" wrapText="1"/>
      <protection locked="0"/>
    </xf>
    <xf numFmtId="0" fontId="20" fillId="0" borderId="10" xfId="0" applyFont="1" applyBorder="1" applyAlignment="1" applyProtection="1">
      <alignment horizontal="right" wrapText="1"/>
      <protection locked="0"/>
    </xf>
    <xf numFmtId="0" fontId="34" fillId="0" borderId="10" xfId="0" applyFont="1" applyBorder="1" applyAlignment="1">
      <alignment vertical="center" wrapText="1"/>
    </xf>
    <xf numFmtId="0" fontId="30" fillId="0" borderId="10" xfId="0" applyFont="1" applyBorder="1" applyAlignment="1">
      <alignment vertical="center" wrapText="1"/>
    </xf>
    <xf numFmtId="2" fontId="34" fillId="0" borderId="10" xfId="0" applyNumberFormat="1" applyFont="1" applyBorder="1" applyAlignment="1">
      <alignment horizontal="right" wrapText="1"/>
    </xf>
    <xf numFmtId="0" fontId="5" fillId="0" borderId="0" xfId="0" applyFont="1" applyAlignment="1">
      <alignment horizontal="center" vertical="center"/>
    </xf>
    <xf numFmtId="0" fontId="5" fillId="0" borderId="0" xfId="0" applyFont="1" applyAlignment="1" applyProtection="1">
      <alignment horizontal="center"/>
      <protection locked="0"/>
    </xf>
    <xf numFmtId="49" fontId="9" fillId="0" borderId="8" xfId="0" applyNumberFormat="1" applyFont="1" applyBorder="1" applyAlignment="1">
      <alignment horizontal="center" wrapText="1"/>
    </xf>
    <xf numFmtId="49" fontId="9" fillId="0" borderId="6" xfId="0" applyNumberFormat="1" applyFont="1" applyBorder="1" applyAlignment="1">
      <alignment horizontal="center" wrapText="1"/>
    </xf>
    <xf numFmtId="0" fontId="9" fillId="0" borderId="8" xfId="0" applyFont="1" applyBorder="1" applyAlignment="1">
      <alignment horizontal="center" wrapText="1"/>
    </xf>
    <xf numFmtId="0" fontId="9" fillId="0" borderId="6" xfId="0" applyFont="1" applyBorder="1" applyAlignment="1">
      <alignment horizontal="center" wrapText="1"/>
    </xf>
    <xf numFmtId="0" fontId="12" fillId="0" borderId="0" xfId="0" applyFont="1" applyAlignment="1"/>
    <xf numFmtId="0" fontId="6" fillId="0" borderId="0" xfId="0" applyFont="1" applyAlignment="1">
      <alignment horizontal="justify" wrapText="1"/>
    </xf>
    <xf numFmtId="0" fontId="3" fillId="0" borderId="10" xfId="0" applyFont="1" applyBorder="1" applyAlignment="1">
      <alignment horizontal="center" wrapText="1"/>
    </xf>
    <xf numFmtId="0" fontId="9" fillId="0" borderId="10" xfId="0" applyFont="1" applyBorder="1" applyAlignment="1">
      <alignment horizontal="center" wrapText="1"/>
    </xf>
    <xf numFmtId="0" fontId="7" fillId="0" borderId="10" xfId="0" applyFont="1" applyBorder="1" applyAlignment="1">
      <alignment horizontal="center" vertical="center"/>
    </xf>
    <xf numFmtId="0" fontId="3" fillId="0" borderId="0" xfId="0" applyFont="1" applyAlignment="1">
      <alignment horizontal="center" vertical="center"/>
    </xf>
    <xf numFmtId="0" fontId="20" fillId="0" borderId="10" xfId="0" applyFont="1" applyBorder="1" applyAlignment="1">
      <alignment horizontal="justify" wrapText="1"/>
    </xf>
    <xf numFmtId="2" fontId="20" fillId="0" borderId="10" xfId="0" applyNumberFormat="1" applyFont="1" applyBorder="1" applyAlignment="1" applyProtection="1">
      <alignment horizontal="right" wrapText="1"/>
      <protection locked="0"/>
    </xf>
    <xf numFmtId="2" fontId="3" fillId="0" borderId="10" xfId="0" applyNumberFormat="1" applyFont="1" applyBorder="1" applyAlignment="1">
      <alignment horizontal="right"/>
    </xf>
    <xf numFmtId="0" fontId="20" fillId="0" borderId="10" xfId="0" applyFont="1" applyBorder="1" applyAlignment="1">
      <alignment horizontal="justify" vertical="top" wrapText="1"/>
    </xf>
    <xf numFmtId="0" fontId="21" fillId="0" borderId="10" xfId="0" applyFont="1" applyBorder="1" applyAlignment="1">
      <alignment horizontal="justify" vertical="top" wrapText="1"/>
    </xf>
    <xf numFmtId="2" fontId="20" fillId="0" borderId="10" xfId="0" applyNumberFormat="1" applyFont="1" applyBorder="1" applyAlignment="1">
      <alignment horizontal="right" wrapText="1"/>
    </xf>
    <xf numFmtId="49" fontId="20" fillId="0" borderId="10" xfId="0" applyNumberFormat="1" applyFont="1" applyBorder="1" applyAlignment="1">
      <alignment horizontal="center" vertical="center" wrapText="1"/>
    </xf>
    <xf numFmtId="2" fontId="3" fillId="0" borderId="10" xfId="0" applyNumberFormat="1" applyFont="1" applyBorder="1" applyAlignment="1">
      <alignment horizontal="right"/>
    </xf>
    <xf numFmtId="0" fontId="7" fillId="0" borderId="0" xfId="0" applyFont="1" applyAlignment="1">
      <alignment wrapText="1"/>
    </xf>
    <xf numFmtId="0" fontId="5" fillId="0" borderId="10" xfId="0" applyFont="1" applyBorder="1" applyAlignment="1" applyProtection="1">
      <alignment horizontal="center" vertical="top" wrapText="1"/>
      <protection locked="0"/>
    </xf>
    <xf numFmtId="0" fontId="3" fillId="0" borderId="10" xfId="0" applyFont="1" applyBorder="1" applyAlignment="1" applyProtection="1">
      <alignment horizontal="center" vertical="top" wrapText="1"/>
      <protection locked="0"/>
    </xf>
    <xf numFmtId="0" fontId="3" fillId="0" borderId="10"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10" xfId="0" applyFont="1" applyBorder="1" applyAlignment="1" applyProtection="1">
      <alignment horizontal="center"/>
      <protection locked="0"/>
    </xf>
    <xf numFmtId="0" fontId="3" fillId="0" borderId="20" xfId="0" applyFont="1" applyBorder="1" applyAlignment="1">
      <alignment wrapText="1"/>
    </xf>
    <xf numFmtId="0" fontId="3" fillId="0" borderId="22" xfId="0" applyFont="1" applyBorder="1" applyAlignment="1">
      <alignment wrapText="1"/>
    </xf>
    <xf numFmtId="0" fontId="3" fillId="0" borderId="21" xfId="0" applyFont="1" applyBorder="1" applyAlignment="1">
      <alignment wrapText="1"/>
    </xf>
    <xf numFmtId="164" fontId="3" fillId="0" borderId="10" xfId="0" applyNumberFormat="1" applyFont="1" applyBorder="1" applyAlignment="1" applyProtection="1">
      <alignment horizontal="right" wrapText="1"/>
      <protection locked="0"/>
    </xf>
    <xf numFmtId="164" fontId="3" fillId="0" borderId="10" xfId="0" applyNumberFormat="1" applyFont="1" applyBorder="1" applyAlignment="1" applyProtection="1">
      <alignment horizontal="right"/>
      <protection locked="0"/>
    </xf>
    <xf numFmtId="49" fontId="3" fillId="0" borderId="10" xfId="0" applyNumberFormat="1" applyFont="1" applyBorder="1" applyAlignment="1" applyProtection="1">
      <alignment horizontal="center" wrapText="1"/>
      <protection locked="0"/>
    </xf>
    <xf numFmtId="49" fontId="3" fillId="0" borderId="10" xfId="0" applyNumberFormat="1" applyFont="1" applyBorder="1" applyAlignment="1" applyProtection="1">
      <alignment horizontal="center" vertical="top" wrapText="1"/>
      <protection locked="0"/>
    </xf>
    <xf numFmtId="0" fontId="3" fillId="0" borderId="10" xfId="0" applyFont="1" applyBorder="1" applyAlignment="1">
      <alignment vertical="center" wrapText="1"/>
    </xf>
    <xf numFmtId="0" fontId="3" fillId="0" borderId="10" xfId="0" applyFont="1" applyBorder="1" applyAlignment="1">
      <alignment horizontal="justify" vertical="center" wrapText="1"/>
    </xf>
    <xf numFmtId="164" fontId="3" fillId="0" borderId="10" xfId="0" applyNumberFormat="1" applyFont="1" applyBorder="1" applyAlignment="1" applyProtection="1">
      <alignment horizontal="right" wrapText="1"/>
    </xf>
    <xf numFmtId="164" fontId="3" fillId="0" borderId="10" xfId="0" applyNumberFormat="1" applyFont="1" applyBorder="1" applyAlignment="1" applyProtection="1">
      <alignment horizontal="right"/>
    </xf>
    <xf numFmtId="0" fontId="3" fillId="0" borderId="1" xfId="0" applyFont="1" applyBorder="1" applyAlignment="1">
      <alignment horizontal="center" vertical="top" wrapText="1"/>
    </xf>
    <xf numFmtId="0" fontId="5" fillId="0" borderId="1" xfId="0" applyFont="1" applyBorder="1" applyAlignment="1">
      <alignment horizontal="justify" vertical="top" wrapText="1"/>
    </xf>
    <xf numFmtId="164" fontId="3" fillId="0" borderId="1" xfId="0" applyNumberFormat="1" applyFont="1" applyBorder="1" applyAlignment="1" applyProtection="1">
      <alignment horizontal="right" wrapText="1"/>
    </xf>
    <xf numFmtId="164" fontId="3" fillId="0" borderId="1" xfId="0" applyNumberFormat="1" applyFont="1" applyBorder="1" applyAlignment="1">
      <alignment horizontal="right"/>
    </xf>
    <xf numFmtId="0" fontId="8" fillId="0" borderId="2" xfId="0" applyFont="1" applyBorder="1" applyAlignment="1">
      <alignment horizontal="left" wrapText="1"/>
    </xf>
    <xf numFmtId="0" fontId="8" fillId="0" borderId="3" xfId="0" applyFont="1" applyBorder="1" applyAlignment="1">
      <alignment horizontal="left" wrapText="1"/>
    </xf>
    <xf numFmtId="2" fontId="7" fillId="2" borderId="2" xfId="0" applyNumberFormat="1" applyFont="1" applyFill="1" applyBorder="1" applyAlignment="1" applyProtection="1">
      <alignment horizontal="center" wrapText="1"/>
      <protection locked="0"/>
    </xf>
    <xf numFmtId="0" fontId="8" fillId="0" borderId="3" xfId="0" applyFont="1" applyBorder="1" applyAlignment="1" applyProtection="1">
      <alignment horizontal="center" wrapText="1"/>
    </xf>
    <xf numFmtId="2" fontId="7" fillId="2" borderId="3" xfId="0" applyNumberFormat="1" applyFont="1" applyFill="1" applyBorder="1" applyAlignment="1" applyProtection="1">
      <alignment horizontal="center" wrapText="1"/>
    </xf>
    <xf numFmtId="0" fontId="7" fillId="0" borderId="0" xfId="0" applyFont="1" applyBorder="1" applyAlignment="1">
      <alignment wrapText="1"/>
    </xf>
    <xf numFmtId="0" fontId="19" fillId="0" borderId="10" xfId="0" applyFont="1" applyBorder="1" applyAlignment="1">
      <alignment horizontal="center" vertical="top" wrapText="1"/>
    </xf>
    <xf numFmtId="164" fontId="7" fillId="0" borderId="10" xfId="0" applyNumberFormat="1" applyFont="1" applyBorder="1" applyAlignment="1" applyProtection="1">
      <alignment horizontal="right" vertical="center" wrapText="1"/>
      <protection locked="0"/>
    </xf>
    <xf numFmtId="2" fontId="7" fillId="0" borderId="10" xfId="0" applyNumberFormat="1" applyFont="1" applyBorder="1" applyAlignment="1">
      <alignment horizontal="right" vertical="center" wrapText="1"/>
    </xf>
    <xf numFmtId="164" fontId="19" fillId="0" borderId="10" xfId="0" applyNumberFormat="1" applyFont="1" applyBorder="1" applyAlignment="1">
      <alignment horizontal="center" vertical="top" wrapText="1"/>
    </xf>
    <xf numFmtId="0" fontId="19" fillId="0" borderId="10" xfId="0" applyFont="1" applyBorder="1" applyAlignment="1">
      <alignment horizontal="center" vertical="center" wrapText="1"/>
    </xf>
    <xf numFmtId="164" fontId="12" fillId="0" borderId="10" xfId="0" applyNumberFormat="1" applyFont="1" applyBorder="1" applyAlignment="1" applyProtection="1">
      <alignment horizontal="right" wrapText="1"/>
    </xf>
    <xf numFmtId="164" fontId="6" fillId="0" borderId="10" xfId="0" applyNumberFormat="1" applyFont="1" applyBorder="1" applyAlignment="1">
      <alignment horizontal="center" vertical="top" wrapText="1"/>
    </xf>
    <xf numFmtId="0" fontId="12" fillId="0" borderId="10" xfId="0" applyFont="1" applyBorder="1" applyAlignment="1">
      <alignment vertical="center" wrapText="1"/>
    </xf>
    <xf numFmtId="0" fontId="12" fillId="0" borderId="10" xfId="0" applyFont="1" applyBorder="1" applyAlignment="1">
      <alignment horizontal="center" vertical="center" wrapText="1"/>
    </xf>
    <xf numFmtId="0" fontId="12" fillId="0" borderId="10" xfId="0" applyFont="1" applyBorder="1" applyAlignment="1">
      <alignment horizontal="left" vertical="center" wrapText="1"/>
    </xf>
    <xf numFmtId="164" fontId="6" fillId="0" borderId="10" xfId="0" applyNumberFormat="1" applyFont="1" applyBorder="1" applyAlignment="1">
      <alignment horizontal="center" vertical="center" wrapText="1"/>
    </xf>
    <xf numFmtId="0" fontId="12" fillId="0" borderId="10" xfId="0" applyFont="1" applyBorder="1" applyAlignment="1">
      <alignment horizontal="justify"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0" fontId="7" fillId="0" borderId="10" xfId="0" applyFont="1" applyBorder="1" applyAlignment="1">
      <alignment vertical="center" wrapText="1"/>
    </xf>
    <xf numFmtId="0" fontId="19" fillId="0" borderId="10" xfId="0" applyFont="1" applyBorder="1" applyAlignment="1">
      <alignment vertical="center" wrapText="1"/>
    </xf>
    <xf numFmtId="0" fontId="19" fillId="0" borderId="0" xfId="0" applyFont="1" applyBorder="1" applyAlignment="1">
      <alignment horizontal="center" vertical="top" wrapText="1"/>
    </xf>
    <xf numFmtId="4" fontId="8" fillId="0" borderId="0" xfId="0" applyNumberFormat="1" applyFont="1" applyBorder="1" applyAlignment="1">
      <alignment horizontal="right" wrapText="1"/>
    </xf>
    <xf numFmtId="4" fontId="12" fillId="0" borderId="0" xfId="0" applyNumberFormat="1" applyFont="1" applyBorder="1" applyAlignment="1" applyProtection="1">
      <alignment horizontal="right" wrapText="1"/>
      <protection locked="0"/>
    </xf>
    <xf numFmtId="0" fontId="5" fillId="0" borderId="0" xfId="0" applyFont="1" applyAlignment="1" applyProtection="1">
      <alignment horizontal="center"/>
    </xf>
    <xf numFmtId="0" fontId="3" fillId="0" borderId="10" xfId="0" applyFont="1" applyBorder="1" applyAlignment="1">
      <alignment wrapText="1"/>
    </xf>
    <xf numFmtId="0" fontId="7" fillId="0" borderId="10" xfId="0" applyFont="1" applyBorder="1" applyAlignment="1">
      <alignment horizontal="center" wrapText="1"/>
    </xf>
    <xf numFmtId="0" fontId="7" fillId="0" borderId="10" xfId="0" applyFont="1" applyBorder="1" applyAlignment="1">
      <alignment horizontal="center" wrapText="1"/>
    </xf>
    <xf numFmtId="0" fontId="9" fillId="0" borderId="10" xfId="0" applyFont="1" applyBorder="1" applyAlignment="1" applyProtection="1">
      <alignment horizontal="center" vertical="top" wrapText="1"/>
      <protection locked="0"/>
    </xf>
    <xf numFmtId="0" fontId="9" fillId="0" borderId="10"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2" fontId="3" fillId="0" borderId="10" xfId="0" applyNumberFormat="1" applyFont="1" applyBorder="1" applyAlignment="1" applyProtection="1">
      <alignment horizontal="right" vertical="center"/>
      <protection locked="0"/>
    </xf>
    <xf numFmtId="2" fontId="9" fillId="0" borderId="10" xfId="0" applyNumberFormat="1" applyFont="1" applyBorder="1" applyAlignment="1" applyProtection="1">
      <alignment horizontal="right" vertical="top" wrapText="1"/>
      <protection locked="0"/>
    </xf>
    <xf numFmtId="0" fontId="6" fillId="0" borderId="0" xfId="0" applyFont="1" applyBorder="1" applyAlignment="1"/>
    <xf numFmtId="2" fontId="8" fillId="0" borderId="2" xfId="0" applyNumberFormat="1" applyFont="1" applyBorder="1" applyAlignment="1">
      <alignment horizontal="center" wrapText="1"/>
    </xf>
    <xf numFmtId="164" fontId="20" fillId="0" borderId="10" xfId="0" applyNumberFormat="1" applyFont="1" applyBorder="1" applyAlignment="1">
      <alignment horizontal="center" wrapText="1"/>
    </xf>
    <xf numFmtId="164" fontId="20" fillId="0" borderId="10" xfId="0" applyNumberFormat="1" applyFont="1" applyBorder="1" applyAlignment="1">
      <alignment horizontal="center" wrapText="1"/>
    </xf>
    <xf numFmtId="164" fontId="9" fillId="0" borderId="10" xfId="0" applyNumberFormat="1" applyFont="1" applyBorder="1" applyAlignment="1">
      <alignment horizontal="center" wrapText="1"/>
    </xf>
    <xf numFmtId="166" fontId="7" fillId="0" borderId="10" xfId="0" applyNumberFormat="1" applyFont="1" applyBorder="1" applyAlignment="1">
      <alignment horizontal="center" vertical="top" wrapText="1"/>
    </xf>
    <xf numFmtId="166" fontId="7" fillId="0" borderId="10" xfId="0" applyNumberFormat="1" applyFont="1" applyBorder="1" applyAlignment="1">
      <alignment horizontal="center" vertical="top" wrapText="1"/>
    </xf>
    <xf numFmtId="49" fontId="45" fillId="0" borderId="10" xfId="0" applyNumberFormat="1" applyFont="1" applyBorder="1" applyAlignment="1" applyProtection="1">
      <alignment horizontal="center" vertical="top" wrapText="1"/>
      <protection locked="0"/>
    </xf>
    <xf numFmtId="166" fontId="45" fillId="0" borderId="10" xfId="0" applyNumberFormat="1" applyFont="1" applyBorder="1" applyAlignment="1" applyProtection="1">
      <alignment horizontal="center" vertical="top" wrapText="1"/>
      <protection locked="0"/>
    </xf>
    <xf numFmtId="164" fontId="34" fillId="0" borderId="10" xfId="0" applyNumberFormat="1" applyFont="1" applyBorder="1" applyAlignment="1" applyProtection="1">
      <alignment horizontal="right" wrapText="1"/>
      <protection locked="0"/>
    </xf>
    <xf numFmtId="164" fontId="45" fillId="0" borderId="10" xfId="0" applyNumberFormat="1" applyFont="1" applyBorder="1" applyAlignment="1" applyProtection="1">
      <alignment horizontal="center" vertical="top" wrapText="1"/>
      <protection locked="0"/>
    </xf>
    <xf numFmtId="164" fontId="3" fillId="0" borderId="10" xfId="0" applyNumberFormat="1" applyFont="1" applyBorder="1" applyAlignment="1">
      <alignment horizontal="center" wrapText="1"/>
    </xf>
    <xf numFmtId="164" fontId="44" fillId="0" borderId="10" xfId="0" applyNumberFormat="1" applyFont="1" applyBorder="1" applyAlignment="1">
      <alignment vertical="top" wrapText="1"/>
    </xf>
    <xf numFmtId="164" fontId="34" fillId="0" borderId="10" xfId="0" applyNumberFormat="1" applyFont="1" applyBorder="1" applyAlignment="1" applyProtection="1">
      <alignment horizontal="right" wrapText="1"/>
    </xf>
    <xf numFmtId="164" fontId="34" fillId="0" borderId="10" xfId="0" applyNumberFormat="1" applyFont="1" applyBorder="1" applyAlignment="1" applyProtection="1">
      <alignment horizontal="right" wrapText="1"/>
    </xf>
    <xf numFmtId="2" fontId="8" fillId="0" borderId="2" xfId="0" applyNumberFormat="1" applyFont="1" applyBorder="1" applyAlignment="1">
      <alignment horizontal="left" wrapText="1"/>
    </xf>
    <xf numFmtId="164" fontId="34" fillId="0" borderId="10" xfId="0" applyNumberFormat="1" applyFont="1" applyBorder="1" applyAlignment="1">
      <alignment horizontal="right" wrapText="1"/>
    </xf>
    <xf numFmtId="0" fontId="5" fillId="0" borderId="0" xfId="0" applyFont="1" applyAlignment="1" applyProtection="1">
      <alignment horizontal="right"/>
      <protection locked="0"/>
    </xf>
    <xf numFmtId="0" fontId="5" fillId="0" borderId="0" xfId="0" applyNumberFormat="1" applyFont="1" applyAlignment="1" applyProtection="1">
      <alignment horizontal="center"/>
      <protection locked="0"/>
    </xf>
    <xf numFmtId="2" fontId="5" fillId="0" borderId="0" xfId="0" applyNumberFormat="1" applyFont="1" applyProtection="1">
      <protection locked="0"/>
    </xf>
    <xf numFmtId="2" fontId="29" fillId="0" borderId="2" xfId="0" applyNumberFormat="1" applyFont="1" applyBorder="1" applyAlignment="1">
      <alignment horizontal="center" wrapText="1"/>
    </xf>
    <xf numFmtId="0" fontId="7" fillId="2" borderId="3" xfId="0" applyNumberFormat="1" applyFont="1" applyFill="1" applyBorder="1" applyAlignment="1" applyProtection="1">
      <alignment horizontal="center" wrapText="1"/>
    </xf>
    <xf numFmtId="0" fontId="6" fillId="0" borderId="0" xfId="0" applyFont="1" applyAlignment="1" applyProtection="1">
      <alignment horizontal="left" vertical="top" wrapText="1"/>
      <protection locked="0"/>
    </xf>
    <xf numFmtId="0" fontId="6" fillId="0" borderId="0" xfId="0" applyFont="1"/>
    <xf numFmtId="0" fontId="19" fillId="0" borderId="10" xfId="0" applyFont="1" applyBorder="1" applyAlignment="1">
      <alignment horizontal="center" vertical="center" wrapText="1"/>
    </xf>
    <xf numFmtId="0" fontId="21" fillId="0" borderId="0" xfId="0" applyFont="1" applyBorder="1" applyAlignment="1">
      <alignment horizontal="right" vertical="center" wrapText="1"/>
    </xf>
    <xf numFmtId="0" fontId="20" fillId="0" borderId="0" xfId="0" applyFont="1" applyBorder="1" applyAlignment="1">
      <alignment horizontal="justify" vertical="center" wrapText="1"/>
    </xf>
    <xf numFmtId="0" fontId="3" fillId="0" borderId="2" xfId="0" applyFont="1" applyBorder="1"/>
    <xf numFmtId="2" fontId="4" fillId="0" borderId="0" xfId="0" applyNumberFormat="1" applyFont="1" applyFill="1" applyBorder="1" applyAlignment="1" applyProtection="1">
      <alignment horizontal="left" vertical="top"/>
      <protection locked="0"/>
    </xf>
    <xf numFmtId="0" fontId="6" fillId="0" borderId="0" xfId="0" applyFont="1" applyAlignment="1">
      <alignment horizontal="right"/>
    </xf>
    <xf numFmtId="0" fontId="21" fillId="0" borderId="0" xfId="0" applyFont="1" applyAlignment="1">
      <alignment horizontal="left" wrapText="1"/>
    </xf>
    <xf numFmtId="2" fontId="8" fillId="0" borderId="3" xfId="0" applyNumberFormat="1" applyFont="1" applyBorder="1" applyAlignment="1">
      <alignment horizontal="left" wrapText="1"/>
    </xf>
    <xf numFmtId="2" fontId="8" fillId="0" borderId="0" xfId="0" applyNumberFormat="1" applyFont="1" applyBorder="1" applyAlignment="1">
      <alignment wrapText="1"/>
    </xf>
    <xf numFmtId="0" fontId="6" fillId="0" borderId="0" xfId="0" applyFont="1" applyBorder="1" applyAlignment="1">
      <alignment horizontal="center" wrapText="1"/>
    </xf>
    <xf numFmtId="49" fontId="21" fillId="0" borderId="2" xfId="0" applyNumberFormat="1" applyFont="1" applyBorder="1" applyAlignment="1">
      <alignment horizontal="center"/>
    </xf>
    <xf numFmtId="2" fontId="3" fillId="0" borderId="2" xfId="0" applyNumberFormat="1" applyFont="1" applyBorder="1" applyAlignment="1">
      <alignment horizontal="left"/>
    </xf>
    <xf numFmtId="0" fontId="21" fillId="0" borderId="0" xfId="0" applyFont="1" applyBorder="1"/>
    <xf numFmtId="0" fontId="7" fillId="2" borderId="2" xfId="0" applyNumberFormat="1" applyFont="1" applyFill="1" applyBorder="1" applyAlignment="1" applyProtection="1">
      <alignment horizontal="center" wrapText="1"/>
    </xf>
    <xf numFmtId="0" fontId="20" fillId="0" borderId="0" xfId="0" applyFont="1" applyAlignment="1">
      <alignment horizontal="left"/>
    </xf>
    <xf numFmtId="0" fontId="3" fillId="0" borderId="0" xfId="0" applyFont="1" applyAlignment="1">
      <alignment vertical="center" wrapText="1"/>
    </xf>
    <xf numFmtId="0" fontId="3" fillId="0" borderId="10" xfId="0" applyFont="1" applyBorder="1" applyAlignment="1">
      <alignment horizontal="right" vertical="center" wrapText="1"/>
    </xf>
    <xf numFmtId="0" fontId="34" fillId="0" borderId="0" xfId="2" applyFont="1" applyProtection="1">
      <protection locked="0"/>
    </xf>
    <xf numFmtId="0" fontId="49" fillId="0" borderId="0" xfId="3" applyFont="1" applyProtection="1">
      <protection locked="0"/>
    </xf>
    <xf numFmtId="0" fontId="44" fillId="0" borderId="0" xfId="2" applyFont="1" applyProtection="1">
      <protection locked="0"/>
    </xf>
    <xf numFmtId="0" fontId="34" fillId="0" borderId="0" xfId="2" applyFont="1" applyAlignment="1" applyProtection="1">
      <alignment horizontal="center"/>
      <protection locked="0"/>
    </xf>
    <xf numFmtId="0" fontId="45" fillId="0" borderId="0" xfId="2" applyFont="1" applyBorder="1" applyAlignment="1" applyProtection="1">
      <alignment horizontal="center"/>
      <protection locked="0"/>
    </xf>
    <xf numFmtId="4" fontId="34" fillId="0" borderId="0" xfId="2" applyNumberFormat="1" applyFont="1" applyProtection="1">
      <protection locked="0"/>
    </xf>
    <xf numFmtId="0" fontId="30" fillId="0" borderId="0" xfId="4" applyFont="1" applyFill="1" applyBorder="1" applyAlignment="1" applyProtection="1">
      <alignment horizontal="center"/>
      <protection locked="0"/>
    </xf>
    <xf numFmtId="4" fontId="34" fillId="0" borderId="0" xfId="2" applyNumberFormat="1" applyFont="1" applyBorder="1" applyProtection="1">
      <protection locked="0"/>
    </xf>
    <xf numFmtId="0" fontId="34" fillId="0" borderId="0" xfId="2" applyFont="1" applyBorder="1" applyProtection="1">
      <protection locked="0"/>
    </xf>
    <xf numFmtId="0" fontId="34" fillId="0" borderId="1" xfId="2" applyFont="1" applyBorder="1" applyAlignment="1" applyProtection="1">
      <alignment horizontal="center" vertical="center" wrapText="1"/>
      <protection locked="0"/>
    </xf>
    <xf numFmtId="167" fontId="34" fillId="0" borderId="1" xfId="2" applyNumberFormat="1" applyFont="1" applyBorder="1" applyAlignment="1" applyProtection="1">
      <alignment horizontal="center" vertical="center"/>
    </xf>
    <xf numFmtId="168" fontId="51" fillId="0" borderId="0" xfId="4" applyNumberFormat="1" applyFont="1" applyFill="1" applyBorder="1" applyAlignment="1" applyProtection="1">
      <alignment horizontal="left" vertical="center"/>
      <protection locked="0"/>
    </xf>
    <xf numFmtId="0" fontId="52" fillId="0" borderId="0" xfId="4" applyFont="1" applyProtection="1">
      <protection locked="0"/>
    </xf>
    <xf numFmtId="0" fontId="53" fillId="0" borderId="0" xfId="4" applyFont="1" applyFill="1" applyBorder="1" applyProtection="1">
      <protection locked="0"/>
    </xf>
    <xf numFmtId="0" fontId="53" fillId="0" borderId="2" xfId="4" applyFont="1" applyBorder="1" applyProtection="1">
      <protection locked="0"/>
    </xf>
    <xf numFmtId="0" fontId="53" fillId="0" borderId="0" xfId="4" applyFont="1" applyProtection="1">
      <protection locked="0"/>
    </xf>
    <xf numFmtId="0" fontId="53" fillId="0" borderId="2" xfId="4" applyNumberFormat="1" applyFont="1" applyBorder="1" applyAlignment="1" applyProtection="1">
      <alignment horizontal="center"/>
      <protection locked="0"/>
    </xf>
    <xf numFmtId="0" fontId="54" fillId="0" borderId="0" xfId="4" applyFont="1" applyFill="1" applyBorder="1" applyProtection="1">
      <protection locked="0"/>
    </xf>
    <xf numFmtId="0" fontId="54" fillId="0" borderId="0" xfId="4" applyFont="1" applyAlignment="1" applyProtection="1">
      <alignment horizontal="center"/>
      <protection locked="0"/>
    </xf>
    <xf numFmtId="0" fontId="54" fillId="0" borderId="7" xfId="4" applyFont="1" applyBorder="1" applyAlignment="1" applyProtection="1">
      <alignment horizontal="center"/>
      <protection locked="0"/>
    </xf>
    <xf numFmtId="0" fontId="5" fillId="0" borderId="1" xfId="0" applyFont="1" applyBorder="1" applyAlignment="1" applyProtection="1">
      <alignment horizontal="center" vertical="top" wrapText="1"/>
      <protection locked="0"/>
    </xf>
    <xf numFmtId="0" fontId="3" fillId="0" borderId="1" xfId="0" applyFont="1" applyBorder="1" applyAlignment="1" applyProtection="1">
      <alignment horizontal="center" vertical="top" wrapText="1"/>
      <protection locked="0"/>
    </xf>
    <xf numFmtId="0" fontId="3" fillId="0" borderId="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 xfId="0" applyFont="1" applyBorder="1" applyAlignment="1" applyProtection="1">
      <alignment horizontal="center"/>
      <protection locked="0"/>
    </xf>
    <xf numFmtId="0" fontId="3" fillId="0" borderId="1" xfId="0" applyFont="1" applyBorder="1" applyAlignment="1">
      <alignment wrapText="1"/>
    </xf>
    <xf numFmtId="164" fontId="3" fillId="0" borderId="6" xfId="0" applyNumberFormat="1" applyFont="1" applyBorder="1" applyAlignment="1" applyProtection="1">
      <alignment horizontal="right" wrapText="1"/>
      <protection locked="0"/>
    </xf>
    <xf numFmtId="164" fontId="3" fillId="0" borderId="1" xfId="0" applyNumberFormat="1" applyFont="1" applyBorder="1" applyAlignment="1" applyProtection="1">
      <alignment horizontal="right" wrapText="1"/>
      <protection locked="0"/>
    </xf>
    <xf numFmtId="164" fontId="3" fillId="0" borderId="1" xfId="0" applyNumberFormat="1" applyFont="1" applyBorder="1" applyAlignment="1" applyProtection="1">
      <alignment horizontal="right"/>
      <protection locked="0"/>
    </xf>
    <xf numFmtId="49" fontId="3" fillId="0" borderId="1" xfId="0" applyNumberFormat="1" applyFont="1" applyBorder="1" applyAlignment="1" applyProtection="1">
      <alignment horizontal="center" wrapText="1"/>
      <protection locked="0"/>
    </xf>
    <xf numFmtId="49" fontId="3" fillId="0" borderId="1" xfId="0" applyNumberFormat="1" applyFont="1" applyBorder="1" applyAlignment="1" applyProtection="1">
      <alignment horizontal="center" vertical="top" wrapText="1"/>
      <protection locked="0"/>
    </xf>
    <xf numFmtId="0" fontId="3" fillId="0" borderId="1" xfId="0" applyFont="1" applyBorder="1" applyAlignment="1">
      <alignment vertical="center" wrapText="1"/>
    </xf>
    <xf numFmtId="0" fontId="5" fillId="0" borderId="1" xfId="0" applyFont="1" applyBorder="1" applyAlignment="1">
      <alignment horizontal="justify" vertical="center" wrapText="1"/>
    </xf>
    <xf numFmtId="164" fontId="3" fillId="0" borderId="6" xfId="0" applyNumberFormat="1" applyFont="1" applyBorder="1" applyAlignment="1" applyProtection="1">
      <alignment horizontal="right" wrapText="1"/>
    </xf>
    <xf numFmtId="164" fontId="3" fillId="0" borderId="1" xfId="0" applyNumberFormat="1" applyFont="1" applyBorder="1" applyAlignment="1" applyProtection="1">
      <alignment horizontal="right"/>
    </xf>
    <xf numFmtId="0" fontId="3" fillId="0" borderId="4" xfId="0" applyFont="1" applyBorder="1" applyAlignment="1">
      <alignment horizontal="center" vertical="top" wrapText="1"/>
    </xf>
    <xf numFmtId="0" fontId="5" fillId="0" borderId="4" xfId="0" applyFont="1" applyBorder="1" applyAlignment="1">
      <alignment horizontal="justify" vertical="top" wrapText="1"/>
    </xf>
    <xf numFmtId="164" fontId="3" fillId="0" borderId="4" xfId="0" applyNumberFormat="1" applyFont="1" applyBorder="1" applyAlignment="1" applyProtection="1">
      <alignment horizontal="right" wrapText="1"/>
    </xf>
    <xf numFmtId="164" fontId="3" fillId="0" borderId="4" xfId="0" applyNumberFormat="1" applyFont="1" applyBorder="1" applyAlignment="1">
      <alignment horizontal="right"/>
    </xf>
    <xf numFmtId="0" fontId="9" fillId="0" borderId="0" xfId="0" applyFont="1" applyBorder="1" applyAlignment="1">
      <alignment horizontal="center" vertical="center" wrapText="1"/>
    </xf>
    <xf numFmtId="49" fontId="7" fillId="2" borderId="2" xfId="0" applyNumberFormat="1" applyFont="1" applyFill="1" applyBorder="1" applyAlignment="1" applyProtection="1">
      <alignment wrapText="1"/>
    </xf>
    <xf numFmtId="0" fontId="13" fillId="0" borderId="2" xfId="0" applyFont="1" applyBorder="1" applyAlignment="1" applyProtection="1">
      <alignment horizontal="center"/>
      <protection locked="0"/>
    </xf>
    <xf numFmtId="0" fontId="6" fillId="0" borderId="1" xfId="0" applyFont="1" applyBorder="1" applyAlignment="1">
      <alignment horizontal="center" vertical="top" wrapText="1"/>
    </xf>
    <xf numFmtId="0" fontId="4" fillId="0" borderId="1" xfId="0" applyFont="1" applyBorder="1" applyAlignment="1">
      <alignment horizontal="center" vertical="top" wrapText="1"/>
    </xf>
    <xf numFmtId="0" fontId="12" fillId="0" borderId="4" xfId="0" applyFont="1" applyBorder="1" applyAlignment="1">
      <alignment horizontal="right" vertical="center" wrapText="1"/>
    </xf>
    <xf numFmtId="164" fontId="7" fillId="0" borderId="4" xfId="0" applyNumberFormat="1" applyFont="1" applyBorder="1" applyAlignment="1" applyProtection="1">
      <alignment horizontal="right" vertical="center" wrapText="1"/>
      <protection hidden="1"/>
    </xf>
    <xf numFmtId="0" fontId="6" fillId="0" borderId="1" xfId="0" applyFont="1" applyBorder="1" applyAlignment="1">
      <alignment horizontal="right" vertical="center" wrapText="1"/>
    </xf>
    <xf numFmtId="0" fontId="12" fillId="0" borderId="1" xfId="0" applyFont="1" applyBorder="1" applyAlignment="1">
      <alignment horizontal="right" vertical="center" wrapText="1"/>
    </xf>
    <xf numFmtId="0" fontId="7" fillId="0" borderId="1" xfId="0" applyFont="1" applyBorder="1" applyAlignment="1">
      <alignment horizontal="right" vertical="center" wrapText="1"/>
    </xf>
    <xf numFmtId="0" fontId="7" fillId="0" borderId="4" xfId="0" applyFont="1" applyBorder="1" applyAlignment="1">
      <alignment horizontal="right" vertical="center" wrapText="1"/>
    </xf>
    <xf numFmtId="164" fontId="6" fillId="0" borderId="1" xfId="0" applyNumberFormat="1" applyFont="1" applyBorder="1" applyAlignment="1" applyProtection="1">
      <alignment horizontal="right" vertical="center" wrapText="1"/>
      <protection hidden="1"/>
    </xf>
    <xf numFmtId="0" fontId="0" fillId="2" borderId="0" xfId="0" applyFill="1"/>
    <xf numFmtId="0" fontId="21" fillId="2" borderId="2" xfId="0" applyFont="1" applyFill="1" applyBorder="1" applyAlignment="1">
      <alignment horizontal="center"/>
    </xf>
    <xf numFmtId="49" fontId="7" fillId="3" borderId="2" xfId="0" applyNumberFormat="1" applyFont="1" applyFill="1" applyBorder="1" applyAlignment="1" applyProtection="1">
      <alignment wrapText="1"/>
      <protection locked="0"/>
    </xf>
    <xf numFmtId="0" fontId="10" fillId="0" borderId="2" xfId="0" applyFont="1" applyBorder="1" applyAlignment="1">
      <alignment horizontal="center"/>
    </xf>
    <xf numFmtId="164" fontId="19" fillId="0" borderId="1" xfId="0" applyNumberFormat="1" applyFont="1" applyBorder="1" applyAlignment="1" applyProtection="1">
      <alignment horizontal="right" vertical="center" wrapText="1"/>
    </xf>
    <xf numFmtId="43" fontId="19" fillId="0" borderId="1" xfId="1" applyFont="1" applyBorder="1" applyAlignment="1" applyProtection="1">
      <alignment horizontal="right" vertical="center" wrapText="1"/>
    </xf>
    <xf numFmtId="164" fontId="55" fillId="2" borderId="1" xfId="0" applyNumberFormat="1" applyFont="1" applyFill="1" applyBorder="1" applyAlignment="1" applyProtection="1">
      <alignment horizontal="right" vertical="center" wrapText="1"/>
    </xf>
    <xf numFmtId="4" fontId="56" fillId="0" borderId="28" xfId="0" applyNumberFormat="1" applyFont="1" applyBorder="1" applyProtection="1"/>
    <xf numFmtId="4" fontId="57" fillId="0" borderId="28" xfId="0" applyNumberFormat="1" applyFont="1" applyBorder="1" applyProtection="1"/>
    <xf numFmtId="164" fontId="9" fillId="2" borderId="1" xfId="0" applyNumberFormat="1" applyFont="1" applyFill="1" applyBorder="1" applyAlignment="1" applyProtection="1">
      <alignment horizontal="right" vertical="center" wrapText="1"/>
      <protection locked="0"/>
    </xf>
    <xf numFmtId="164" fontId="9" fillId="2" borderId="1" xfId="0" applyNumberFormat="1" applyFont="1" applyFill="1" applyBorder="1" applyAlignment="1" applyProtection="1">
      <alignment horizontal="right" vertical="center" wrapText="1"/>
    </xf>
    <xf numFmtId="4" fontId="58" fillId="0" borderId="29" xfId="0" applyNumberFormat="1" applyFont="1" applyBorder="1" applyProtection="1"/>
    <xf numFmtId="4" fontId="56" fillId="0" borderId="29" xfId="0" applyNumberFormat="1" applyFont="1" applyBorder="1" applyProtection="1"/>
    <xf numFmtId="164" fontId="55" fillId="2" borderId="1" xfId="0" applyNumberFormat="1" applyFont="1" applyFill="1" applyBorder="1" applyAlignment="1" applyProtection="1">
      <alignment horizontal="right" vertical="center" wrapText="1"/>
      <protection locked="0"/>
    </xf>
    <xf numFmtId="164" fontId="19" fillId="2" borderId="1" xfId="0" applyNumberFormat="1" applyFont="1" applyFill="1" applyBorder="1" applyAlignment="1" applyProtection="1">
      <alignment horizontal="right" vertical="center" wrapText="1"/>
    </xf>
    <xf numFmtId="4" fontId="57" fillId="0" borderId="30" xfId="0" applyNumberFormat="1" applyFont="1" applyBorder="1" applyProtection="1"/>
    <xf numFmtId="4" fontId="57" fillId="0" borderId="29" xfId="0" applyNumberFormat="1" applyFont="1" applyBorder="1" applyProtection="1"/>
    <xf numFmtId="164" fontId="55" fillId="2" borderId="1" xfId="0" applyNumberFormat="1" applyFont="1" applyFill="1" applyBorder="1" applyAlignment="1" applyProtection="1">
      <alignment horizontal="right" vertical="center"/>
      <protection locked="0"/>
    </xf>
    <xf numFmtId="164" fontId="55" fillId="2" borderId="1" xfId="0" applyNumberFormat="1" applyFont="1" applyFill="1" applyBorder="1" applyAlignment="1" applyProtection="1">
      <alignment horizontal="right" vertical="center"/>
    </xf>
    <xf numFmtId="164" fontId="19" fillId="2" borderId="1" xfId="0" applyNumberFormat="1" applyFont="1" applyFill="1" applyBorder="1" applyAlignment="1" applyProtection="1">
      <alignment horizontal="right" vertical="center"/>
    </xf>
    <xf numFmtId="164" fontId="19" fillId="2" borderId="1" xfId="0" applyNumberFormat="1" applyFont="1" applyFill="1" applyBorder="1" applyAlignment="1" applyProtection="1">
      <alignment horizontal="right" vertical="center"/>
      <protection locked="0"/>
    </xf>
    <xf numFmtId="164" fontId="55" fillId="0" borderId="1" xfId="0" applyNumberFormat="1" applyFont="1" applyBorder="1" applyAlignment="1" applyProtection="1">
      <alignment horizontal="right" vertical="center"/>
    </xf>
    <xf numFmtId="164" fontId="9" fillId="2" borderId="1" xfId="0" applyNumberFormat="1" applyFont="1" applyFill="1" applyBorder="1" applyAlignment="1" applyProtection="1">
      <alignment horizontal="right" vertical="center"/>
      <protection locked="0"/>
    </xf>
    <xf numFmtId="164" fontId="9" fillId="2" borderId="1" xfId="0" applyNumberFormat="1" applyFont="1" applyFill="1" applyBorder="1" applyAlignment="1" applyProtection="1">
      <alignment horizontal="right" vertical="center"/>
    </xf>
    <xf numFmtId="164" fontId="8" fillId="0" borderId="1" xfId="0" applyNumberFormat="1" applyFont="1" applyBorder="1" applyAlignment="1" applyProtection="1">
      <alignment horizontal="right" vertical="center" wrapText="1"/>
    </xf>
    <xf numFmtId="2" fontId="8" fillId="2" borderId="31" xfId="0" applyNumberFormat="1" applyFont="1" applyFill="1" applyBorder="1" applyAlignment="1" applyProtection="1">
      <alignment horizontal="right" vertical="center"/>
    </xf>
    <xf numFmtId="2" fontId="8" fillId="2" borderId="4" xfId="0" applyNumberFormat="1" applyFont="1" applyFill="1" applyBorder="1" applyAlignment="1" applyProtection="1">
      <alignment horizontal="right" vertical="center"/>
    </xf>
    <xf numFmtId="2" fontId="7" fillId="0" borderId="4" xfId="0" applyNumberFormat="1" applyFont="1" applyBorder="1" applyAlignment="1">
      <alignment horizontal="right" vertical="center" wrapText="1"/>
    </xf>
    <xf numFmtId="2" fontId="6" fillId="2" borderId="6" xfId="0" applyNumberFormat="1" applyFont="1" applyFill="1" applyBorder="1" applyAlignment="1" applyProtection="1">
      <alignment horizontal="right" vertical="center"/>
      <protection locked="0"/>
    </xf>
    <xf numFmtId="2" fontId="6" fillId="2" borderId="1" xfId="0" applyNumberFormat="1" applyFont="1" applyFill="1" applyBorder="1" applyAlignment="1" applyProtection="1">
      <alignment horizontal="right" vertical="center"/>
    </xf>
    <xf numFmtId="2" fontId="6" fillId="0" borderId="1" xfId="0" applyNumberFormat="1" applyFont="1" applyBorder="1" applyAlignment="1">
      <alignment horizontal="right" vertical="center" wrapText="1"/>
    </xf>
    <xf numFmtId="2" fontId="6" fillId="2" borderId="6" xfId="0" applyNumberFormat="1" applyFont="1" applyFill="1" applyBorder="1" applyAlignment="1" applyProtection="1">
      <alignment horizontal="right" vertical="center"/>
    </xf>
    <xf numFmtId="2" fontId="8" fillId="2" borderId="6" xfId="0" applyNumberFormat="1" applyFont="1" applyFill="1" applyBorder="1" applyAlignment="1" applyProtection="1">
      <alignment horizontal="right" vertical="center"/>
    </xf>
    <xf numFmtId="2" fontId="8" fillId="2" borderId="6" xfId="0" applyNumberFormat="1" applyFont="1" applyFill="1" applyBorder="1" applyAlignment="1" applyProtection="1">
      <alignment horizontal="right" vertical="center"/>
      <protection locked="0"/>
    </xf>
    <xf numFmtId="2" fontId="7" fillId="0" borderId="1" xfId="0" applyNumberFormat="1" applyFont="1" applyBorder="1" applyAlignment="1">
      <alignment horizontal="right" vertical="center" wrapText="1"/>
    </xf>
    <xf numFmtId="2" fontId="7" fillId="2" borderId="6" xfId="0" applyNumberFormat="1" applyFont="1" applyFill="1" applyBorder="1" applyAlignment="1" applyProtection="1">
      <alignment horizontal="right" vertical="center"/>
    </xf>
    <xf numFmtId="2" fontId="8" fillId="2" borderId="1" xfId="0" applyNumberFormat="1" applyFont="1" applyFill="1" applyBorder="1" applyAlignment="1" applyProtection="1">
      <alignment horizontal="right" vertical="center"/>
      <protection locked="0"/>
    </xf>
    <xf numFmtId="2" fontId="8" fillId="2" borderId="1" xfId="0" applyNumberFormat="1" applyFont="1" applyFill="1" applyBorder="1" applyAlignment="1" applyProtection="1">
      <alignment horizontal="right" vertical="center"/>
    </xf>
    <xf numFmtId="2" fontId="8" fillId="0" borderId="1" xfId="0" applyNumberFormat="1" applyFont="1" applyBorder="1" applyAlignment="1">
      <alignment horizontal="right" vertical="center" wrapText="1"/>
    </xf>
    <xf numFmtId="2" fontId="6" fillId="0" borderId="1" xfId="0" applyNumberFormat="1" applyFont="1" applyBorder="1" applyAlignment="1" applyProtection="1">
      <alignment horizontal="right" vertical="center"/>
    </xf>
    <xf numFmtId="2" fontId="6" fillId="0" borderId="1" xfId="0" applyNumberFormat="1" applyFont="1" applyBorder="1" applyAlignment="1" applyProtection="1">
      <alignment horizontal="right" vertical="center" wrapText="1"/>
    </xf>
    <xf numFmtId="0" fontId="10" fillId="0" borderId="2" xfId="0" applyFont="1" applyBorder="1" applyAlignment="1">
      <alignment horizontal="center" wrapText="1"/>
    </xf>
    <xf numFmtId="164" fontId="55" fillId="0" borderId="1" xfId="0" applyNumberFormat="1" applyFont="1" applyBorder="1" applyAlignment="1" applyProtection="1">
      <alignment horizontal="right" vertical="center" wrapText="1"/>
    </xf>
    <xf numFmtId="164" fontId="9" fillId="0" borderId="1" xfId="0" applyNumberFormat="1" applyFont="1" applyBorder="1" applyAlignment="1" applyProtection="1">
      <alignment horizontal="right" vertical="center" wrapText="1"/>
    </xf>
    <xf numFmtId="4" fontId="56" fillId="0" borderId="30" xfId="0" applyNumberFormat="1" applyFont="1" applyBorder="1" applyProtection="1"/>
    <xf numFmtId="4" fontId="56" fillId="0" borderId="32" xfId="0" applyNumberFormat="1" applyFont="1" applyBorder="1" applyProtection="1">
      <protection locked="0"/>
    </xf>
    <xf numFmtId="4" fontId="59" fillId="0" borderId="32" xfId="0" applyNumberFormat="1" applyFont="1" applyBorder="1" applyProtection="1">
      <protection locked="0"/>
    </xf>
    <xf numFmtId="164" fontId="29" fillId="0" borderId="1" xfId="0" applyNumberFormat="1" applyFont="1" applyBorder="1" applyAlignment="1" applyProtection="1">
      <alignment horizontal="right" vertical="center" wrapText="1"/>
    </xf>
    <xf numFmtId="164" fontId="29" fillId="2" borderId="1" xfId="0" applyNumberFormat="1" applyFont="1" applyFill="1" applyBorder="1" applyAlignment="1" applyProtection="1">
      <alignment horizontal="right" vertical="center"/>
      <protection locked="0"/>
    </xf>
    <xf numFmtId="164" fontId="29" fillId="2" borderId="1" xfId="0" applyNumberFormat="1" applyFont="1" applyFill="1" applyBorder="1" applyAlignment="1" applyProtection="1">
      <alignment horizontal="right" vertical="center"/>
    </xf>
    <xf numFmtId="2" fontId="29" fillId="2" borderId="31" xfId="0" applyNumberFormat="1" applyFont="1" applyFill="1" applyBorder="1" applyAlignment="1" applyProtection="1">
      <alignment horizontal="right" vertical="center"/>
    </xf>
    <xf numFmtId="2" fontId="29" fillId="2" borderId="4" xfId="0" applyNumberFormat="1" applyFont="1" applyFill="1" applyBorder="1" applyAlignment="1" applyProtection="1">
      <alignment horizontal="right" vertical="center"/>
    </xf>
    <xf numFmtId="2" fontId="9" fillId="2" borderId="6" xfId="0" applyNumberFormat="1" applyFont="1" applyFill="1" applyBorder="1" applyAlignment="1" applyProtection="1">
      <alignment horizontal="right" vertical="center"/>
      <protection locked="0"/>
    </xf>
    <xf numFmtId="2" fontId="9" fillId="2" borderId="1" xfId="0" applyNumberFormat="1" applyFont="1" applyFill="1" applyBorder="1" applyAlignment="1" applyProtection="1">
      <alignment horizontal="right" vertical="center"/>
    </xf>
    <xf numFmtId="2" fontId="9" fillId="2" borderId="6" xfId="0" applyNumberFormat="1" applyFont="1" applyFill="1" applyBorder="1" applyAlignment="1" applyProtection="1">
      <alignment horizontal="right" vertical="center"/>
    </xf>
    <xf numFmtId="2" fontId="29" fillId="2" borderId="6" xfId="0" applyNumberFormat="1" applyFont="1" applyFill="1" applyBorder="1" applyAlignment="1" applyProtection="1">
      <alignment horizontal="right" vertical="center"/>
    </xf>
    <xf numFmtId="2" fontId="29" fillId="2" borderId="6" xfId="0" applyNumberFormat="1" applyFont="1" applyFill="1" applyBorder="1" applyAlignment="1" applyProtection="1">
      <alignment horizontal="right" vertical="center"/>
      <protection locked="0"/>
    </xf>
    <xf numFmtId="2" fontId="19" fillId="2" borderId="6" xfId="0" applyNumberFormat="1" applyFont="1" applyFill="1" applyBorder="1" applyAlignment="1" applyProtection="1">
      <alignment horizontal="right" vertical="center"/>
    </xf>
    <xf numFmtId="2" fontId="19" fillId="2" borderId="1" xfId="0" applyNumberFormat="1" applyFont="1" applyFill="1" applyBorder="1" applyAlignment="1" applyProtection="1">
      <alignment horizontal="right" vertical="center"/>
    </xf>
    <xf numFmtId="2" fontId="29" fillId="2" borderId="1" xfId="0" applyNumberFormat="1" applyFont="1" applyFill="1" applyBorder="1" applyAlignment="1" applyProtection="1">
      <alignment horizontal="right" vertical="center"/>
      <protection locked="0"/>
    </xf>
    <xf numFmtId="2" fontId="29" fillId="2" borderId="1" xfId="0" applyNumberFormat="1" applyFont="1" applyFill="1" applyBorder="1" applyAlignment="1" applyProtection="1">
      <alignment horizontal="right" vertical="center"/>
    </xf>
    <xf numFmtId="2" fontId="19" fillId="2" borderId="1" xfId="0" applyNumberFormat="1" applyFont="1" applyFill="1" applyBorder="1" applyAlignment="1" applyProtection="1">
      <alignment horizontal="right" vertical="center"/>
      <protection locked="0"/>
    </xf>
    <xf numFmtId="0" fontId="60" fillId="2" borderId="0" xfId="0" applyFont="1" applyFill="1"/>
    <xf numFmtId="0" fontId="19" fillId="2" borderId="2" xfId="0" applyFont="1" applyFill="1" applyBorder="1" applyAlignment="1">
      <alignment horizontal="center"/>
    </xf>
    <xf numFmtId="0" fontId="19" fillId="0" borderId="7" xfId="0" applyFont="1" applyBorder="1" applyAlignment="1">
      <alignment horizontal="center" vertical="top"/>
    </xf>
    <xf numFmtId="0" fontId="19" fillId="0" borderId="2" xfId="0" applyFont="1" applyBorder="1" applyAlignment="1">
      <alignment horizontal="center"/>
    </xf>
    <xf numFmtId="0" fontId="9" fillId="0" borderId="0" xfId="0" applyFont="1"/>
    <xf numFmtId="0" fontId="60" fillId="0" borderId="0" xfId="0" applyFont="1"/>
    <xf numFmtId="4" fontId="56" fillId="0" borderId="28" xfId="0" applyNumberFormat="1" applyFont="1" applyBorder="1" applyProtection="1">
      <protection locked="0"/>
    </xf>
    <xf numFmtId="4" fontId="58" fillId="0" borderId="28" xfId="0" applyNumberFormat="1" applyFont="1" applyBorder="1" applyProtection="1"/>
    <xf numFmtId="4" fontId="56" fillId="0" borderId="29" xfId="0" applyNumberFormat="1" applyFont="1" applyBorder="1" applyProtection="1">
      <protection locked="0"/>
    </xf>
    <xf numFmtId="4" fontId="57" fillId="0" borderId="29" xfId="0" applyNumberFormat="1" applyFont="1" applyBorder="1" applyProtection="1">
      <protection locked="0"/>
    </xf>
    <xf numFmtId="4" fontId="57" fillId="0" borderId="32" xfId="0" applyNumberFormat="1" applyFont="1" applyBorder="1" applyProtection="1">
      <protection locked="0"/>
    </xf>
    <xf numFmtId="4" fontId="56" fillId="0" borderId="28" xfId="0" applyNumberFormat="1" applyFont="1" applyBorder="1" applyAlignment="1" applyProtection="1">
      <alignment vertical="center"/>
    </xf>
    <xf numFmtId="4" fontId="0" fillId="0" borderId="1" xfId="0" applyNumberFormat="1" applyBorder="1"/>
    <xf numFmtId="0" fontId="0" fillId="0" borderId="5" xfId="0" applyBorder="1"/>
    <xf numFmtId="0" fontId="2" fillId="0" borderId="1" xfId="0" applyFont="1" applyBorder="1"/>
  </cellXfs>
  <cellStyles count="5">
    <cellStyle name="Обычный" xfId="0" builtinId="0"/>
    <cellStyle name="Обычный 3" xfId="4"/>
    <cellStyle name="Обычный_Опис до звіту" xfId="3"/>
    <cellStyle name="Обычный_увязка 2кв 09г. 3055" xfId="2"/>
    <cellStyle name="Финансовый" xfId="1"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1645920</xdr:colOff>
      <xdr:row>0</xdr:row>
      <xdr:rowOff>0</xdr:rowOff>
    </xdr:from>
    <xdr:to>
      <xdr:col>3</xdr:col>
      <xdr:colOff>668588</xdr:colOff>
      <xdr:row>1</xdr:row>
      <xdr:rowOff>57150</xdr:rowOff>
    </xdr:to>
    <xdr:sp macro="" textlink="">
      <xdr:nvSpPr>
        <xdr:cNvPr id="2" name="TextBox 1"/>
        <xdr:cNvSpPr txBox="1"/>
      </xdr:nvSpPr>
      <xdr:spPr>
        <a:xfrm>
          <a:off x="3649980" y="0"/>
          <a:ext cx="2931728" cy="59817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800">
              <a:latin typeface="Times New Roman" pitchFamily="18" charset="0"/>
              <a:cs typeface="Times New Roman" pitchFamily="18" charset="0"/>
            </a:rPr>
            <a:t>Додаток 22</a:t>
          </a:r>
        </a:p>
        <a:p>
          <a:r>
            <a:rPr lang="uk-UA" sz="800">
              <a:solidFill>
                <a:schemeClr val="dk1"/>
              </a:solidFill>
              <a:effectLst/>
              <a:latin typeface="Times New Roman" panose="02020603050405020304" pitchFamily="18" charset="0"/>
              <a:ea typeface="+mn-ea"/>
              <a:cs typeface="Times New Roman" panose="02020603050405020304" pitchFamily="18" charset="0"/>
            </a:rPr>
            <a:t>до Порядку складання фінансової, бюджетної та іншої звітності розпорядниками та одержувачами бюджетних коштів</a:t>
          </a:r>
          <a:endParaRPr lang="ru-RU" sz="800">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3;&#1072;&#1090;&#1072;&#1096;&#1072;/&#1054;&#1058;&#1063;&#1045;&#1058;&#1030;%20&#1042;%20&#1050;&#1040;&#1047;&#1053;&#1040;&#1063;&#1045;&#1049;&#1057;&#1058;&#1042;&#1054;/34_ZV_kv2015v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_ZV_kv2015v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1_ZV_PIK2014v6.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вязка1"/>
      <sheetName val="DBF"/>
      <sheetName val="ЗАПОЛНИТЬ"/>
      <sheetName val="Ф1(титул)"/>
      <sheetName val="Ф1"/>
      <sheetName val="Ф1(4стр)"/>
      <sheetName val="Ф.2.ЗВЕД"/>
      <sheetName val="Ф.2.1"/>
      <sheetName val="Ф.2.2"/>
      <sheetName val="Ф.2.3"/>
      <sheetName val="Ф.2.4"/>
      <sheetName val="Ф.2.5"/>
      <sheetName val="Ф.2.6"/>
      <sheetName val="Ф.2.7"/>
      <sheetName val="Ф.2.8"/>
      <sheetName val="Ф.2.9"/>
      <sheetName val="Ф.2.10"/>
      <sheetName val="Ф.2.11"/>
      <sheetName val="Ф.2.12"/>
      <sheetName val="Ф.2.13"/>
      <sheetName val="Ф.2.14"/>
      <sheetName val="Ф.2.15"/>
      <sheetName val="Ф.2.16"/>
      <sheetName val="Ф.2.17"/>
      <sheetName val="Ф.2.18"/>
      <sheetName val="Ф.2.19"/>
      <sheetName val="Ф.2.20"/>
      <sheetName val="Ф.2.21"/>
      <sheetName val="Ф.2.22"/>
      <sheetName val="Ф.2.23"/>
      <sheetName val="Ф.2.24"/>
      <sheetName val="Ф.2.25"/>
      <sheetName val="Ф.2.26"/>
      <sheetName val="Ф.2.27"/>
      <sheetName val="Ф.2.28"/>
      <sheetName val="Ф.2.29"/>
      <sheetName val="Ф.2.30"/>
      <sheetName val="Ф.2.31"/>
      <sheetName val="Ф.2.32"/>
      <sheetName val="Ф.2.33"/>
      <sheetName val="Ф.2.34"/>
      <sheetName val="Ф.2.35"/>
      <sheetName val="Ф.2.36"/>
      <sheetName val="Ф.2.37"/>
      <sheetName val="Ф.2.38"/>
      <sheetName val="Ф.2.39"/>
      <sheetName val="Ф.2.40"/>
      <sheetName val="Ф.2.41"/>
      <sheetName val="Ф.2.42"/>
      <sheetName val="Ф.2.43"/>
      <sheetName val="Ф.2.44"/>
      <sheetName val="Ф.2.45"/>
      <sheetName val="Ф.2.46"/>
      <sheetName val="Ф.2.47"/>
      <sheetName val="Ф.2.48"/>
      <sheetName val="Ф.2.49"/>
      <sheetName val="Ф.2.50"/>
      <sheetName val="Ф.4.1.ЗВЕД"/>
      <sheetName val="070101"/>
      <sheetName val="070201"/>
      <sheetName val="070401"/>
      <sheetName val="091108"/>
      <sheetName val="Ф.4.1.КФК5"/>
      <sheetName val="Ф.4.1.КФК6"/>
      <sheetName val="Ф.4.1.КФК7"/>
      <sheetName val="Ф.4.1.КФК8"/>
      <sheetName val="Ф.4.1.КФК9"/>
      <sheetName val="Ф.4.1.КФК10"/>
      <sheetName val="Ф.4.1.КФК11"/>
      <sheetName val="Ф.4.1.КФК12"/>
      <sheetName val="Ф.4.1.КФК13"/>
      <sheetName val="Ф.4.1.КФК14"/>
      <sheetName val="Ф.4.1.КФК15"/>
      <sheetName val="Ф.4.1.КФК16"/>
      <sheetName val="Ф.4.1.КФК17"/>
      <sheetName val="Ф.4.1.КФК18"/>
      <sheetName val="Ф.4.1.КФК19"/>
      <sheetName val="Ф.4.1.КФК20"/>
      <sheetName val="Ф.4.1.КФК21"/>
      <sheetName val="Ф.4.1.КФК22"/>
      <sheetName val="Ф.4.1.КФК23"/>
      <sheetName val="Ф.4.1.КФК24"/>
      <sheetName val="Ф.4.1.КФК25"/>
      <sheetName val="Ф.4.1.КФК26"/>
      <sheetName val="Ф.4.1.КФК27"/>
      <sheetName val="Ф.4.1.КФК28"/>
      <sheetName val="Ф.4.1.КФК29"/>
      <sheetName val="Ф.4.1.КФК30"/>
      <sheetName val="Ф.4.2.ЗВЕД"/>
      <sheetName val="Ф.4.2.070101"/>
      <sheetName val="Ф.4.2.070201"/>
      <sheetName val="Ф.4.2.070401"/>
      <sheetName val="Ф.4.2.091108"/>
      <sheetName val="Ф.4.2.КФК5"/>
      <sheetName val="Ф.4.2.КФК6"/>
      <sheetName val="Ф.4.2.КФК7"/>
      <sheetName val="Ф.4.2.КФК8"/>
      <sheetName val="Ф.4.2.КФК9"/>
      <sheetName val="Ф.4.2.КФК10"/>
      <sheetName val="Ф.4.2.КФК11"/>
      <sheetName val="Ф.4.2.КФК12"/>
      <sheetName val="Ф.4.2.КФК13"/>
      <sheetName val="Ф.4.2.КФК14"/>
      <sheetName val="Ф.4.2.КФК15"/>
      <sheetName val="Ф.4.2.КФК16"/>
      <sheetName val="Ф.4.2.КФК17"/>
      <sheetName val="Ф.4.2.КФК18"/>
      <sheetName val="Ф.4.2.КФК19"/>
      <sheetName val="Ф.4.2.КФК20"/>
      <sheetName val="Ф.4.2.КФК21"/>
      <sheetName val="Ф.4.2.КФК22"/>
      <sheetName val="Ф.4.2.КФК23"/>
      <sheetName val="Ф.4.2.КФК24"/>
      <sheetName val="Ф.4.2.КФК25"/>
      <sheetName val="Ф.4.2.КФК26"/>
      <sheetName val="Ф.4.2.КФК27"/>
      <sheetName val="Ф.4.2.КФК28"/>
      <sheetName val="Ф.4.2.КФК29"/>
      <sheetName val="Ф.4.2.КФК30"/>
      <sheetName val="Ф.4.3.ЗВЕД"/>
      <sheetName val="Ф.4.3.070101"/>
      <sheetName val="Ф.4.3.070201"/>
      <sheetName val="Ф.4.3.070401"/>
      <sheetName val="Ф.4.3.150101"/>
      <sheetName val="Ф.4.3.250404"/>
      <sheetName val="Ф.4.3.180107"/>
      <sheetName val="Ф.4.3.070804"/>
      <sheetName val="Ф.4.3.240900"/>
      <sheetName val="Ф.4.3.КФК8"/>
      <sheetName val="Ф.4.3.КФК9"/>
      <sheetName val="Ф.4.3.КФК10"/>
      <sheetName val="Ф.4.3.КФК11"/>
      <sheetName val="Ф.4.3.КФК12"/>
      <sheetName val="Ф.4.3.КФК13"/>
      <sheetName val="Ф.4.3.КФК14"/>
      <sheetName val="Ф.4.3.КФК15"/>
      <sheetName val="Ф.4.3.КФК16"/>
      <sheetName val="Ф.4.3.КФК17"/>
      <sheetName val="Ф.4.3.КФК18"/>
      <sheetName val="Ф.4.3.КФК19"/>
      <sheetName val="Ф.4.3.КФК20"/>
      <sheetName val="Ф.4.3.КФК21"/>
      <sheetName val="Ф.4.3.КФК22"/>
      <sheetName val="Ф.4.3.КФК23"/>
      <sheetName val="Ф.4.3.КФК24"/>
      <sheetName val="Ф.4.3.КФК25"/>
      <sheetName val="Ф.4.3.КФК26"/>
      <sheetName val="Ф.4.3.КФК27"/>
      <sheetName val="Ф.4.3.КФК28"/>
      <sheetName val="Ф.4.3.КФК29"/>
      <sheetName val="Ф.4.3.КФК30"/>
      <sheetName val="Ф.4.3.КФК31"/>
      <sheetName val="Ф.4.3.КФК32"/>
      <sheetName val="Ф.4.3.КФК33"/>
      <sheetName val="Ф.4.3.КФК34"/>
      <sheetName val="Ф.4.3.КФК35"/>
      <sheetName val="Ф.4.3.КФК36"/>
      <sheetName val="Ф.4.3.КФК37"/>
      <sheetName val="Ф.4.3.КФК38"/>
      <sheetName val="Ф.4.3.КФК39"/>
      <sheetName val="Ф.4.4.ЗВЕД"/>
      <sheetName val="Ф.4.4.КПК1"/>
      <sheetName val="Ф.4.4.КПК2"/>
      <sheetName val="Ф.4.3.1.ЗВЕД"/>
      <sheetName val="Ф.4.3.1.КВК1"/>
      <sheetName val="Ф.4.3.1.КВК2"/>
      <sheetName val="Ф.7.ЗВ"/>
      <sheetName val="Ф.7(ЗФ).ЗВЕД"/>
      <sheetName val="Ф.7(ЗФ).1"/>
      <sheetName val="Ф.7(ЗФ).2"/>
      <sheetName val="Ф.7(ЗФ).3"/>
      <sheetName val="Ф.7(ЗФ).4"/>
      <sheetName val="Ф.7(ЗФ).5"/>
      <sheetName val="Ф.7(ЗФ).6"/>
      <sheetName val="Ф.7(ЗФ).7"/>
      <sheetName val="Ф.7(ЗФ).8"/>
      <sheetName val="Ф.7(ЗФ).9"/>
      <sheetName val="Ф.7(ЗФ).10"/>
      <sheetName val="Ф.7(ЗФ).11"/>
      <sheetName val="Ф.7(ЗФ).12"/>
      <sheetName val="Ф.7(ЗФ).13"/>
      <sheetName val="Ф.7(ЗФ).14"/>
      <sheetName val="Ф.7(ЗФ).15"/>
      <sheetName val="Ф.7(ЗФ).16"/>
      <sheetName val="Ф.7(ЗФ).17"/>
      <sheetName val="Ф.7(ЗФ).18"/>
      <sheetName val="Ф.7(ЗФ).19"/>
      <sheetName val="Ф.7(ЗФ).20"/>
      <sheetName val="Ф.7(ЗФ).21"/>
      <sheetName val="Ф.7(ЗФ).22"/>
      <sheetName val="Ф.7(ЗФ).23"/>
      <sheetName val="Ф.7(ЗФ).24"/>
      <sheetName val="Ф.7(ЗФ).25"/>
      <sheetName val="Ф.7(ЗФ).26"/>
      <sheetName val="Ф.7(ЗФ).27"/>
      <sheetName val="Ф.7(ЗФ).28"/>
      <sheetName val="Ф.7(ЗФ).29"/>
      <sheetName val="Ф.7(ЗФ).30"/>
      <sheetName val="Ф.7(ЗФ).31"/>
      <sheetName val="Ф.7(ЗФ).32"/>
      <sheetName val="Ф.7(ЗФ).33"/>
      <sheetName val="Ф.7(ЗФ).34"/>
      <sheetName val="Ф.7(ЗФ).35"/>
      <sheetName val="Ф.7(ЗФ).36"/>
      <sheetName val="Ф.7(ЗФ).37"/>
      <sheetName val="Ф.7(ЗФ).38"/>
      <sheetName val="Ф.7(ЗФ).39"/>
      <sheetName val="Ф.7(ЗФ).40"/>
      <sheetName val="Ф.7(ЗФ).41"/>
      <sheetName val="Ф.7(ЗФ).42"/>
      <sheetName val="Ф.7(ЗФ).43"/>
      <sheetName val="Ф.7(ЗФ).44"/>
      <sheetName val="Ф.7(ЗФ).45"/>
      <sheetName val="Ф.7(ЗФ).46"/>
      <sheetName val="Ф.7(ЗФ).47"/>
      <sheetName val="Ф.7(ЗФ).48"/>
      <sheetName val="Ф.7(ЗФ).49"/>
      <sheetName val="Ф.7(ЗФ).50"/>
      <sheetName val="Ф.7(СФ).ЗВЕД"/>
      <sheetName val="Ф.7(СФ)070101"/>
      <sheetName val="Ф.7(СФ).070201"/>
      <sheetName val="Ф.7(СФ).070401"/>
      <sheetName val="Ф.7(СФ).091108"/>
      <sheetName val="Ф.7(СФ).250404"/>
      <sheetName val="Ф.7(СФ).180107"/>
      <sheetName val="Ф.7(СФ).150101"/>
      <sheetName val="Ф.7(СФ).070804"/>
      <sheetName val="Ф.7(СФ).9"/>
      <sheetName val="Ф.7(СФ).10"/>
      <sheetName val="Ф.7(СФ).11"/>
      <sheetName val="Ф.7(СФ).12"/>
      <sheetName val="Ф.7(СФ).13"/>
      <sheetName val="Ф.7(СФ).14"/>
      <sheetName val="Ф.7(СФ).15"/>
      <sheetName val="Ф.7(СФ).16"/>
      <sheetName val="Ф.7(СФ).17"/>
      <sheetName val="Ф.7(СФ).18"/>
      <sheetName val="Ф.7(СФ).19"/>
      <sheetName val="Ф.7(СФ).20"/>
      <sheetName val="Ф.7(СФ).21"/>
      <sheetName val="Ф.7(СФ).22"/>
      <sheetName val="Ф.7(СФ).23"/>
      <sheetName val="Ф.7(СФ).24"/>
      <sheetName val="Ф.7(СФ).25"/>
      <sheetName val="Ф.7(СФ).26"/>
      <sheetName val="Ф.7(СФ).27"/>
      <sheetName val="Ф.7(СФ).28"/>
      <sheetName val="Ф.7(СФ).29"/>
      <sheetName val="Ф.7(СФ).30"/>
      <sheetName val="Ф.7(СФ).31"/>
      <sheetName val="Ф.7(СФ).32"/>
      <sheetName val="Ф.7(СФ).33"/>
      <sheetName val="Ф.7(СФ).34"/>
      <sheetName val="Ф.7(СФ).35"/>
      <sheetName val="Ф.7.1(ЗФ).ЗВЕД"/>
      <sheetName val="Ф.7.1(ЗФ).1"/>
      <sheetName val="Ф.7.1(ЗФ).2"/>
      <sheetName val="Ф.7.1(СФ).ЗВЕД"/>
      <sheetName val="Ф.7.1(СФ).1"/>
      <sheetName val="Ф.7.1(СФ).2"/>
      <sheetName val="шапки"/>
      <sheetName val="д14"/>
      <sheetName val="д18"/>
      <sheetName val="д19"/>
      <sheetName val="д24"/>
      <sheetName val="д25"/>
      <sheetName val="д26"/>
      <sheetName val="д28"/>
      <sheetName val="д28.1"/>
      <sheetName val="д28.2"/>
      <sheetName val="д29"/>
      <sheetName val="д29.070101"/>
      <sheetName val="д29.070201"/>
      <sheetName val="д30"/>
      <sheetName val="д30.070101"/>
      <sheetName val="д30.070201"/>
      <sheetName val="д30.070401"/>
      <sheetName val="д30.091108"/>
      <sheetName val="д31зф"/>
      <sheetName val="д31сф"/>
      <sheetName val="д32"/>
      <sheetName val="д33зф"/>
      <sheetName val="д33сф"/>
      <sheetName val="д34зф"/>
      <sheetName val="д34сф"/>
      <sheetName val="ДовидникКПК"/>
      <sheetName val="ДовидникКФК"/>
      <sheetName val="ДовидникКВК(ГОС)"/>
      <sheetName val="ДляУДК"/>
      <sheetName val="КОПФГ"/>
      <sheetName val="д37"/>
      <sheetName val="7MZ"/>
      <sheetName val="7MS"/>
      <sheetName val="7DZ"/>
      <sheetName val="7DS"/>
      <sheetName val="7z"/>
      <sheetName val="7s"/>
    </sheetNames>
    <sheetDataSet>
      <sheetData sheetId="0" refreshError="1"/>
      <sheetData sheetId="1" refreshError="1"/>
      <sheetData sheetId="2">
        <row r="3">
          <cell r="B3" t="str">
            <v>Відділ освіти Амур-Нижньодніпровської районної у місті ради</v>
          </cell>
        </row>
        <row r="5">
          <cell r="B5" t="str">
            <v>49023, м. Дніпропетровськ, пр. Воронцова, 31</v>
          </cell>
        </row>
        <row r="7">
          <cell r="F7">
            <v>2</v>
          </cell>
        </row>
        <row r="9">
          <cell r="H9" t="str">
            <v>-</v>
          </cell>
        </row>
        <row r="10">
          <cell r="H10" t="str">
            <v>-</v>
          </cell>
          <cell r="I10" t="str">
            <v>10 - Орган з питань освіти і науки, молоді</v>
          </cell>
        </row>
        <row r="13">
          <cell r="A13" t="str">
            <v>за ЄДРПОУ</v>
          </cell>
          <cell r="B13" t="str">
            <v>02142187</v>
          </cell>
        </row>
        <row r="14">
          <cell r="A14" t="str">
            <v>за КОАТУУ</v>
          </cell>
          <cell r="B14">
            <v>1210136300</v>
          </cell>
        </row>
        <row r="15">
          <cell r="A15" t="str">
            <v>за КОПФГ</v>
          </cell>
          <cell r="B15">
            <v>420</v>
          </cell>
          <cell r="D15" t="str">
            <v>Орган місцевого самоврядування</v>
          </cell>
        </row>
        <row r="17">
          <cell r="C17" t="str">
            <v>2015 р.</v>
          </cell>
        </row>
        <row r="18">
          <cell r="B18" t="str">
            <v>1 січня</v>
          </cell>
          <cell r="C18" t="str">
            <v>2016 р.</v>
          </cell>
        </row>
        <row r="19">
          <cell r="C19" t="str">
            <v>" 12 "січня2016 року</v>
          </cell>
        </row>
        <row r="26">
          <cell r="F26" t="str">
            <v>Л. О. Темченко</v>
          </cell>
        </row>
        <row r="28">
          <cell r="F28" t="str">
            <v>А. М. Трусевич</v>
          </cell>
        </row>
        <row r="30">
          <cell r="F30" t="str">
            <v xml:space="preserve">Керівник </v>
          </cell>
        </row>
        <row r="31">
          <cell r="F31" t="str">
            <v>Головний бухгалтер</v>
          </cell>
        </row>
      </sheetData>
      <sheetData sheetId="3" refreshError="1"/>
      <sheetData sheetId="4" refreshError="1"/>
      <sheetData sheetId="5" refreshError="1"/>
      <sheetData sheetId="6">
        <row r="11">
          <cell r="A11" t="str">
            <v>Організаційно-правова форма господарювання</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1">
          <cell r="D21">
            <v>9170223</v>
          </cell>
          <cell r="E21">
            <v>442169.14</v>
          </cell>
          <cell r="F21">
            <v>0</v>
          </cell>
          <cell r="G21">
            <v>0</v>
          </cell>
          <cell r="H21">
            <v>8936025.9000000004</v>
          </cell>
          <cell r="I21">
            <v>9170223.1699999999</v>
          </cell>
          <cell r="N21">
            <v>980437.47000000067</v>
          </cell>
        </row>
        <row r="22">
          <cell r="D22">
            <v>9163060</v>
          </cell>
          <cell r="H22">
            <v>8928296.4900000002</v>
          </cell>
          <cell r="I22">
            <v>9162493.7599999998</v>
          </cell>
        </row>
        <row r="23">
          <cell r="D23">
            <v>0</v>
          </cell>
          <cell r="H23">
            <v>0</v>
          </cell>
          <cell r="I23">
            <v>0</v>
          </cell>
        </row>
        <row r="24">
          <cell r="D24">
            <v>0</v>
          </cell>
          <cell r="H24">
            <v>0</v>
          </cell>
          <cell r="I24">
            <v>0</v>
          </cell>
        </row>
        <row r="25">
          <cell r="D25">
            <v>7163</v>
          </cell>
          <cell r="H25">
            <v>7729.41</v>
          </cell>
          <cell r="I25">
            <v>7729.41</v>
          </cell>
        </row>
        <row r="26">
          <cell r="D26">
            <v>0</v>
          </cell>
        </row>
        <row r="27">
          <cell r="D27">
            <v>9163060</v>
          </cell>
          <cell r="J27">
            <v>8631954.8399999999</v>
          </cell>
          <cell r="K27">
            <v>0</v>
          </cell>
          <cell r="L27">
            <v>8164074.6900000004</v>
          </cell>
          <cell r="M27">
            <v>0</v>
          </cell>
        </row>
        <row r="29">
          <cell r="D29">
            <v>9163060</v>
          </cell>
          <cell r="J29">
            <v>8631954.8399999999</v>
          </cell>
          <cell r="K29">
            <v>0</v>
          </cell>
          <cell r="L29">
            <v>8164074.6900000004</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9163060</v>
          </cell>
          <cell r="J35">
            <v>8631954.8399999999</v>
          </cell>
          <cell r="K35">
            <v>0</v>
          </cell>
          <cell r="L35">
            <v>8164074.6900000004</v>
          </cell>
          <cell r="M35">
            <v>0</v>
          </cell>
        </row>
        <row r="36">
          <cell r="D36">
            <v>3578</v>
          </cell>
          <cell r="J36">
            <v>3577.35</v>
          </cell>
          <cell r="K36">
            <v>0</v>
          </cell>
          <cell r="L36">
            <v>3240.28</v>
          </cell>
          <cell r="M36">
            <v>0</v>
          </cell>
        </row>
        <row r="37">
          <cell r="D37">
            <v>0</v>
          </cell>
          <cell r="J37">
            <v>0</v>
          </cell>
          <cell r="K37">
            <v>0</v>
          </cell>
          <cell r="L37">
            <v>0</v>
          </cell>
          <cell r="M37">
            <v>0</v>
          </cell>
        </row>
        <row r="38">
          <cell r="D38">
            <v>9159482</v>
          </cell>
          <cell r="J38">
            <v>8628377.4900000002</v>
          </cell>
          <cell r="K38">
            <v>0</v>
          </cell>
          <cell r="L38">
            <v>8160834.4100000001</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59">
        <row r="21">
          <cell r="D21">
            <v>53913</v>
          </cell>
          <cell r="E21">
            <v>35129.06</v>
          </cell>
          <cell r="F21">
            <v>0</v>
          </cell>
          <cell r="G21">
            <v>0</v>
          </cell>
          <cell r="H21">
            <v>53912.18</v>
          </cell>
          <cell r="I21">
            <v>53912.18</v>
          </cell>
          <cell r="N21">
            <v>41100.939999999988</v>
          </cell>
        </row>
        <row r="22">
          <cell r="D22">
            <v>8530</v>
          </cell>
          <cell r="H22">
            <v>8529.9</v>
          </cell>
          <cell r="I22">
            <v>8529.9</v>
          </cell>
        </row>
        <row r="23">
          <cell r="D23">
            <v>0</v>
          </cell>
          <cell r="H23">
            <v>0</v>
          </cell>
          <cell r="I23" t="str">
            <v>-</v>
          </cell>
        </row>
        <row r="24">
          <cell r="D24">
            <v>42875</v>
          </cell>
          <cell r="H24">
            <v>42874.68</v>
          </cell>
          <cell r="I24">
            <v>42874.68</v>
          </cell>
        </row>
        <row r="25">
          <cell r="D25">
            <v>2508</v>
          </cell>
          <cell r="H25">
            <v>2507.6</v>
          </cell>
          <cell r="I25">
            <v>2507.6</v>
          </cell>
        </row>
        <row r="26">
          <cell r="D26">
            <v>0</v>
          </cell>
        </row>
        <row r="27">
          <cell r="D27">
            <v>53913</v>
          </cell>
          <cell r="J27">
            <v>47940.3</v>
          </cell>
          <cell r="K27">
            <v>0</v>
          </cell>
          <cell r="L27">
            <v>33618.229999999996</v>
          </cell>
          <cell r="M27">
            <v>0</v>
          </cell>
        </row>
        <row r="29">
          <cell r="D29">
            <v>43913</v>
          </cell>
          <cell r="J29">
            <v>37941.300000000003</v>
          </cell>
          <cell r="K29">
            <v>0</v>
          </cell>
          <cell r="L29">
            <v>23619.23</v>
          </cell>
          <cell r="M29">
            <v>0</v>
          </cell>
        </row>
        <row r="30">
          <cell r="D30">
            <v>7125</v>
          </cell>
          <cell r="J30">
            <v>7124.48</v>
          </cell>
          <cell r="K30">
            <v>0</v>
          </cell>
          <cell r="L30">
            <v>7124.48</v>
          </cell>
          <cell r="M30">
            <v>0</v>
          </cell>
        </row>
        <row r="31">
          <cell r="D31">
            <v>4777</v>
          </cell>
          <cell r="J31">
            <v>4776.99</v>
          </cell>
          <cell r="K31">
            <v>0</v>
          </cell>
          <cell r="L31">
            <v>4776.99</v>
          </cell>
          <cell r="M31">
            <v>0</v>
          </cell>
        </row>
        <row r="32">
          <cell r="D32">
            <v>4777</v>
          </cell>
          <cell r="J32">
            <v>4776.99</v>
          </cell>
          <cell r="K32">
            <v>0</v>
          </cell>
          <cell r="L32">
            <v>4776.99</v>
          </cell>
          <cell r="M32">
            <v>0</v>
          </cell>
        </row>
        <row r="33">
          <cell r="D33">
            <v>0</v>
          </cell>
          <cell r="J33">
            <v>0</v>
          </cell>
          <cell r="K33">
            <v>0</v>
          </cell>
          <cell r="L33">
            <v>0</v>
          </cell>
          <cell r="M33">
            <v>0</v>
          </cell>
        </row>
        <row r="34">
          <cell r="D34">
            <v>2348</v>
          </cell>
          <cell r="J34">
            <v>2347.4899999999998</v>
          </cell>
          <cell r="K34">
            <v>0</v>
          </cell>
          <cell r="L34">
            <v>2347.4899999999998</v>
          </cell>
          <cell r="M34">
            <v>0</v>
          </cell>
        </row>
        <row r="35">
          <cell r="D35">
            <v>30121</v>
          </cell>
          <cell r="J35">
            <v>24152.530000000002</v>
          </cell>
          <cell r="K35">
            <v>0</v>
          </cell>
          <cell r="L35">
            <v>9830.4599999999991</v>
          </cell>
          <cell r="M35">
            <v>0</v>
          </cell>
        </row>
        <row r="36">
          <cell r="D36">
            <v>28466</v>
          </cell>
          <cell r="J36">
            <v>22500.02</v>
          </cell>
          <cell r="K36">
            <v>0</v>
          </cell>
          <cell r="L36">
            <v>8153.07</v>
          </cell>
          <cell r="M36">
            <v>0</v>
          </cell>
        </row>
        <row r="37">
          <cell r="D37">
            <v>0</v>
          </cell>
          <cell r="J37">
            <v>0</v>
          </cell>
          <cell r="K37">
            <v>0</v>
          </cell>
          <cell r="L37">
            <v>24.88</v>
          </cell>
          <cell r="M37">
            <v>0</v>
          </cell>
        </row>
        <row r="38">
          <cell r="D38">
            <v>0</v>
          </cell>
          <cell r="J38">
            <v>0</v>
          </cell>
          <cell r="K38">
            <v>0</v>
          </cell>
          <cell r="L38">
            <v>0</v>
          </cell>
          <cell r="M38">
            <v>0</v>
          </cell>
        </row>
        <row r="39">
          <cell r="D39">
            <v>1285</v>
          </cell>
          <cell r="J39">
            <v>1284.04</v>
          </cell>
          <cell r="K39">
            <v>0</v>
          </cell>
          <cell r="L39">
            <v>1284.04</v>
          </cell>
          <cell r="M39">
            <v>0</v>
          </cell>
        </row>
        <row r="40">
          <cell r="D40">
            <v>0</v>
          </cell>
          <cell r="J40">
            <v>0</v>
          </cell>
          <cell r="K40">
            <v>0</v>
          </cell>
          <cell r="L40">
            <v>0</v>
          </cell>
          <cell r="M40">
            <v>0</v>
          </cell>
        </row>
        <row r="41">
          <cell r="D41">
            <v>0</v>
          </cell>
          <cell r="J41">
            <v>0</v>
          </cell>
          <cell r="K41">
            <v>0</v>
          </cell>
          <cell r="L41">
            <v>0</v>
          </cell>
          <cell r="M41">
            <v>0</v>
          </cell>
        </row>
        <row r="42">
          <cell r="D42">
            <v>120</v>
          </cell>
          <cell r="J42">
            <v>118.47</v>
          </cell>
          <cell r="K42">
            <v>0</v>
          </cell>
          <cell r="L42">
            <v>118.47</v>
          </cell>
          <cell r="M42">
            <v>0</v>
          </cell>
        </row>
        <row r="43">
          <cell r="D43">
            <v>12</v>
          </cell>
          <cell r="J43">
            <v>11.36</v>
          </cell>
          <cell r="K43">
            <v>0</v>
          </cell>
          <cell r="L43">
            <v>11.36</v>
          </cell>
          <cell r="M43">
            <v>0</v>
          </cell>
        </row>
        <row r="44">
          <cell r="D44">
            <v>60</v>
          </cell>
          <cell r="J44">
            <v>59.37</v>
          </cell>
          <cell r="K44">
            <v>0</v>
          </cell>
          <cell r="L44">
            <v>59.37</v>
          </cell>
          <cell r="M44">
            <v>0</v>
          </cell>
        </row>
        <row r="45">
          <cell r="D45">
            <v>48</v>
          </cell>
          <cell r="J45">
            <v>47.74</v>
          </cell>
          <cell r="K45">
            <v>0</v>
          </cell>
          <cell r="L45">
            <v>47.74</v>
          </cell>
          <cell r="M45">
            <v>0</v>
          </cell>
        </row>
        <row r="46">
          <cell r="D46">
            <v>0</v>
          </cell>
          <cell r="J46">
            <v>0</v>
          </cell>
          <cell r="K46">
            <v>0</v>
          </cell>
          <cell r="L46">
            <v>0</v>
          </cell>
          <cell r="M46">
            <v>0</v>
          </cell>
        </row>
        <row r="47">
          <cell r="D47">
            <v>0</v>
          </cell>
          <cell r="J47">
            <v>0</v>
          </cell>
          <cell r="K47">
            <v>0</v>
          </cell>
          <cell r="L47">
            <v>0</v>
          </cell>
          <cell r="M47">
            <v>0</v>
          </cell>
        </row>
        <row r="48">
          <cell r="D48">
            <v>250</v>
          </cell>
          <cell r="J48">
            <v>250</v>
          </cell>
          <cell r="K48">
            <v>0</v>
          </cell>
          <cell r="L48">
            <v>250</v>
          </cell>
          <cell r="M48">
            <v>0</v>
          </cell>
        </row>
        <row r="49">
          <cell r="D49">
            <v>0</v>
          </cell>
          <cell r="J49">
            <v>0</v>
          </cell>
          <cell r="K49">
            <v>0</v>
          </cell>
          <cell r="L49">
            <v>0</v>
          </cell>
          <cell r="M49">
            <v>0</v>
          </cell>
        </row>
        <row r="50">
          <cell r="D50">
            <v>250</v>
          </cell>
          <cell r="J50">
            <v>250</v>
          </cell>
          <cell r="K50">
            <v>0</v>
          </cell>
          <cell r="L50">
            <v>250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6667</v>
          </cell>
          <cell r="J62">
            <v>6664.29</v>
          </cell>
          <cell r="K62">
            <v>0</v>
          </cell>
          <cell r="L62">
            <v>6664.29</v>
          </cell>
          <cell r="M62">
            <v>0</v>
          </cell>
        </row>
        <row r="63">
          <cell r="D63">
            <v>10000</v>
          </cell>
          <cell r="J63">
            <v>9999</v>
          </cell>
          <cell r="K63">
            <v>0</v>
          </cell>
          <cell r="L63">
            <v>9999</v>
          </cell>
          <cell r="M63">
            <v>0</v>
          </cell>
        </row>
        <row r="64">
          <cell r="D64">
            <v>10000</v>
          </cell>
          <cell r="J64">
            <v>9999</v>
          </cell>
          <cell r="K64">
            <v>0</v>
          </cell>
          <cell r="L64">
            <v>9999</v>
          </cell>
          <cell r="M64">
            <v>0</v>
          </cell>
        </row>
        <row r="65">
          <cell r="D65">
            <v>10000</v>
          </cell>
          <cell r="J65">
            <v>9999</v>
          </cell>
          <cell r="K65">
            <v>0</v>
          </cell>
          <cell r="L65">
            <v>9999</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0">
        <row r="21">
          <cell r="D21">
            <v>0</v>
          </cell>
          <cell r="E21">
            <v>1978.06</v>
          </cell>
          <cell r="F21">
            <v>0</v>
          </cell>
          <cell r="G21">
            <v>0</v>
          </cell>
          <cell r="H21">
            <v>0</v>
          </cell>
          <cell r="I21">
            <v>0</v>
          </cell>
          <cell r="N21">
            <v>1978.06</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1">
        <row r="21">
          <cell r="D21">
            <v>419082</v>
          </cell>
          <cell r="E21">
            <v>219.37</v>
          </cell>
          <cell r="F21">
            <v>0</v>
          </cell>
          <cell r="G21">
            <v>0</v>
          </cell>
          <cell r="H21">
            <v>419082</v>
          </cell>
          <cell r="I21">
            <v>419082</v>
          </cell>
          <cell r="N21">
            <v>550.1699999999837</v>
          </cell>
        </row>
        <row r="22">
          <cell r="D22">
            <v>419082</v>
          </cell>
          <cell r="H22">
            <v>419082</v>
          </cell>
          <cell r="I22">
            <v>419082</v>
          </cell>
        </row>
        <row r="23">
          <cell r="D23">
            <v>0</v>
          </cell>
          <cell r="H23">
            <v>0</v>
          </cell>
          <cell r="I23">
            <v>0</v>
          </cell>
        </row>
        <row r="24">
          <cell r="D24">
            <v>0</v>
          </cell>
          <cell r="H24">
            <v>0</v>
          </cell>
          <cell r="I24">
            <v>0</v>
          </cell>
        </row>
        <row r="25">
          <cell r="D25">
            <v>0</v>
          </cell>
          <cell r="H25">
            <v>0</v>
          </cell>
          <cell r="I25">
            <v>0</v>
          </cell>
        </row>
        <row r="26">
          <cell r="D26">
            <v>0</v>
          </cell>
        </row>
        <row r="27">
          <cell r="D27">
            <v>419082</v>
          </cell>
          <cell r="J27">
            <v>418751.2</v>
          </cell>
          <cell r="K27">
            <v>0</v>
          </cell>
          <cell r="L27">
            <v>418751.2</v>
          </cell>
          <cell r="M27">
            <v>0</v>
          </cell>
        </row>
        <row r="29">
          <cell r="D29">
            <v>419082</v>
          </cell>
          <cell r="J29">
            <v>418751.2</v>
          </cell>
          <cell r="K29">
            <v>0</v>
          </cell>
          <cell r="L29">
            <v>418751.2</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419082</v>
          </cell>
          <cell r="J35">
            <v>418751.2</v>
          </cell>
          <cell r="K35">
            <v>0</v>
          </cell>
          <cell r="L35">
            <v>418751.2</v>
          </cell>
          <cell r="M35">
            <v>0</v>
          </cell>
        </row>
        <row r="36">
          <cell r="D36">
            <v>0</v>
          </cell>
          <cell r="J36">
            <v>0</v>
          </cell>
          <cell r="K36">
            <v>0</v>
          </cell>
          <cell r="L36">
            <v>0</v>
          </cell>
          <cell r="M36">
            <v>0</v>
          </cell>
        </row>
        <row r="37">
          <cell r="D37">
            <v>0</v>
          </cell>
          <cell r="J37">
            <v>0</v>
          </cell>
          <cell r="K37">
            <v>0</v>
          </cell>
          <cell r="L37">
            <v>0</v>
          </cell>
          <cell r="M37">
            <v>0</v>
          </cell>
        </row>
        <row r="38">
          <cell r="D38">
            <v>419082</v>
          </cell>
          <cell r="J38">
            <v>418751.2</v>
          </cell>
          <cell r="K38">
            <v>0</v>
          </cell>
          <cell r="L38">
            <v>418751.2</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2">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3">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4">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5">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6">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7">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8">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69">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0">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1">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2">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3">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4">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5">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6">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7">
        <row r="11">
          <cell r="A11" t="str">
            <v>Організаційно-правова форма господарювання</v>
          </cell>
        </row>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row r="85">
          <cell r="D85" t="str">
            <v>-</v>
          </cell>
          <cell r="J85" t="str">
            <v>-</v>
          </cell>
          <cell r="K85" t="str">
            <v>-</v>
          </cell>
          <cell r="L85" t="str">
            <v>-</v>
          </cell>
          <cell r="M85" t="str">
            <v>-</v>
          </cell>
        </row>
      </sheetData>
      <sheetData sheetId="78">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79">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0">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1">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2">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3">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4">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5">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6">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7">
        <row r="21">
          <cell r="D21">
            <v>0</v>
          </cell>
          <cell r="E21">
            <v>0</v>
          </cell>
          <cell r="F21">
            <v>0</v>
          </cell>
          <cell r="G21">
            <v>0</v>
          </cell>
          <cell r="H21">
            <v>0</v>
          </cell>
          <cell r="I21">
            <v>0</v>
          </cell>
          <cell r="N21">
            <v>0</v>
          </cell>
        </row>
        <row r="22">
          <cell r="D22">
            <v>0</v>
          </cell>
          <cell r="H22">
            <v>0</v>
          </cell>
          <cell r="I22">
            <v>0</v>
          </cell>
        </row>
        <row r="23">
          <cell r="D23">
            <v>0</v>
          </cell>
          <cell r="H23">
            <v>0</v>
          </cell>
          <cell r="I23">
            <v>0</v>
          </cell>
        </row>
        <row r="24">
          <cell r="D24">
            <v>0</v>
          </cell>
          <cell r="H24">
            <v>0</v>
          </cell>
          <cell r="I24">
            <v>0</v>
          </cell>
        </row>
        <row r="25">
          <cell r="D25">
            <v>0</v>
          </cell>
          <cell r="H25">
            <v>0</v>
          </cell>
          <cell r="I25">
            <v>0</v>
          </cell>
        </row>
        <row r="26">
          <cell r="D26">
            <v>0</v>
          </cell>
        </row>
        <row r="27">
          <cell r="D27">
            <v>0</v>
          </cell>
          <cell r="J27">
            <v>0</v>
          </cell>
          <cell r="K27">
            <v>0</v>
          </cell>
          <cell r="L27">
            <v>0</v>
          </cell>
          <cell r="M27">
            <v>0</v>
          </cell>
        </row>
        <row r="29">
          <cell r="D29">
            <v>0</v>
          </cell>
          <cell r="J29">
            <v>0</v>
          </cell>
          <cell r="K29">
            <v>0</v>
          </cell>
          <cell r="L29">
            <v>0</v>
          </cell>
          <cell r="M29">
            <v>0</v>
          </cell>
        </row>
        <row r="30">
          <cell r="D30">
            <v>0</v>
          </cell>
          <cell r="J30">
            <v>0</v>
          </cell>
          <cell r="K30">
            <v>0</v>
          </cell>
          <cell r="L30">
            <v>0</v>
          </cell>
          <cell r="M30">
            <v>0</v>
          </cell>
        </row>
        <row r="31">
          <cell r="D31">
            <v>0</v>
          </cell>
          <cell r="J31">
            <v>0</v>
          </cell>
          <cell r="K31">
            <v>0</v>
          </cell>
          <cell r="L31">
            <v>0</v>
          </cell>
          <cell r="M31">
            <v>0</v>
          </cell>
        </row>
        <row r="32">
          <cell r="D32">
            <v>0</v>
          </cell>
          <cell r="J32">
            <v>0</v>
          </cell>
          <cell r="K32">
            <v>0</v>
          </cell>
          <cell r="L32">
            <v>0</v>
          </cell>
          <cell r="M32">
            <v>0</v>
          </cell>
        </row>
        <row r="33">
          <cell r="D33">
            <v>0</v>
          </cell>
          <cell r="J33">
            <v>0</v>
          </cell>
          <cell r="K33">
            <v>0</v>
          </cell>
          <cell r="L33">
            <v>0</v>
          </cell>
          <cell r="M33">
            <v>0</v>
          </cell>
        </row>
        <row r="34">
          <cell r="D34">
            <v>0</v>
          </cell>
          <cell r="J34">
            <v>0</v>
          </cell>
          <cell r="K34">
            <v>0</v>
          </cell>
          <cell r="L34">
            <v>0</v>
          </cell>
          <cell r="M34">
            <v>0</v>
          </cell>
        </row>
        <row r="35">
          <cell r="D35">
            <v>0</v>
          </cell>
          <cell r="J35">
            <v>0</v>
          </cell>
          <cell r="K35">
            <v>0</v>
          </cell>
          <cell r="L35">
            <v>0</v>
          </cell>
          <cell r="M35">
            <v>0</v>
          </cell>
        </row>
        <row r="36">
          <cell r="D36">
            <v>0</v>
          </cell>
          <cell r="J36">
            <v>0</v>
          </cell>
          <cell r="K36">
            <v>0</v>
          </cell>
          <cell r="L36">
            <v>0</v>
          </cell>
          <cell r="M36">
            <v>0</v>
          </cell>
        </row>
        <row r="37">
          <cell r="D37">
            <v>0</v>
          </cell>
          <cell r="J37">
            <v>0</v>
          </cell>
          <cell r="K37">
            <v>0</v>
          </cell>
          <cell r="L37">
            <v>0</v>
          </cell>
          <cell r="M37">
            <v>0</v>
          </cell>
        </row>
        <row r="38">
          <cell r="D38">
            <v>0</v>
          </cell>
          <cell r="J38">
            <v>0</v>
          </cell>
          <cell r="K38">
            <v>0</v>
          </cell>
          <cell r="L38">
            <v>0</v>
          </cell>
          <cell r="M38">
            <v>0</v>
          </cell>
        </row>
        <row r="39">
          <cell r="D39">
            <v>0</v>
          </cell>
          <cell r="J39">
            <v>0</v>
          </cell>
          <cell r="K39">
            <v>0</v>
          </cell>
          <cell r="L39">
            <v>0</v>
          </cell>
          <cell r="M39">
            <v>0</v>
          </cell>
        </row>
        <row r="40">
          <cell r="D40">
            <v>0</v>
          </cell>
          <cell r="J40">
            <v>0</v>
          </cell>
          <cell r="K40">
            <v>0</v>
          </cell>
          <cell r="L40">
            <v>0</v>
          </cell>
          <cell r="M40">
            <v>0</v>
          </cell>
        </row>
        <row r="41">
          <cell r="D41">
            <v>0</v>
          </cell>
          <cell r="J41">
            <v>0</v>
          </cell>
          <cell r="K41">
            <v>0</v>
          </cell>
          <cell r="L41">
            <v>0</v>
          </cell>
          <cell r="M41">
            <v>0</v>
          </cell>
        </row>
        <row r="42">
          <cell r="D42">
            <v>0</v>
          </cell>
          <cell r="J42">
            <v>0</v>
          </cell>
          <cell r="K42">
            <v>0</v>
          </cell>
          <cell r="L42">
            <v>0</v>
          </cell>
          <cell r="M42">
            <v>0</v>
          </cell>
        </row>
        <row r="43">
          <cell r="D43">
            <v>0</v>
          </cell>
          <cell r="J43">
            <v>0</v>
          </cell>
          <cell r="K43">
            <v>0</v>
          </cell>
          <cell r="L43">
            <v>0</v>
          </cell>
          <cell r="M43">
            <v>0</v>
          </cell>
        </row>
        <row r="44">
          <cell r="D44">
            <v>0</v>
          </cell>
          <cell r="J44">
            <v>0</v>
          </cell>
          <cell r="K44">
            <v>0</v>
          </cell>
          <cell r="L44">
            <v>0</v>
          </cell>
          <cell r="M44">
            <v>0</v>
          </cell>
        </row>
        <row r="45">
          <cell r="D45">
            <v>0</v>
          </cell>
          <cell r="J45">
            <v>0</v>
          </cell>
          <cell r="K45">
            <v>0</v>
          </cell>
          <cell r="L45">
            <v>0</v>
          </cell>
          <cell r="M45">
            <v>0</v>
          </cell>
        </row>
        <row r="46">
          <cell r="D46">
            <v>0</v>
          </cell>
          <cell r="J46">
            <v>0</v>
          </cell>
          <cell r="K46">
            <v>0</v>
          </cell>
          <cell r="L46">
            <v>0</v>
          </cell>
          <cell r="M46">
            <v>0</v>
          </cell>
        </row>
        <row r="47">
          <cell r="D47">
            <v>0</v>
          </cell>
          <cell r="J47">
            <v>0</v>
          </cell>
          <cell r="K47">
            <v>0</v>
          </cell>
          <cell r="L47">
            <v>0</v>
          </cell>
          <cell r="M47">
            <v>0</v>
          </cell>
        </row>
        <row r="48">
          <cell r="D48">
            <v>0</v>
          </cell>
          <cell r="J48">
            <v>0</v>
          </cell>
          <cell r="K48">
            <v>0</v>
          </cell>
          <cell r="L48">
            <v>0</v>
          </cell>
          <cell r="M48">
            <v>0</v>
          </cell>
        </row>
        <row r="49">
          <cell r="D49">
            <v>0</v>
          </cell>
          <cell r="J49">
            <v>0</v>
          </cell>
          <cell r="K49">
            <v>0</v>
          </cell>
          <cell r="L49">
            <v>0</v>
          </cell>
          <cell r="M49">
            <v>0</v>
          </cell>
        </row>
        <row r="50">
          <cell r="D50">
            <v>0</v>
          </cell>
          <cell r="J50">
            <v>0</v>
          </cell>
          <cell r="K50">
            <v>0</v>
          </cell>
          <cell r="L50">
            <v>0</v>
          </cell>
          <cell r="M50">
            <v>0</v>
          </cell>
        </row>
        <row r="51">
          <cell r="D51">
            <v>0</v>
          </cell>
          <cell r="J51">
            <v>0</v>
          </cell>
          <cell r="K51">
            <v>0</v>
          </cell>
          <cell r="L51">
            <v>0</v>
          </cell>
          <cell r="M51">
            <v>0</v>
          </cell>
        </row>
        <row r="52">
          <cell r="D52">
            <v>0</v>
          </cell>
          <cell r="J52">
            <v>0</v>
          </cell>
          <cell r="K52">
            <v>0</v>
          </cell>
          <cell r="L52">
            <v>0</v>
          </cell>
          <cell r="M52">
            <v>0</v>
          </cell>
        </row>
        <row r="53">
          <cell r="D53">
            <v>0</v>
          </cell>
          <cell r="J53">
            <v>0</v>
          </cell>
          <cell r="K53">
            <v>0</v>
          </cell>
          <cell r="L53">
            <v>0</v>
          </cell>
          <cell r="M53">
            <v>0</v>
          </cell>
        </row>
        <row r="54">
          <cell r="D54">
            <v>0</v>
          </cell>
          <cell r="J54">
            <v>0</v>
          </cell>
          <cell r="K54">
            <v>0</v>
          </cell>
          <cell r="L54">
            <v>0</v>
          </cell>
          <cell r="M54">
            <v>0</v>
          </cell>
        </row>
        <row r="55">
          <cell r="D55">
            <v>0</v>
          </cell>
          <cell r="J55">
            <v>0</v>
          </cell>
          <cell r="K55">
            <v>0</v>
          </cell>
          <cell r="L55">
            <v>0</v>
          </cell>
          <cell r="M55">
            <v>0</v>
          </cell>
        </row>
        <row r="56">
          <cell r="D56">
            <v>0</v>
          </cell>
          <cell r="J56">
            <v>0</v>
          </cell>
          <cell r="K56">
            <v>0</v>
          </cell>
          <cell r="L56">
            <v>0</v>
          </cell>
          <cell r="M56">
            <v>0</v>
          </cell>
        </row>
        <row r="57">
          <cell r="D57">
            <v>0</v>
          </cell>
          <cell r="J57">
            <v>0</v>
          </cell>
          <cell r="K57">
            <v>0</v>
          </cell>
          <cell r="L57">
            <v>0</v>
          </cell>
          <cell r="M57">
            <v>0</v>
          </cell>
        </row>
        <row r="58">
          <cell r="D58">
            <v>0</v>
          </cell>
          <cell r="J58">
            <v>0</v>
          </cell>
          <cell r="K58">
            <v>0</v>
          </cell>
          <cell r="L58">
            <v>0</v>
          </cell>
          <cell r="M58">
            <v>0</v>
          </cell>
        </row>
        <row r="59">
          <cell r="D59">
            <v>0</v>
          </cell>
          <cell r="J59">
            <v>0</v>
          </cell>
          <cell r="K59">
            <v>0</v>
          </cell>
          <cell r="L59">
            <v>0</v>
          </cell>
          <cell r="M59">
            <v>0</v>
          </cell>
        </row>
        <row r="60">
          <cell r="D60">
            <v>0</v>
          </cell>
          <cell r="J60">
            <v>0</v>
          </cell>
          <cell r="K60">
            <v>0</v>
          </cell>
          <cell r="L60">
            <v>0</v>
          </cell>
          <cell r="M60">
            <v>0</v>
          </cell>
        </row>
        <row r="61">
          <cell r="D61">
            <v>0</v>
          </cell>
          <cell r="J61">
            <v>0</v>
          </cell>
          <cell r="K61">
            <v>0</v>
          </cell>
          <cell r="L61">
            <v>0</v>
          </cell>
          <cell r="M61">
            <v>0</v>
          </cell>
        </row>
        <row r="62">
          <cell r="D62">
            <v>0</v>
          </cell>
          <cell r="J62">
            <v>0</v>
          </cell>
          <cell r="K62">
            <v>0</v>
          </cell>
          <cell r="L62">
            <v>0</v>
          </cell>
          <cell r="M62">
            <v>0</v>
          </cell>
        </row>
        <row r="63">
          <cell r="D63">
            <v>0</v>
          </cell>
          <cell r="J63">
            <v>0</v>
          </cell>
          <cell r="K63">
            <v>0</v>
          </cell>
          <cell r="L63">
            <v>0</v>
          </cell>
          <cell r="M63">
            <v>0</v>
          </cell>
        </row>
        <row r="64">
          <cell r="D64">
            <v>0</v>
          </cell>
          <cell r="J64">
            <v>0</v>
          </cell>
          <cell r="K64">
            <v>0</v>
          </cell>
          <cell r="L64">
            <v>0</v>
          </cell>
          <cell r="M64">
            <v>0</v>
          </cell>
        </row>
        <row r="65">
          <cell r="D65">
            <v>0</v>
          </cell>
          <cell r="J65">
            <v>0</v>
          </cell>
          <cell r="K65">
            <v>0</v>
          </cell>
          <cell r="L65">
            <v>0</v>
          </cell>
          <cell r="M65">
            <v>0</v>
          </cell>
        </row>
        <row r="66">
          <cell r="D66">
            <v>0</v>
          </cell>
          <cell r="J66">
            <v>0</v>
          </cell>
          <cell r="K66">
            <v>0</v>
          </cell>
          <cell r="L66">
            <v>0</v>
          </cell>
          <cell r="M66">
            <v>0</v>
          </cell>
        </row>
        <row r="67">
          <cell r="D67">
            <v>0</v>
          </cell>
          <cell r="J67">
            <v>0</v>
          </cell>
          <cell r="K67">
            <v>0</v>
          </cell>
          <cell r="L67">
            <v>0</v>
          </cell>
          <cell r="M67">
            <v>0</v>
          </cell>
        </row>
        <row r="68">
          <cell r="D68">
            <v>0</v>
          </cell>
          <cell r="J68">
            <v>0</v>
          </cell>
          <cell r="K68">
            <v>0</v>
          </cell>
          <cell r="L68">
            <v>0</v>
          </cell>
          <cell r="M68">
            <v>0</v>
          </cell>
        </row>
        <row r="69">
          <cell r="D69">
            <v>0</v>
          </cell>
          <cell r="J69">
            <v>0</v>
          </cell>
          <cell r="K69">
            <v>0</v>
          </cell>
          <cell r="L69">
            <v>0</v>
          </cell>
          <cell r="M69">
            <v>0</v>
          </cell>
        </row>
        <row r="70">
          <cell r="D70">
            <v>0</v>
          </cell>
          <cell r="J70">
            <v>0</v>
          </cell>
          <cell r="K70">
            <v>0</v>
          </cell>
          <cell r="L70">
            <v>0</v>
          </cell>
          <cell r="M70">
            <v>0</v>
          </cell>
        </row>
        <row r="71">
          <cell r="D71">
            <v>0</v>
          </cell>
          <cell r="J71">
            <v>0</v>
          </cell>
          <cell r="K71">
            <v>0</v>
          </cell>
          <cell r="L71">
            <v>0</v>
          </cell>
          <cell r="M71">
            <v>0</v>
          </cell>
        </row>
        <row r="72">
          <cell r="D72">
            <v>0</v>
          </cell>
          <cell r="J72">
            <v>0</v>
          </cell>
          <cell r="K72">
            <v>0</v>
          </cell>
          <cell r="L72">
            <v>0</v>
          </cell>
          <cell r="M72">
            <v>0</v>
          </cell>
        </row>
        <row r="73">
          <cell r="D73">
            <v>0</v>
          </cell>
          <cell r="J73">
            <v>0</v>
          </cell>
          <cell r="K73">
            <v>0</v>
          </cell>
          <cell r="L73">
            <v>0</v>
          </cell>
          <cell r="M73">
            <v>0</v>
          </cell>
        </row>
        <row r="74">
          <cell r="D74">
            <v>0</v>
          </cell>
          <cell r="J74">
            <v>0</v>
          </cell>
          <cell r="K74">
            <v>0</v>
          </cell>
          <cell r="L74">
            <v>0</v>
          </cell>
          <cell r="M74">
            <v>0</v>
          </cell>
        </row>
        <row r="75">
          <cell r="D75">
            <v>0</v>
          </cell>
          <cell r="J75">
            <v>0</v>
          </cell>
          <cell r="K75">
            <v>0</v>
          </cell>
          <cell r="L75">
            <v>0</v>
          </cell>
          <cell r="M75">
            <v>0</v>
          </cell>
        </row>
        <row r="76">
          <cell r="D76">
            <v>0</v>
          </cell>
          <cell r="J76">
            <v>0</v>
          </cell>
          <cell r="K76">
            <v>0</v>
          </cell>
          <cell r="L76">
            <v>0</v>
          </cell>
          <cell r="M76">
            <v>0</v>
          </cell>
        </row>
        <row r="77">
          <cell r="D77">
            <v>0</v>
          </cell>
          <cell r="J77">
            <v>0</v>
          </cell>
          <cell r="K77">
            <v>0</v>
          </cell>
          <cell r="L77">
            <v>0</v>
          </cell>
          <cell r="M77">
            <v>0</v>
          </cell>
        </row>
        <row r="78">
          <cell r="D78">
            <v>0</v>
          </cell>
          <cell r="J78">
            <v>0</v>
          </cell>
          <cell r="K78">
            <v>0</v>
          </cell>
          <cell r="L78">
            <v>0</v>
          </cell>
          <cell r="M78">
            <v>0</v>
          </cell>
        </row>
        <row r="79">
          <cell r="D79">
            <v>0</v>
          </cell>
          <cell r="J79">
            <v>0</v>
          </cell>
          <cell r="K79">
            <v>0</v>
          </cell>
          <cell r="L79">
            <v>0</v>
          </cell>
          <cell r="M79">
            <v>0</v>
          </cell>
        </row>
        <row r="80">
          <cell r="D80">
            <v>0</v>
          </cell>
          <cell r="J80">
            <v>0</v>
          </cell>
          <cell r="K80">
            <v>0</v>
          </cell>
          <cell r="L80">
            <v>0</v>
          </cell>
          <cell r="M80">
            <v>0</v>
          </cell>
        </row>
        <row r="81">
          <cell r="D81">
            <v>0</v>
          </cell>
          <cell r="J81">
            <v>0</v>
          </cell>
          <cell r="K81">
            <v>0</v>
          </cell>
          <cell r="L81">
            <v>0</v>
          </cell>
          <cell r="M81">
            <v>0</v>
          </cell>
        </row>
        <row r="82">
          <cell r="D82">
            <v>0</v>
          </cell>
          <cell r="J82">
            <v>0</v>
          </cell>
          <cell r="K82">
            <v>0</v>
          </cell>
          <cell r="L82">
            <v>0</v>
          </cell>
          <cell r="M82">
            <v>0</v>
          </cell>
        </row>
      </sheetData>
      <sheetData sheetId="88" refreshError="1"/>
      <sheetData sheetId="89">
        <row r="22">
          <cell r="D22">
            <v>2912109</v>
          </cell>
          <cell r="E22">
            <v>58225.66</v>
          </cell>
          <cell r="F22">
            <v>0</v>
          </cell>
          <cell r="G22">
            <v>0</v>
          </cell>
          <cell r="H22">
            <v>2866259.23</v>
          </cell>
          <cell r="K22">
            <v>15577.080000000075</v>
          </cell>
        </row>
        <row r="23">
          <cell r="D23">
            <v>2779366</v>
          </cell>
          <cell r="H23">
            <v>2779364.19</v>
          </cell>
        </row>
        <row r="24">
          <cell r="D24">
            <v>74518</v>
          </cell>
          <cell r="H24">
            <v>86895.039999999994</v>
          </cell>
        </row>
        <row r="25">
          <cell r="D25">
            <v>0</v>
          </cell>
          <cell r="H25">
            <v>0</v>
          </cell>
        </row>
        <row r="26">
          <cell r="D26">
            <v>0</v>
          </cell>
          <cell r="H26">
            <v>0</v>
          </cell>
        </row>
        <row r="27">
          <cell r="D27">
            <v>58225</v>
          </cell>
        </row>
        <row r="28">
          <cell r="D28">
            <v>2912109</v>
          </cell>
          <cell r="I28">
            <v>2908907.81</v>
          </cell>
          <cell r="J28">
            <v>2888296.37</v>
          </cell>
        </row>
        <row r="30">
          <cell r="D30">
            <v>2802906</v>
          </cell>
          <cell r="I30">
            <v>2799705.31</v>
          </cell>
          <cell r="J30">
            <v>2779093.87</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2802906</v>
          </cell>
          <cell r="I36">
            <v>2799705.31</v>
          </cell>
          <cell r="J36">
            <v>2779093.87</v>
          </cell>
        </row>
        <row r="37">
          <cell r="D37">
            <v>2442278</v>
          </cell>
          <cell r="I37">
            <v>2442245.73</v>
          </cell>
          <cell r="J37">
            <v>2391606.6</v>
          </cell>
        </row>
        <row r="38">
          <cell r="D38">
            <v>4905</v>
          </cell>
          <cell r="I38">
            <v>4904.6899999999996</v>
          </cell>
          <cell r="J38">
            <v>4849.12</v>
          </cell>
        </row>
        <row r="39">
          <cell r="D39">
            <v>354203</v>
          </cell>
          <cell r="I39">
            <v>351035.35</v>
          </cell>
          <cell r="J39">
            <v>381118.61</v>
          </cell>
        </row>
        <row r="40">
          <cell r="D40">
            <v>1520</v>
          </cell>
          <cell r="I40">
            <v>1519.54</v>
          </cell>
          <cell r="J40">
            <v>1519.54</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109203</v>
          </cell>
          <cell r="I64">
            <v>109202.5</v>
          </cell>
          <cell r="J64">
            <v>109202.5</v>
          </cell>
        </row>
        <row r="65">
          <cell r="D65">
            <v>109203</v>
          </cell>
          <cell r="I65">
            <v>109202.5</v>
          </cell>
          <cell r="J65">
            <v>109202.5</v>
          </cell>
        </row>
        <row r="66">
          <cell r="D66">
            <v>109203</v>
          </cell>
          <cell r="I66">
            <v>109202.5</v>
          </cell>
          <cell r="J66">
            <v>109202.5</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0">
        <row r="22">
          <cell r="D22">
            <v>2266113</v>
          </cell>
          <cell r="E22">
            <v>27519.65</v>
          </cell>
          <cell r="F22">
            <v>0</v>
          </cell>
          <cell r="G22">
            <v>0</v>
          </cell>
          <cell r="H22">
            <v>2238593.2999999998</v>
          </cell>
          <cell r="K22">
            <v>12944.639999999665</v>
          </cell>
        </row>
        <row r="23">
          <cell r="D23">
            <v>2186012</v>
          </cell>
          <cell r="H23">
            <v>2186011.5299999998</v>
          </cell>
        </row>
        <row r="24">
          <cell r="D24">
            <v>52582</v>
          </cell>
          <cell r="H24">
            <v>52581.77</v>
          </cell>
        </row>
        <row r="25">
          <cell r="D25">
            <v>0</v>
          </cell>
          <cell r="H25">
            <v>0</v>
          </cell>
        </row>
        <row r="26">
          <cell r="D26">
            <v>0</v>
          </cell>
          <cell r="H26">
            <v>0</v>
          </cell>
        </row>
        <row r="27">
          <cell r="D27">
            <v>27519</v>
          </cell>
        </row>
        <row r="28">
          <cell r="D28">
            <v>2266113</v>
          </cell>
          <cell r="I28">
            <v>2253168.31</v>
          </cell>
          <cell r="J28">
            <v>2221360.6399999997</v>
          </cell>
        </row>
        <row r="30">
          <cell r="D30">
            <v>1845707</v>
          </cell>
          <cell r="I30">
            <v>1832762.8</v>
          </cell>
          <cell r="J30">
            <v>1800955.13</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1845707</v>
          </cell>
          <cell r="I36">
            <v>1832762.8</v>
          </cell>
          <cell r="J36">
            <v>1800955.13</v>
          </cell>
        </row>
        <row r="37">
          <cell r="D37">
            <v>1837849</v>
          </cell>
          <cell r="I37">
            <v>1824904.86</v>
          </cell>
          <cell r="J37">
            <v>1793579.74</v>
          </cell>
        </row>
        <row r="38">
          <cell r="D38">
            <v>7858</v>
          </cell>
          <cell r="I38">
            <v>7857.94</v>
          </cell>
          <cell r="J38">
            <v>7375.39</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420406</v>
          </cell>
          <cell r="I64">
            <v>420405.51</v>
          </cell>
          <cell r="J64">
            <v>420405.51</v>
          </cell>
        </row>
        <row r="65">
          <cell r="D65">
            <v>420406</v>
          </cell>
          <cell r="I65">
            <v>420405.51</v>
          </cell>
          <cell r="J65">
            <v>420405.51</v>
          </cell>
        </row>
        <row r="66">
          <cell r="D66">
            <v>420406</v>
          </cell>
          <cell r="I66">
            <v>420405.51</v>
          </cell>
          <cell r="J66">
            <v>420405.51</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1">
        <row r="22">
          <cell r="D22">
            <v>18262</v>
          </cell>
          <cell r="E22">
            <v>0</v>
          </cell>
          <cell r="F22">
            <v>0</v>
          </cell>
          <cell r="G22">
            <v>0</v>
          </cell>
          <cell r="H22">
            <v>18261.95</v>
          </cell>
          <cell r="K22">
            <v>0</v>
          </cell>
        </row>
        <row r="23">
          <cell r="D23">
            <v>18262</v>
          </cell>
          <cell r="H23">
            <v>18261.95</v>
          </cell>
        </row>
        <row r="24">
          <cell r="D24">
            <v>0</v>
          </cell>
          <cell r="H24">
            <v>0</v>
          </cell>
        </row>
        <row r="25">
          <cell r="D25">
            <v>0</v>
          </cell>
          <cell r="H25">
            <v>0</v>
          </cell>
        </row>
        <row r="26">
          <cell r="D26">
            <v>0</v>
          </cell>
          <cell r="H26">
            <v>0</v>
          </cell>
        </row>
        <row r="27">
          <cell r="D27">
            <v>0</v>
          </cell>
        </row>
        <row r="28">
          <cell r="D28">
            <v>18262</v>
          </cell>
          <cell r="I28">
            <v>18261.95</v>
          </cell>
          <cell r="J28">
            <v>18323.810000000001</v>
          </cell>
        </row>
        <row r="30">
          <cell r="D30">
            <v>18262</v>
          </cell>
          <cell r="I30">
            <v>18261.95</v>
          </cell>
          <cell r="J30">
            <v>18323.810000000001</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18262</v>
          </cell>
          <cell r="I36">
            <v>18261.95</v>
          </cell>
          <cell r="J36">
            <v>18323.810000000001</v>
          </cell>
        </row>
        <row r="37">
          <cell r="D37">
            <v>18262</v>
          </cell>
          <cell r="I37">
            <v>18261.95</v>
          </cell>
          <cell r="J37">
            <v>18323.810000000001</v>
          </cell>
        </row>
        <row r="38">
          <cell r="D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2">
        <row r="22">
          <cell r="D22">
            <v>7740</v>
          </cell>
          <cell r="E22">
            <v>204.4</v>
          </cell>
          <cell r="F22">
            <v>0</v>
          </cell>
          <cell r="G22">
            <v>0</v>
          </cell>
          <cell r="H22">
            <v>7740</v>
          </cell>
          <cell r="K22">
            <v>204.39999999999964</v>
          </cell>
        </row>
        <row r="23">
          <cell r="D23">
            <v>0</v>
          </cell>
          <cell r="H23">
            <v>0</v>
          </cell>
        </row>
        <row r="24">
          <cell r="D24">
            <v>7740</v>
          </cell>
          <cell r="H24">
            <v>7740</v>
          </cell>
        </row>
        <row r="25">
          <cell r="D25">
            <v>0</v>
          </cell>
          <cell r="H25">
            <v>0</v>
          </cell>
        </row>
        <row r="26">
          <cell r="D26">
            <v>0</v>
          </cell>
          <cell r="H26">
            <v>0</v>
          </cell>
        </row>
        <row r="27">
          <cell r="D27">
            <v>0</v>
          </cell>
        </row>
        <row r="28">
          <cell r="D28">
            <v>7740</v>
          </cell>
          <cell r="I28">
            <v>7740</v>
          </cell>
          <cell r="J28">
            <v>7740</v>
          </cell>
        </row>
        <row r="30">
          <cell r="D30">
            <v>7740</v>
          </cell>
          <cell r="I30">
            <v>7740</v>
          </cell>
          <cell r="J30">
            <v>7740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7740</v>
          </cell>
          <cell r="I36">
            <v>7740</v>
          </cell>
          <cell r="J36">
            <v>7740</v>
          </cell>
        </row>
        <row r="37">
          <cell r="D37">
            <v>0</v>
          </cell>
          <cell r="I37">
            <v>0</v>
          </cell>
          <cell r="J37">
            <v>0</v>
          </cell>
        </row>
        <row r="38">
          <cell r="D38">
            <v>0</v>
          </cell>
          <cell r="I38">
            <v>0</v>
          </cell>
          <cell r="J38">
            <v>0</v>
          </cell>
        </row>
        <row r="39">
          <cell r="D39">
            <v>7740</v>
          </cell>
          <cell r="I39">
            <v>7740</v>
          </cell>
          <cell r="J39">
            <v>7740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3">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4">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5">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6">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7">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8">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99">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0">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1">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2">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3">
        <row r="11">
          <cell r="A11" t="str">
            <v>Організаційно-правова форма господарювання</v>
          </cell>
        </row>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4">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5">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6">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7">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8">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09">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0">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1">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2">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3">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4">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5">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6">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7">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8">
        <row r="22">
          <cell r="D22">
            <v>0</v>
          </cell>
          <cell r="E22">
            <v>0</v>
          </cell>
          <cell r="F22">
            <v>0</v>
          </cell>
          <cell r="G22">
            <v>0</v>
          </cell>
          <cell r="H22">
            <v>0</v>
          </cell>
          <cell r="K22">
            <v>0</v>
          </cell>
        </row>
        <row r="23">
          <cell r="D23">
            <v>0</v>
          </cell>
          <cell r="H23">
            <v>0</v>
          </cell>
        </row>
        <row r="24">
          <cell r="D24">
            <v>0</v>
          </cell>
          <cell r="H24">
            <v>0</v>
          </cell>
        </row>
        <row r="25">
          <cell r="D25">
            <v>0</v>
          </cell>
          <cell r="H25">
            <v>0</v>
          </cell>
        </row>
        <row r="26">
          <cell r="D26">
            <v>0</v>
          </cell>
          <cell r="H26">
            <v>0</v>
          </cell>
        </row>
        <row r="27">
          <cell r="D27">
            <v>0</v>
          </cell>
        </row>
        <row r="28">
          <cell r="D28">
            <v>0</v>
          </cell>
          <cell r="I28">
            <v>0</v>
          </cell>
          <cell r="J28">
            <v>0</v>
          </cell>
        </row>
        <row r="30">
          <cell r="D30">
            <v>0</v>
          </cell>
          <cell r="I30">
            <v>0</v>
          </cell>
          <cell r="J30">
            <v>0</v>
          </cell>
        </row>
        <row r="31">
          <cell r="D31">
            <v>0</v>
          </cell>
          <cell r="I31">
            <v>0</v>
          </cell>
          <cell r="J31">
            <v>0</v>
          </cell>
        </row>
        <row r="32">
          <cell r="D32">
            <v>0</v>
          </cell>
          <cell r="I32">
            <v>0</v>
          </cell>
          <cell r="J32">
            <v>0</v>
          </cell>
        </row>
        <row r="33">
          <cell r="D33">
            <v>0</v>
          </cell>
          <cell r="I33">
            <v>0</v>
          </cell>
          <cell r="J33">
            <v>0</v>
          </cell>
        </row>
        <row r="34">
          <cell r="D34">
            <v>0</v>
          </cell>
          <cell r="I34">
            <v>0</v>
          </cell>
          <cell r="J34">
            <v>0</v>
          </cell>
        </row>
        <row r="35">
          <cell r="D35">
            <v>0</v>
          </cell>
          <cell r="I35">
            <v>0</v>
          </cell>
          <cell r="J35">
            <v>0</v>
          </cell>
        </row>
        <row r="36">
          <cell r="D36">
            <v>0</v>
          </cell>
          <cell r="I36">
            <v>0</v>
          </cell>
          <cell r="J36">
            <v>0</v>
          </cell>
        </row>
        <row r="37">
          <cell r="D37">
            <v>0</v>
          </cell>
          <cell r="I37">
            <v>0</v>
          </cell>
          <cell r="J37">
            <v>0</v>
          </cell>
        </row>
        <row r="38">
          <cell r="D38">
            <v>0</v>
          </cell>
          <cell r="I38">
            <v>0</v>
          </cell>
          <cell r="J38">
            <v>0</v>
          </cell>
        </row>
        <row r="39">
          <cell r="D39">
            <v>0</v>
          </cell>
          <cell r="I39">
            <v>0</v>
          </cell>
          <cell r="J39">
            <v>0</v>
          </cell>
        </row>
        <row r="40">
          <cell r="D40">
            <v>0</v>
          </cell>
          <cell r="I40">
            <v>0</v>
          </cell>
          <cell r="J40">
            <v>0</v>
          </cell>
        </row>
        <row r="41">
          <cell r="D41">
            <v>0</v>
          </cell>
          <cell r="I41">
            <v>0</v>
          </cell>
          <cell r="J41">
            <v>0</v>
          </cell>
        </row>
        <row r="42">
          <cell r="D42">
            <v>0</v>
          </cell>
          <cell r="I42">
            <v>0</v>
          </cell>
          <cell r="J42">
            <v>0</v>
          </cell>
        </row>
        <row r="43">
          <cell r="D43">
            <v>0</v>
          </cell>
          <cell r="I43">
            <v>0</v>
          </cell>
          <cell r="J43">
            <v>0</v>
          </cell>
        </row>
        <row r="44">
          <cell r="D44">
            <v>0</v>
          </cell>
          <cell r="I44">
            <v>0</v>
          </cell>
          <cell r="J44">
            <v>0</v>
          </cell>
        </row>
        <row r="45">
          <cell r="D45">
            <v>0</v>
          </cell>
          <cell r="I45">
            <v>0</v>
          </cell>
          <cell r="J45">
            <v>0</v>
          </cell>
        </row>
        <row r="46">
          <cell r="D46">
            <v>0</v>
          </cell>
          <cell r="I46">
            <v>0</v>
          </cell>
          <cell r="J46">
            <v>0</v>
          </cell>
        </row>
        <row r="47">
          <cell r="D47">
            <v>0</v>
          </cell>
          <cell r="I47">
            <v>0</v>
          </cell>
          <cell r="J47">
            <v>0</v>
          </cell>
        </row>
        <row r="48">
          <cell r="D48">
            <v>0</v>
          </cell>
          <cell r="I48">
            <v>0</v>
          </cell>
          <cell r="J48">
            <v>0</v>
          </cell>
        </row>
        <row r="49">
          <cell r="D49">
            <v>0</v>
          </cell>
          <cell r="I49">
            <v>0</v>
          </cell>
          <cell r="J49">
            <v>0</v>
          </cell>
        </row>
        <row r="50">
          <cell r="D50">
            <v>0</v>
          </cell>
          <cell r="I50">
            <v>0</v>
          </cell>
          <cell r="J50">
            <v>0</v>
          </cell>
        </row>
        <row r="51">
          <cell r="D51">
            <v>0</v>
          </cell>
          <cell r="I51">
            <v>0</v>
          </cell>
          <cell r="J51">
            <v>0</v>
          </cell>
        </row>
        <row r="52">
          <cell r="D52">
            <v>0</v>
          </cell>
          <cell r="I52">
            <v>0</v>
          </cell>
          <cell r="J52">
            <v>0</v>
          </cell>
        </row>
        <row r="53">
          <cell r="D53">
            <v>0</v>
          </cell>
          <cell r="I53">
            <v>0</v>
          </cell>
          <cell r="J53">
            <v>0</v>
          </cell>
        </row>
        <row r="54">
          <cell r="D54">
            <v>0</v>
          </cell>
          <cell r="I54">
            <v>0</v>
          </cell>
          <cell r="J54">
            <v>0</v>
          </cell>
        </row>
        <row r="55">
          <cell r="D55">
            <v>0</v>
          </cell>
          <cell r="I55">
            <v>0</v>
          </cell>
          <cell r="J55">
            <v>0</v>
          </cell>
        </row>
        <row r="56">
          <cell r="D56">
            <v>0</v>
          </cell>
          <cell r="I56">
            <v>0</v>
          </cell>
          <cell r="J56">
            <v>0</v>
          </cell>
        </row>
        <row r="57">
          <cell r="D57">
            <v>0</v>
          </cell>
          <cell r="I57">
            <v>0</v>
          </cell>
          <cell r="J57">
            <v>0</v>
          </cell>
        </row>
        <row r="58">
          <cell r="D58">
            <v>0</v>
          </cell>
          <cell r="I58">
            <v>0</v>
          </cell>
          <cell r="J58">
            <v>0</v>
          </cell>
        </row>
        <row r="59">
          <cell r="D59">
            <v>0</v>
          </cell>
          <cell r="I59">
            <v>0</v>
          </cell>
          <cell r="J59">
            <v>0</v>
          </cell>
        </row>
        <row r="60">
          <cell r="D60">
            <v>0</v>
          </cell>
          <cell r="I60">
            <v>0</v>
          </cell>
          <cell r="J60">
            <v>0</v>
          </cell>
        </row>
        <row r="61">
          <cell r="D61">
            <v>0</v>
          </cell>
          <cell r="I61">
            <v>0</v>
          </cell>
          <cell r="J61">
            <v>0</v>
          </cell>
        </row>
        <row r="62">
          <cell r="D62">
            <v>0</v>
          </cell>
          <cell r="I62">
            <v>0</v>
          </cell>
          <cell r="J62">
            <v>0</v>
          </cell>
        </row>
        <row r="63">
          <cell r="D63">
            <v>0</v>
          </cell>
          <cell r="I63">
            <v>0</v>
          </cell>
          <cell r="J63">
            <v>0</v>
          </cell>
        </row>
        <row r="64">
          <cell r="D64">
            <v>0</v>
          </cell>
          <cell r="I64">
            <v>0</v>
          </cell>
          <cell r="J64">
            <v>0</v>
          </cell>
        </row>
        <row r="65">
          <cell r="D65">
            <v>0</v>
          </cell>
          <cell r="I65">
            <v>0</v>
          </cell>
          <cell r="J65">
            <v>0</v>
          </cell>
        </row>
        <row r="66">
          <cell r="D66">
            <v>0</v>
          </cell>
          <cell r="I66">
            <v>0</v>
          </cell>
          <cell r="J66">
            <v>0</v>
          </cell>
        </row>
        <row r="67">
          <cell r="D67">
            <v>0</v>
          </cell>
          <cell r="I67">
            <v>0</v>
          </cell>
          <cell r="J67">
            <v>0</v>
          </cell>
        </row>
        <row r="68">
          <cell r="D68">
            <v>0</v>
          </cell>
          <cell r="I68">
            <v>0</v>
          </cell>
          <cell r="J68">
            <v>0</v>
          </cell>
        </row>
        <row r="69">
          <cell r="D69">
            <v>0</v>
          </cell>
          <cell r="I69">
            <v>0</v>
          </cell>
          <cell r="J69">
            <v>0</v>
          </cell>
        </row>
        <row r="70">
          <cell r="D70">
            <v>0</v>
          </cell>
          <cell r="I70">
            <v>0</v>
          </cell>
          <cell r="J70">
            <v>0</v>
          </cell>
        </row>
        <row r="71">
          <cell r="D71">
            <v>0</v>
          </cell>
          <cell r="I71">
            <v>0</v>
          </cell>
          <cell r="J71">
            <v>0</v>
          </cell>
        </row>
        <row r="72">
          <cell r="D72">
            <v>0</v>
          </cell>
          <cell r="I72">
            <v>0</v>
          </cell>
          <cell r="J72">
            <v>0</v>
          </cell>
        </row>
        <row r="73">
          <cell r="D73">
            <v>0</v>
          </cell>
          <cell r="I73">
            <v>0</v>
          </cell>
          <cell r="J73">
            <v>0</v>
          </cell>
        </row>
        <row r="74">
          <cell r="D74">
            <v>0</v>
          </cell>
          <cell r="I74">
            <v>0</v>
          </cell>
          <cell r="J74">
            <v>0</v>
          </cell>
        </row>
        <row r="75">
          <cell r="D75">
            <v>0</v>
          </cell>
          <cell r="I75">
            <v>0</v>
          </cell>
          <cell r="J75">
            <v>0</v>
          </cell>
        </row>
        <row r="76">
          <cell r="D76">
            <v>0</v>
          </cell>
          <cell r="I76">
            <v>0</v>
          </cell>
          <cell r="J76">
            <v>0</v>
          </cell>
        </row>
        <row r="77">
          <cell r="D77">
            <v>0</v>
          </cell>
          <cell r="I77">
            <v>0</v>
          </cell>
          <cell r="J77">
            <v>0</v>
          </cell>
        </row>
        <row r="78">
          <cell r="D78">
            <v>0</v>
          </cell>
          <cell r="I78">
            <v>0</v>
          </cell>
          <cell r="J78">
            <v>0</v>
          </cell>
        </row>
        <row r="79">
          <cell r="D79">
            <v>0</v>
          </cell>
          <cell r="I79">
            <v>0</v>
          </cell>
          <cell r="J79">
            <v>0</v>
          </cell>
        </row>
        <row r="80">
          <cell r="D80">
            <v>0</v>
          </cell>
          <cell r="I80">
            <v>0</v>
          </cell>
          <cell r="J80">
            <v>0</v>
          </cell>
        </row>
        <row r="81">
          <cell r="D81">
            <v>0</v>
          </cell>
          <cell r="I81">
            <v>0</v>
          </cell>
          <cell r="J81">
            <v>0</v>
          </cell>
        </row>
        <row r="82">
          <cell r="D82">
            <v>0</v>
          </cell>
          <cell r="I82">
            <v>0</v>
          </cell>
          <cell r="J82">
            <v>0</v>
          </cell>
        </row>
        <row r="83">
          <cell r="D83">
            <v>0</v>
          </cell>
          <cell r="I83">
            <v>0</v>
          </cell>
          <cell r="J83">
            <v>0</v>
          </cell>
        </row>
        <row r="87">
          <cell r="D87">
            <v>0</v>
          </cell>
          <cell r="I87">
            <v>0</v>
          </cell>
          <cell r="J87">
            <v>0</v>
          </cell>
        </row>
        <row r="88">
          <cell r="D88">
            <v>0</v>
          </cell>
          <cell r="I88">
            <v>0</v>
          </cell>
          <cell r="J88">
            <v>0</v>
          </cell>
        </row>
        <row r="89">
          <cell r="D89">
            <v>0</v>
          </cell>
          <cell r="I89">
            <v>0</v>
          </cell>
          <cell r="J89">
            <v>0</v>
          </cell>
        </row>
        <row r="90">
          <cell r="D90">
            <v>0</v>
          </cell>
          <cell r="I90">
            <v>0</v>
          </cell>
          <cell r="J90">
            <v>0</v>
          </cell>
        </row>
        <row r="91">
          <cell r="D91">
            <v>0</v>
          </cell>
          <cell r="I91">
            <v>0</v>
          </cell>
          <cell r="J91">
            <v>0</v>
          </cell>
        </row>
        <row r="92">
          <cell r="I92">
            <v>0</v>
          </cell>
          <cell r="J92">
            <v>0</v>
          </cell>
        </row>
        <row r="93">
          <cell r="I93">
            <v>0</v>
          </cell>
          <cell r="J93">
            <v>0</v>
          </cell>
        </row>
        <row r="94">
          <cell r="I94">
            <v>0</v>
          </cell>
          <cell r="J94">
            <v>0</v>
          </cell>
        </row>
        <row r="95">
          <cell r="I95">
            <v>0</v>
          </cell>
          <cell r="J95">
            <v>0</v>
          </cell>
        </row>
        <row r="96">
          <cell r="D96">
            <v>0</v>
          </cell>
          <cell r="I96">
            <v>0</v>
          </cell>
          <cell r="J96">
            <v>0</v>
          </cell>
        </row>
        <row r="97">
          <cell r="D97">
            <v>0</v>
          </cell>
          <cell r="I97">
            <v>0</v>
          </cell>
          <cell r="J97">
            <v>0</v>
          </cell>
        </row>
      </sheetData>
      <sheetData sheetId="119" refreshError="1"/>
      <sheetData sheetId="120">
        <row r="22">
          <cell r="D22">
            <v>0</v>
          </cell>
          <cell r="E22">
            <v>0</v>
          </cell>
          <cell r="F22">
            <v>0</v>
          </cell>
          <cell r="G22">
            <v>0</v>
          </cell>
          <cell r="H22">
            <v>0</v>
          </cell>
          <cell r="I22">
            <v>0</v>
          </cell>
          <cell r="K22">
            <v>0</v>
          </cell>
        </row>
        <row r="24">
          <cell r="D24">
            <v>0</v>
          </cell>
          <cell r="E24">
            <v>0</v>
          </cell>
          <cell r="F24">
            <v>0</v>
          </cell>
          <cell r="G24">
            <v>0</v>
          </cell>
          <cell r="H24">
            <v>0</v>
          </cell>
          <cell r="I24">
            <v>0</v>
          </cell>
          <cell r="J24">
            <v>0</v>
          </cell>
          <cell r="K24">
            <v>0</v>
          </cell>
        </row>
        <row r="25">
          <cell r="D25">
            <v>0</v>
          </cell>
          <cell r="E25">
            <v>0</v>
          </cell>
          <cell r="F25">
            <v>0</v>
          </cell>
          <cell r="G25">
            <v>0</v>
          </cell>
          <cell r="H25">
            <v>0</v>
          </cell>
          <cell r="I25">
            <v>0</v>
          </cell>
          <cell r="J25">
            <v>0</v>
          </cell>
          <cell r="K25">
            <v>0</v>
          </cell>
        </row>
        <row r="26">
          <cell r="D26">
            <v>0</v>
          </cell>
          <cell r="E26">
            <v>0</v>
          </cell>
          <cell r="F26">
            <v>0</v>
          </cell>
          <cell r="G26">
            <v>0</v>
          </cell>
          <cell r="H26">
            <v>0</v>
          </cell>
          <cell r="I26">
            <v>0</v>
          </cell>
          <cell r="J26">
            <v>0</v>
          </cell>
          <cell r="K26">
            <v>0</v>
          </cell>
        </row>
        <row r="27">
          <cell r="D27">
            <v>0</v>
          </cell>
          <cell r="E27">
            <v>0</v>
          </cell>
          <cell r="F27">
            <v>0</v>
          </cell>
          <cell r="G27">
            <v>0</v>
          </cell>
          <cell r="H27">
            <v>0</v>
          </cell>
          <cell r="I27">
            <v>0</v>
          </cell>
          <cell r="J27">
            <v>0</v>
          </cell>
          <cell r="K27">
            <v>0</v>
          </cell>
        </row>
        <row r="28">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0</v>
          </cell>
          <cell r="E35">
            <v>0</v>
          </cell>
          <cell r="F35">
            <v>0</v>
          </cell>
          <cell r="G35">
            <v>0</v>
          </cell>
          <cell r="H35">
            <v>0</v>
          </cell>
          <cell r="I35">
            <v>0</v>
          </cell>
          <cell r="J35">
            <v>0</v>
          </cell>
          <cell r="K35">
            <v>0</v>
          </cell>
        </row>
        <row r="36">
          <cell r="D36">
            <v>0</v>
          </cell>
          <cell r="E36">
            <v>0</v>
          </cell>
          <cell r="F36">
            <v>0</v>
          </cell>
          <cell r="G36">
            <v>0</v>
          </cell>
          <cell r="H36">
            <v>0</v>
          </cell>
          <cell r="I36">
            <v>0</v>
          </cell>
          <cell r="J36">
            <v>0</v>
          </cell>
          <cell r="K36">
            <v>0</v>
          </cell>
        </row>
        <row r="37">
          <cell r="D37">
            <v>0</v>
          </cell>
          <cell r="E37">
            <v>0</v>
          </cell>
          <cell r="F37">
            <v>0</v>
          </cell>
          <cell r="G37">
            <v>0</v>
          </cell>
          <cell r="H37">
            <v>0</v>
          </cell>
          <cell r="I37">
            <v>0</v>
          </cell>
          <cell r="J37">
            <v>0</v>
          </cell>
          <cell r="K37">
            <v>0</v>
          </cell>
        </row>
        <row r="38">
          <cell r="D38">
            <v>0</v>
          </cell>
          <cell r="E38">
            <v>0</v>
          </cell>
          <cell r="F38">
            <v>0</v>
          </cell>
          <cell r="G38">
            <v>0</v>
          </cell>
          <cell r="H38">
            <v>0</v>
          </cell>
          <cell r="I38">
            <v>0</v>
          </cell>
          <cell r="J38">
            <v>0</v>
          </cell>
          <cell r="K38">
            <v>0</v>
          </cell>
        </row>
        <row r="39">
          <cell r="D39">
            <v>0</v>
          </cell>
          <cell r="E39">
            <v>0</v>
          </cell>
          <cell r="F39">
            <v>0</v>
          </cell>
          <cell r="G39">
            <v>0</v>
          </cell>
          <cell r="H39">
            <v>0</v>
          </cell>
          <cell r="I39">
            <v>0</v>
          </cell>
          <cell r="J39">
            <v>0</v>
          </cell>
          <cell r="K39">
            <v>0</v>
          </cell>
        </row>
        <row r="40">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0</v>
          </cell>
          <cell r="E43">
            <v>0</v>
          </cell>
          <cell r="F43">
            <v>0</v>
          </cell>
          <cell r="G43">
            <v>0</v>
          </cell>
          <cell r="H43">
            <v>0</v>
          </cell>
          <cell r="I43">
            <v>0</v>
          </cell>
          <cell r="J43">
            <v>0</v>
          </cell>
          <cell r="K43">
            <v>0</v>
          </cell>
        </row>
        <row r="44">
          <cell r="D44">
            <v>0</v>
          </cell>
          <cell r="E44">
            <v>0</v>
          </cell>
          <cell r="F44">
            <v>0</v>
          </cell>
          <cell r="G44">
            <v>0</v>
          </cell>
          <cell r="H44">
            <v>0</v>
          </cell>
          <cell r="I44">
            <v>0</v>
          </cell>
          <cell r="J44">
            <v>0</v>
          </cell>
          <cell r="K44">
            <v>0</v>
          </cell>
        </row>
        <row r="45">
          <cell r="D45">
            <v>0</v>
          </cell>
          <cell r="E45">
            <v>0</v>
          </cell>
          <cell r="F45">
            <v>0</v>
          </cell>
          <cell r="G45">
            <v>0</v>
          </cell>
          <cell r="H45">
            <v>0</v>
          </cell>
          <cell r="I45">
            <v>0</v>
          </cell>
          <cell r="J45">
            <v>0</v>
          </cell>
          <cell r="K45">
            <v>0</v>
          </cell>
        </row>
        <row r="46">
          <cell r="D46">
            <v>0</v>
          </cell>
          <cell r="E46">
            <v>0</v>
          </cell>
          <cell r="F46">
            <v>0</v>
          </cell>
          <cell r="G46">
            <v>0</v>
          </cell>
          <cell r="H46">
            <v>0</v>
          </cell>
          <cell r="I46">
            <v>0</v>
          </cell>
          <cell r="J46">
            <v>0</v>
          </cell>
          <cell r="K46">
            <v>0</v>
          </cell>
        </row>
        <row r="47">
          <cell r="D47">
            <v>0</v>
          </cell>
          <cell r="E47">
            <v>0</v>
          </cell>
          <cell r="F47">
            <v>0</v>
          </cell>
          <cell r="G47">
            <v>0</v>
          </cell>
          <cell r="H47">
            <v>0</v>
          </cell>
          <cell r="I47">
            <v>0</v>
          </cell>
          <cell r="J47">
            <v>0</v>
          </cell>
          <cell r="K47">
            <v>0</v>
          </cell>
        </row>
        <row r="48">
          <cell r="D48">
            <v>0</v>
          </cell>
          <cell r="E48">
            <v>0</v>
          </cell>
          <cell r="F48">
            <v>0</v>
          </cell>
          <cell r="G48">
            <v>0</v>
          </cell>
          <cell r="H48">
            <v>0</v>
          </cell>
          <cell r="I48">
            <v>0</v>
          </cell>
          <cell r="J48">
            <v>0</v>
          </cell>
          <cell r="K48">
            <v>0</v>
          </cell>
        </row>
        <row r="49">
          <cell r="D49">
            <v>0</v>
          </cell>
          <cell r="E49">
            <v>0</v>
          </cell>
          <cell r="F49">
            <v>0</v>
          </cell>
          <cell r="G49">
            <v>0</v>
          </cell>
          <cell r="H49">
            <v>0</v>
          </cell>
          <cell r="I49">
            <v>0</v>
          </cell>
          <cell r="J49">
            <v>0</v>
          </cell>
          <cell r="K49">
            <v>0</v>
          </cell>
        </row>
        <row r="50">
          <cell r="D50">
            <v>0</v>
          </cell>
          <cell r="E50">
            <v>0</v>
          </cell>
          <cell r="F50">
            <v>0</v>
          </cell>
          <cell r="G50">
            <v>0</v>
          </cell>
          <cell r="H50">
            <v>0</v>
          </cell>
          <cell r="I50">
            <v>0</v>
          </cell>
          <cell r="J50">
            <v>0</v>
          </cell>
          <cell r="K50">
            <v>0</v>
          </cell>
        </row>
        <row r="51">
          <cell r="D51">
            <v>0</v>
          </cell>
          <cell r="E51">
            <v>0</v>
          </cell>
          <cell r="F51">
            <v>0</v>
          </cell>
          <cell r="G51">
            <v>0</v>
          </cell>
          <cell r="H51">
            <v>0</v>
          </cell>
          <cell r="I51">
            <v>0</v>
          </cell>
          <cell r="J51">
            <v>0</v>
          </cell>
          <cell r="K51">
            <v>0</v>
          </cell>
        </row>
        <row r="52">
          <cell r="D52">
            <v>0</v>
          </cell>
          <cell r="E52">
            <v>0</v>
          </cell>
          <cell r="F52">
            <v>0</v>
          </cell>
          <cell r="G52">
            <v>0</v>
          </cell>
          <cell r="H52">
            <v>0</v>
          </cell>
          <cell r="I52">
            <v>0</v>
          </cell>
          <cell r="J52">
            <v>0</v>
          </cell>
          <cell r="K52">
            <v>0</v>
          </cell>
        </row>
        <row r="53">
          <cell r="D53">
            <v>0</v>
          </cell>
          <cell r="E53">
            <v>0</v>
          </cell>
          <cell r="F53">
            <v>0</v>
          </cell>
          <cell r="G53">
            <v>0</v>
          </cell>
          <cell r="H53">
            <v>0</v>
          </cell>
          <cell r="I53">
            <v>0</v>
          </cell>
          <cell r="J53">
            <v>0</v>
          </cell>
          <cell r="K53">
            <v>0</v>
          </cell>
        </row>
        <row r="54">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D56">
            <v>0</v>
          </cell>
          <cell r="E56">
            <v>0</v>
          </cell>
          <cell r="F56">
            <v>0</v>
          </cell>
          <cell r="G56">
            <v>0</v>
          </cell>
          <cell r="H56">
            <v>0</v>
          </cell>
          <cell r="I56">
            <v>0</v>
          </cell>
          <cell r="J56">
            <v>0</v>
          </cell>
          <cell r="K56">
            <v>0</v>
          </cell>
        </row>
        <row r="57">
          <cell r="D57">
            <v>0</v>
          </cell>
          <cell r="E57">
            <v>0</v>
          </cell>
          <cell r="F57">
            <v>0</v>
          </cell>
          <cell r="G57">
            <v>0</v>
          </cell>
          <cell r="H57">
            <v>0</v>
          </cell>
          <cell r="I57">
            <v>0</v>
          </cell>
          <cell r="J57">
            <v>0</v>
          </cell>
          <cell r="K57">
            <v>0</v>
          </cell>
        </row>
        <row r="58">
          <cell r="D58">
            <v>0</v>
          </cell>
          <cell r="E58">
            <v>0</v>
          </cell>
          <cell r="F58">
            <v>0</v>
          </cell>
          <cell r="G58">
            <v>0</v>
          </cell>
          <cell r="H58">
            <v>0</v>
          </cell>
          <cell r="I58">
            <v>0</v>
          </cell>
          <cell r="K58">
            <v>0</v>
          </cell>
        </row>
        <row r="59">
          <cell r="D59">
            <v>0</v>
          </cell>
          <cell r="E59">
            <v>0</v>
          </cell>
          <cell r="F59">
            <v>0</v>
          </cell>
          <cell r="G59">
            <v>0</v>
          </cell>
          <cell r="H59">
            <v>0</v>
          </cell>
          <cell r="I59">
            <v>0</v>
          </cell>
          <cell r="K59">
            <v>0</v>
          </cell>
        </row>
        <row r="60">
          <cell r="D60">
            <v>0</v>
          </cell>
          <cell r="E60">
            <v>0</v>
          </cell>
          <cell r="F60">
            <v>0</v>
          </cell>
          <cell r="G60">
            <v>0</v>
          </cell>
          <cell r="H60">
            <v>0</v>
          </cell>
          <cell r="I60">
            <v>0</v>
          </cell>
          <cell r="K60">
            <v>0</v>
          </cell>
        </row>
        <row r="61">
          <cell r="D61">
            <v>0</v>
          </cell>
          <cell r="E61">
            <v>0</v>
          </cell>
          <cell r="F61">
            <v>0</v>
          </cell>
          <cell r="G61">
            <v>0</v>
          </cell>
          <cell r="H61">
            <v>0</v>
          </cell>
          <cell r="I61">
            <v>0</v>
          </cell>
          <cell r="J61">
            <v>0</v>
          </cell>
          <cell r="K61">
            <v>0</v>
          </cell>
        </row>
        <row r="62">
          <cell r="D62">
            <v>0</v>
          </cell>
          <cell r="E62">
            <v>0</v>
          </cell>
          <cell r="F62">
            <v>0</v>
          </cell>
          <cell r="G62">
            <v>0</v>
          </cell>
          <cell r="H62">
            <v>0</v>
          </cell>
          <cell r="I62">
            <v>0</v>
          </cell>
          <cell r="J62">
            <v>0</v>
          </cell>
          <cell r="K62">
            <v>0</v>
          </cell>
        </row>
        <row r="63">
          <cell r="D63">
            <v>0</v>
          </cell>
          <cell r="E63">
            <v>0</v>
          </cell>
          <cell r="F63">
            <v>0</v>
          </cell>
          <cell r="G63">
            <v>0</v>
          </cell>
          <cell r="H63">
            <v>0</v>
          </cell>
          <cell r="I63">
            <v>0</v>
          </cell>
          <cell r="J63">
            <v>0</v>
          </cell>
          <cell r="K63">
            <v>0</v>
          </cell>
        </row>
        <row r="64">
          <cell r="D64">
            <v>0</v>
          </cell>
          <cell r="E64">
            <v>0</v>
          </cell>
          <cell r="F64">
            <v>0</v>
          </cell>
          <cell r="G64">
            <v>0</v>
          </cell>
          <cell r="H64">
            <v>0</v>
          </cell>
          <cell r="I64">
            <v>0</v>
          </cell>
          <cell r="K64">
            <v>0</v>
          </cell>
        </row>
        <row r="65">
          <cell r="D65">
            <v>0</v>
          </cell>
          <cell r="E65">
            <v>0</v>
          </cell>
          <cell r="F65">
            <v>0</v>
          </cell>
          <cell r="G65">
            <v>0</v>
          </cell>
          <cell r="H65">
            <v>0</v>
          </cell>
          <cell r="I65">
            <v>0</v>
          </cell>
          <cell r="J65">
            <v>0</v>
          </cell>
          <cell r="K65">
            <v>0</v>
          </cell>
        </row>
        <row r="66">
          <cell r="D66">
            <v>0</v>
          </cell>
          <cell r="E66">
            <v>0</v>
          </cell>
          <cell r="F66">
            <v>0</v>
          </cell>
          <cell r="G66">
            <v>0</v>
          </cell>
          <cell r="H66">
            <v>0</v>
          </cell>
          <cell r="I66">
            <v>0</v>
          </cell>
          <cell r="K66">
            <v>0</v>
          </cell>
        </row>
        <row r="67">
          <cell r="D67">
            <v>0</v>
          </cell>
          <cell r="E67">
            <v>0</v>
          </cell>
          <cell r="F67">
            <v>0</v>
          </cell>
          <cell r="G67">
            <v>0</v>
          </cell>
          <cell r="H67">
            <v>0</v>
          </cell>
          <cell r="I67">
            <v>0</v>
          </cell>
          <cell r="J67">
            <v>0</v>
          </cell>
          <cell r="K67">
            <v>0</v>
          </cell>
        </row>
        <row r="68">
          <cell r="D68">
            <v>0</v>
          </cell>
          <cell r="E68">
            <v>0</v>
          </cell>
          <cell r="F68">
            <v>0</v>
          </cell>
          <cell r="G68">
            <v>0</v>
          </cell>
          <cell r="H68">
            <v>0</v>
          </cell>
          <cell r="I68">
            <v>0</v>
          </cell>
          <cell r="J68">
            <v>0</v>
          </cell>
          <cell r="K68">
            <v>0</v>
          </cell>
        </row>
        <row r="69">
          <cell r="D69">
            <v>0</v>
          </cell>
          <cell r="E69">
            <v>0</v>
          </cell>
          <cell r="F69">
            <v>0</v>
          </cell>
          <cell r="G69">
            <v>0</v>
          </cell>
          <cell r="H69">
            <v>0</v>
          </cell>
          <cell r="I69">
            <v>0</v>
          </cell>
          <cell r="J69">
            <v>0</v>
          </cell>
          <cell r="K69">
            <v>0</v>
          </cell>
        </row>
        <row r="70">
          <cell r="D70">
            <v>0</v>
          </cell>
          <cell r="E70">
            <v>0</v>
          </cell>
          <cell r="F70">
            <v>0</v>
          </cell>
          <cell r="G70">
            <v>0</v>
          </cell>
          <cell r="H70">
            <v>0</v>
          </cell>
          <cell r="I70">
            <v>0</v>
          </cell>
          <cell r="J70">
            <v>0</v>
          </cell>
          <cell r="K70">
            <v>0</v>
          </cell>
        </row>
        <row r="71">
          <cell r="D71">
            <v>0</v>
          </cell>
          <cell r="E71">
            <v>0</v>
          </cell>
          <cell r="F71">
            <v>0</v>
          </cell>
          <cell r="G71">
            <v>0</v>
          </cell>
          <cell r="H71">
            <v>0</v>
          </cell>
          <cell r="I71">
            <v>0</v>
          </cell>
          <cell r="J71">
            <v>0</v>
          </cell>
          <cell r="K71">
            <v>0</v>
          </cell>
        </row>
        <row r="72">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D74">
            <v>0</v>
          </cell>
          <cell r="E74">
            <v>0</v>
          </cell>
          <cell r="F74">
            <v>0</v>
          </cell>
          <cell r="G74">
            <v>0</v>
          </cell>
          <cell r="H74">
            <v>0</v>
          </cell>
          <cell r="I74">
            <v>0</v>
          </cell>
          <cell r="J74">
            <v>0</v>
          </cell>
          <cell r="K74">
            <v>0</v>
          </cell>
        </row>
        <row r="75">
          <cell r="D75">
            <v>0</v>
          </cell>
          <cell r="E75">
            <v>0</v>
          </cell>
          <cell r="F75">
            <v>0</v>
          </cell>
          <cell r="G75">
            <v>0</v>
          </cell>
          <cell r="H75">
            <v>0</v>
          </cell>
          <cell r="I75">
            <v>0</v>
          </cell>
          <cell r="J75">
            <v>0</v>
          </cell>
          <cell r="K75">
            <v>0</v>
          </cell>
        </row>
        <row r="76">
          <cell r="D76">
            <v>0</v>
          </cell>
          <cell r="E76">
            <v>0</v>
          </cell>
          <cell r="F76">
            <v>0</v>
          </cell>
          <cell r="G76">
            <v>0</v>
          </cell>
          <cell r="H76">
            <v>0</v>
          </cell>
          <cell r="I76">
            <v>0</v>
          </cell>
          <cell r="J76">
            <v>0</v>
          </cell>
          <cell r="K76">
            <v>0</v>
          </cell>
        </row>
        <row r="77">
          <cell r="D77">
            <v>0</v>
          </cell>
          <cell r="E77">
            <v>0</v>
          </cell>
          <cell r="F77">
            <v>0</v>
          </cell>
          <cell r="G77">
            <v>0</v>
          </cell>
          <cell r="H77">
            <v>0</v>
          </cell>
          <cell r="I77">
            <v>0</v>
          </cell>
          <cell r="J77">
            <v>0</v>
          </cell>
          <cell r="K77">
            <v>0</v>
          </cell>
        </row>
        <row r="78">
          <cell r="D78">
            <v>0</v>
          </cell>
          <cell r="E78">
            <v>0</v>
          </cell>
          <cell r="F78">
            <v>0</v>
          </cell>
          <cell r="G78">
            <v>0</v>
          </cell>
          <cell r="H78">
            <v>0</v>
          </cell>
          <cell r="I78">
            <v>0</v>
          </cell>
          <cell r="J78">
            <v>0</v>
          </cell>
          <cell r="K78">
            <v>0</v>
          </cell>
        </row>
        <row r="79">
          <cell r="D79">
            <v>0</v>
          </cell>
          <cell r="E79">
            <v>0</v>
          </cell>
          <cell r="F79">
            <v>0</v>
          </cell>
          <cell r="G79">
            <v>0</v>
          </cell>
          <cell r="H79">
            <v>0</v>
          </cell>
          <cell r="I79">
            <v>0</v>
          </cell>
          <cell r="J79">
            <v>0</v>
          </cell>
          <cell r="K79">
            <v>0</v>
          </cell>
        </row>
        <row r="80">
          <cell r="D80">
            <v>0</v>
          </cell>
          <cell r="E80">
            <v>0</v>
          </cell>
          <cell r="F80">
            <v>0</v>
          </cell>
          <cell r="G80">
            <v>0</v>
          </cell>
          <cell r="H80">
            <v>0</v>
          </cell>
          <cell r="I80">
            <v>0</v>
          </cell>
          <cell r="J80">
            <v>0</v>
          </cell>
          <cell r="K80">
            <v>0</v>
          </cell>
        </row>
        <row r="81">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D83">
            <v>0</v>
          </cell>
          <cell r="E83">
            <v>0</v>
          </cell>
          <cell r="F83">
            <v>0</v>
          </cell>
          <cell r="G83">
            <v>0</v>
          </cell>
          <cell r="H83">
            <v>0</v>
          </cell>
          <cell r="I83">
            <v>0</v>
          </cell>
          <cell r="J83">
            <v>0</v>
          </cell>
          <cell r="K83">
            <v>0</v>
          </cell>
        </row>
        <row r="84">
          <cell r="D84">
            <v>0</v>
          </cell>
          <cell r="E84">
            <v>0</v>
          </cell>
          <cell r="F84">
            <v>0</v>
          </cell>
          <cell r="G84">
            <v>0</v>
          </cell>
          <cell r="H84">
            <v>0</v>
          </cell>
          <cell r="I84">
            <v>0</v>
          </cell>
          <cell r="J84">
            <v>0</v>
          </cell>
          <cell r="K84">
            <v>0</v>
          </cell>
        </row>
        <row r="85">
          <cell r="E85">
            <v>0</v>
          </cell>
        </row>
      </sheetData>
      <sheetData sheetId="121">
        <row r="22">
          <cell r="D22">
            <v>580530</v>
          </cell>
          <cell r="E22">
            <v>580530</v>
          </cell>
          <cell r="F22">
            <v>0</v>
          </cell>
          <cell r="G22">
            <v>0</v>
          </cell>
          <cell r="H22">
            <v>578577.80000000005</v>
          </cell>
          <cell r="I22">
            <v>578577.80000000005</v>
          </cell>
          <cell r="K22">
            <v>0</v>
          </cell>
        </row>
        <row r="24">
          <cell r="D24">
            <v>0</v>
          </cell>
          <cell r="E24">
            <v>0</v>
          </cell>
          <cell r="F24">
            <v>0</v>
          </cell>
          <cell r="G24">
            <v>0</v>
          </cell>
          <cell r="H24">
            <v>0</v>
          </cell>
          <cell r="I24">
            <v>0</v>
          </cell>
          <cell r="J24">
            <v>0</v>
          </cell>
          <cell r="K24">
            <v>0</v>
          </cell>
        </row>
        <row r="25">
          <cell r="D25">
            <v>0</v>
          </cell>
          <cell r="E25">
            <v>0</v>
          </cell>
          <cell r="F25">
            <v>0</v>
          </cell>
          <cell r="G25">
            <v>0</v>
          </cell>
          <cell r="H25">
            <v>0</v>
          </cell>
          <cell r="I25">
            <v>0</v>
          </cell>
          <cell r="J25">
            <v>0</v>
          </cell>
          <cell r="K25">
            <v>0</v>
          </cell>
        </row>
        <row r="26">
          <cell r="D26">
            <v>0</v>
          </cell>
          <cell r="E26">
            <v>0</v>
          </cell>
          <cell r="F26">
            <v>0</v>
          </cell>
          <cell r="G26">
            <v>0</v>
          </cell>
          <cell r="H26">
            <v>0</v>
          </cell>
          <cell r="I26">
            <v>0</v>
          </cell>
          <cell r="J26">
            <v>0</v>
          </cell>
          <cell r="K26">
            <v>0</v>
          </cell>
        </row>
        <row r="27">
          <cell r="D27">
            <v>0</v>
          </cell>
          <cell r="E27">
            <v>0</v>
          </cell>
          <cell r="F27">
            <v>0</v>
          </cell>
          <cell r="G27">
            <v>0</v>
          </cell>
          <cell r="H27">
            <v>0</v>
          </cell>
          <cell r="I27">
            <v>0</v>
          </cell>
          <cell r="J27">
            <v>0</v>
          </cell>
          <cell r="K27">
            <v>0</v>
          </cell>
        </row>
        <row r="28">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0</v>
          </cell>
          <cell r="E35">
            <v>0</v>
          </cell>
          <cell r="F35">
            <v>0</v>
          </cell>
          <cell r="G35">
            <v>0</v>
          </cell>
          <cell r="H35">
            <v>0</v>
          </cell>
          <cell r="I35">
            <v>0</v>
          </cell>
          <cell r="J35">
            <v>0</v>
          </cell>
          <cell r="K35">
            <v>0</v>
          </cell>
        </row>
        <row r="36">
          <cell r="D36">
            <v>0</v>
          </cell>
          <cell r="E36">
            <v>0</v>
          </cell>
          <cell r="F36">
            <v>0</v>
          </cell>
          <cell r="G36">
            <v>0</v>
          </cell>
          <cell r="H36">
            <v>0</v>
          </cell>
          <cell r="I36">
            <v>0</v>
          </cell>
          <cell r="J36">
            <v>0</v>
          </cell>
          <cell r="K36">
            <v>0</v>
          </cell>
        </row>
        <row r="37">
          <cell r="D37">
            <v>0</v>
          </cell>
          <cell r="E37">
            <v>0</v>
          </cell>
          <cell r="F37">
            <v>0</v>
          </cell>
          <cell r="G37">
            <v>0</v>
          </cell>
          <cell r="H37">
            <v>0</v>
          </cell>
          <cell r="I37">
            <v>0</v>
          </cell>
          <cell r="J37">
            <v>0</v>
          </cell>
          <cell r="K37">
            <v>0</v>
          </cell>
        </row>
        <row r="38">
          <cell r="D38">
            <v>0</v>
          </cell>
          <cell r="E38">
            <v>0</v>
          </cell>
          <cell r="F38">
            <v>0</v>
          </cell>
          <cell r="G38">
            <v>0</v>
          </cell>
          <cell r="H38">
            <v>0</v>
          </cell>
          <cell r="I38">
            <v>0</v>
          </cell>
          <cell r="J38">
            <v>0</v>
          </cell>
          <cell r="K38">
            <v>0</v>
          </cell>
        </row>
        <row r="39">
          <cell r="D39">
            <v>0</v>
          </cell>
          <cell r="E39">
            <v>0</v>
          </cell>
          <cell r="F39">
            <v>0</v>
          </cell>
          <cell r="G39">
            <v>0</v>
          </cell>
          <cell r="H39">
            <v>0</v>
          </cell>
          <cell r="I39">
            <v>0</v>
          </cell>
          <cell r="J39">
            <v>0</v>
          </cell>
          <cell r="K39">
            <v>0</v>
          </cell>
        </row>
        <row r="40">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0</v>
          </cell>
          <cell r="E43">
            <v>0</v>
          </cell>
          <cell r="F43">
            <v>0</v>
          </cell>
          <cell r="G43">
            <v>0</v>
          </cell>
          <cell r="H43">
            <v>0</v>
          </cell>
          <cell r="I43">
            <v>0</v>
          </cell>
          <cell r="J43">
            <v>0</v>
          </cell>
          <cell r="K43">
            <v>0</v>
          </cell>
        </row>
        <row r="44">
          <cell r="D44">
            <v>0</v>
          </cell>
          <cell r="E44">
            <v>0</v>
          </cell>
          <cell r="F44">
            <v>0</v>
          </cell>
          <cell r="G44">
            <v>0</v>
          </cell>
          <cell r="H44">
            <v>0</v>
          </cell>
          <cell r="I44">
            <v>0</v>
          </cell>
          <cell r="J44">
            <v>0</v>
          </cell>
          <cell r="K44">
            <v>0</v>
          </cell>
        </row>
        <row r="45">
          <cell r="D45">
            <v>0</v>
          </cell>
          <cell r="E45">
            <v>0</v>
          </cell>
          <cell r="F45">
            <v>0</v>
          </cell>
          <cell r="G45">
            <v>0</v>
          </cell>
          <cell r="H45">
            <v>0</v>
          </cell>
          <cell r="I45">
            <v>0</v>
          </cell>
          <cell r="J45">
            <v>0</v>
          </cell>
          <cell r="K45">
            <v>0</v>
          </cell>
        </row>
        <row r="46">
          <cell r="D46">
            <v>0</v>
          </cell>
          <cell r="E46">
            <v>0</v>
          </cell>
          <cell r="F46">
            <v>0</v>
          </cell>
          <cell r="G46">
            <v>0</v>
          </cell>
          <cell r="H46">
            <v>0</v>
          </cell>
          <cell r="I46">
            <v>0</v>
          </cell>
          <cell r="J46">
            <v>0</v>
          </cell>
          <cell r="K46">
            <v>0</v>
          </cell>
        </row>
        <row r="47">
          <cell r="D47">
            <v>0</v>
          </cell>
          <cell r="E47">
            <v>0</v>
          </cell>
          <cell r="F47">
            <v>0</v>
          </cell>
          <cell r="G47">
            <v>0</v>
          </cell>
          <cell r="H47">
            <v>0</v>
          </cell>
          <cell r="I47">
            <v>0</v>
          </cell>
          <cell r="J47">
            <v>0</v>
          </cell>
          <cell r="K47">
            <v>0</v>
          </cell>
        </row>
        <row r="48">
          <cell r="D48">
            <v>0</v>
          </cell>
          <cell r="E48">
            <v>0</v>
          </cell>
          <cell r="F48">
            <v>0</v>
          </cell>
          <cell r="G48">
            <v>0</v>
          </cell>
          <cell r="H48">
            <v>0</v>
          </cell>
          <cell r="I48">
            <v>0</v>
          </cell>
          <cell r="J48">
            <v>0</v>
          </cell>
          <cell r="K48">
            <v>0</v>
          </cell>
        </row>
        <row r="49">
          <cell r="D49">
            <v>0</v>
          </cell>
          <cell r="E49">
            <v>0</v>
          </cell>
          <cell r="F49">
            <v>0</v>
          </cell>
          <cell r="G49">
            <v>0</v>
          </cell>
          <cell r="H49">
            <v>0</v>
          </cell>
          <cell r="I49">
            <v>0</v>
          </cell>
          <cell r="J49">
            <v>0</v>
          </cell>
          <cell r="K49">
            <v>0</v>
          </cell>
        </row>
        <row r="50">
          <cell r="D50">
            <v>0</v>
          </cell>
          <cell r="E50">
            <v>0</v>
          </cell>
          <cell r="F50">
            <v>0</v>
          </cell>
          <cell r="G50">
            <v>0</v>
          </cell>
          <cell r="H50">
            <v>0</v>
          </cell>
          <cell r="I50">
            <v>0</v>
          </cell>
          <cell r="J50">
            <v>0</v>
          </cell>
          <cell r="K50">
            <v>0</v>
          </cell>
        </row>
        <row r="51">
          <cell r="D51">
            <v>0</v>
          </cell>
          <cell r="E51">
            <v>0</v>
          </cell>
          <cell r="F51">
            <v>0</v>
          </cell>
          <cell r="G51">
            <v>0</v>
          </cell>
          <cell r="H51">
            <v>0</v>
          </cell>
          <cell r="I51">
            <v>0</v>
          </cell>
          <cell r="J51">
            <v>0</v>
          </cell>
          <cell r="K51">
            <v>0</v>
          </cell>
        </row>
        <row r="52">
          <cell r="D52">
            <v>0</v>
          </cell>
          <cell r="E52">
            <v>0</v>
          </cell>
          <cell r="F52">
            <v>0</v>
          </cell>
          <cell r="G52">
            <v>0</v>
          </cell>
          <cell r="H52">
            <v>0</v>
          </cell>
          <cell r="I52">
            <v>0</v>
          </cell>
          <cell r="J52">
            <v>0</v>
          </cell>
          <cell r="K52">
            <v>0</v>
          </cell>
        </row>
        <row r="53">
          <cell r="D53">
            <v>0</v>
          </cell>
          <cell r="E53">
            <v>0</v>
          </cell>
          <cell r="F53">
            <v>0</v>
          </cell>
          <cell r="G53">
            <v>0</v>
          </cell>
          <cell r="H53">
            <v>0</v>
          </cell>
          <cell r="I53">
            <v>0</v>
          </cell>
          <cell r="J53">
            <v>0</v>
          </cell>
          <cell r="K53">
            <v>0</v>
          </cell>
        </row>
        <row r="54">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D56">
            <v>0</v>
          </cell>
          <cell r="E56">
            <v>0</v>
          </cell>
          <cell r="F56">
            <v>0</v>
          </cell>
          <cell r="G56">
            <v>0</v>
          </cell>
          <cell r="H56">
            <v>0</v>
          </cell>
          <cell r="I56">
            <v>0</v>
          </cell>
          <cell r="J56">
            <v>0</v>
          </cell>
          <cell r="K56">
            <v>0</v>
          </cell>
        </row>
        <row r="57">
          <cell r="D57">
            <v>0</v>
          </cell>
          <cell r="E57">
            <v>0</v>
          </cell>
          <cell r="F57">
            <v>0</v>
          </cell>
          <cell r="G57">
            <v>0</v>
          </cell>
          <cell r="H57">
            <v>0</v>
          </cell>
          <cell r="I57">
            <v>0</v>
          </cell>
          <cell r="J57">
            <v>0</v>
          </cell>
          <cell r="K57">
            <v>0</v>
          </cell>
        </row>
        <row r="58">
          <cell r="D58">
            <v>580530</v>
          </cell>
          <cell r="E58">
            <v>0</v>
          </cell>
          <cell r="F58">
            <v>0</v>
          </cell>
          <cell r="G58">
            <v>0</v>
          </cell>
          <cell r="H58">
            <v>578577.80000000005</v>
          </cell>
          <cell r="I58">
            <v>578577.80000000005</v>
          </cell>
          <cell r="K58">
            <v>0</v>
          </cell>
        </row>
        <row r="59">
          <cell r="D59">
            <v>580530</v>
          </cell>
          <cell r="E59">
            <v>0</v>
          </cell>
          <cell r="F59">
            <v>0</v>
          </cell>
          <cell r="G59">
            <v>0</v>
          </cell>
          <cell r="H59">
            <v>578577.80000000005</v>
          </cell>
          <cell r="I59">
            <v>578577.80000000005</v>
          </cell>
          <cell r="K59">
            <v>0</v>
          </cell>
        </row>
        <row r="60">
          <cell r="D60">
            <v>123036</v>
          </cell>
          <cell r="E60">
            <v>0</v>
          </cell>
          <cell r="F60">
            <v>0</v>
          </cell>
          <cell r="G60">
            <v>0</v>
          </cell>
          <cell r="H60">
            <v>121084.02</v>
          </cell>
          <cell r="I60">
            <v>121084.02</v>
          </cell>
          <cell r="J60">
            <v>121084.02</v>
          </cell>
          <cell r="K60">
            <v>0</v>
          </cell>
        </row>
        <row r="61">
          <cell r="D61">
            <v>0</v>
          </cell>
          <cell r="E61">
            <v>0</v>
          </cell>
          <cell r="F61">
            <v>0</v>
          </cell>
          <cell r="G61">
            <v>0</v>
          </cell>
          <cell r="H61">
            <v>0</v>
          </cell>
          <cell r="I61">
            <v>0</v>
          </cell>
          <cell r="J61">
            <v>0</v>
          </cell>
          <cell r="K61">
            <v>0</v>
          </cell>
        </row>
        <row r="62">
          <cell r="D62">
            <v>0</v>
          </cell>
          <cell r="E62">
            <v>0</v>
          </cell>
          <cell r="F62">
            <v>0</v>
          </cell>
          <cell r="G62">
            <v>0</v>
          </cell>
          <cell r="H62">
            <v>0</v>
          </cell>
          <cell r="I62">
            <v>0</v>
          </cell>
          <cell r="J62">
            <v>0</v>
          </cell>
          <cell r="K62">
            <v>0</v>
          </cell>
        </row>
        <row r="63">
          <cell r="D63">
            <v>0</v>
          </cell>
          <cell r="E63">
            <v>0</v>
          </cell>
          <cell r="F63">
            <v>0</v>
          </cell>
          <cell r="G63">
            <v>0</v>
          </cell>
          <cell r="H63">
            <v>0</v>
          </cell>
          <cell r="I63">
            <v>0</v>
          </cell>
          <cell r="J63">
            <v>0</v>
          </cell>
          <cell r="K63">
            <v>0</v>
          </cell>
        </row>
        <row r="64">
          <cell r="D64">
            <v>457494</v>
          </cell>
          <cell r="E64">
            <v>0</v>
          </cell>
          <cell r="F64">
            <v>0</v>
          </cell>
          <cell r="G64">
            <v>0</v>
          </cell>
          <cell r="H64">
            <v>457493.78</v>
          </cell>
          <cell r="I64">
            <v>457493.78</v>
          </cell>
          <cell r="K64">
            <v>0</v>
          </cell>
        </row>
        <row r="65">
          <cell r="D65">
            <v>0</v>
          </cell>
          <cell r="E65">
            <v>0</v>
          </cell>
          <cell r="F65">
            <v>0</v>
          </cell>
          <cell r="G65">
            <v>0</v>
          </cell>
          <cell r="H65">
            <v>0</v>
          </cell>
          <cell r="I65">
            <v>0</v>
          </cell>
          <cell r="J65">
            <v>0</v>
          </cell>
          <cell r="K65">
            <v>0</v>
          </cell>
        </row>
        <row r="66">
          <cell r="D66">
            <v>457494</v>
          </cell>
          <cell r="E66">
            <v>0</v>
          </cell>
          <cell r="F66">
            <v>0</v>
          </cell>
          <cell r="G66">
            <v>0</v>
          </cell>
          <cell r="H66">
            <v>457493.78</v>
          </cell>
          <cell r="I66">
            <v>457493.78</v>
          </cell>
          <cell r="K66">
            <v>0</v>
          </cell>
        </row>
        <row r="67">
          <cell r="D67">
            <v>0</v>
          </cell>
          <cell r="E67">
            <v>0</v>
          </cell>
          <cell r="F67">
            <v>0</v>
          </cell>
          <cell r="G67">
            <v>0</v>
          </cell>
          <cell r="H67">
            <v>0</v>
          </cell>
          <cell r="I67">
            <v>0</v>
          </cell>
          <cell r="J67">
            <v>0</v>
          </cell>
          <cell r="K67">
            <v>0</v>
          </cell>
        </row>
        <row r="68">
          <cell r="D68">
            <v>0</v>
          </cell>
          <cell r="E68">
            <v>0</v>
          </cell>
          <cell r="F68">
            <v>0</v>
          </cell>
          <cell r="G68">
            <v>0</v>
          </cell>
          <cell r="H68">
            <v>0</v>
          </cell>
          <cell r="I68">
            <v>0</v>
          </cell>
          <cell r="J68">
            <v>0</v>
          </cell>
          <cell r="K68">
            <v>0</v>
          </cell>
        </row>
        <row r="69">
          <cell r="D69">
            <v>0</v>
          </cell>
          <cell r="E69">
            <v>0</v>
          </cell>
          <cell r="F69">
            <v>0</v>
          </cell>
          <cell r="G69">
            <v>0</v>
          </cell>
          <cell r="H69">
            <v>0</v>
          </cell>
          <cell r="I69">
            <v>0</v>
          </cell>
          <cell r="J69">
            <v>0</v>
          </cell>
          <cell r="K69">
            <v>0</v>
          </cell>
        </row>
        <row r="70">
          <cell r="D70">
            <v>0</v>
          </cell>
          <cell r="E70">
            <v>0</v>
          </cell>
          <cell r="F70">
            <v>0</v>
          </cell>
          <cell r="G70">
            <v>0</v>
          </cell>
          <cell r="H70">
            <v>0</v>
          </cell>
          <cell r="I70">
            <v>0</v>
          </cell>
          <cell r="J70">
            <v>0</v>
          </cell>
          <cell r="K70">
            <v>0</v>
          </cell>
        </row>
        <row r="71">
          <cell r="D71">
            <v>0</v>
          </cell>
          <cell r="E71">
            <v>0</v>
          </cell>
          <cell r="F71">
            <v>0</v>
          </cell>
          <cell r="G71">
            <v>0</v>
          </cell>
          <cell r="H71">
            <v>0</v>
          </cell>
          <cell r="I71">
            <v>0</v>
          </cell>
          <cell r="J71">
            <v>0</v>
          </cell>
          <cell r="K71">
            <v>0</v>
          </cell>
        </row>
        <row r="72">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D74">
            <v>0</v>
          </cell>
          <cell r="E74">
            <v>0</v>
          </cell>
          <cell r="F74">
            <v>0</v>
          </cell>
          <cell r="G74">
            <v>0</v>
          </cell>
          <cell r="H74">
            <v>0</v>
          </cell>
          <cell r="I74">
            <v>0</v>
          </cell>
          <cell r="J74">
            <v>0</v>
          </cell>
          <cell r="K74">
            <v>0</v>
          </cell>
        </row>
        <row r="75">
          <cell r="D75">
            <v>0</v>
          </cell>
          <cell r="E75">
            <v>0</v>
          </cell>
          <cell r="F75">
            <v>0</v>
          </cell>
          <cell r="G75">
            <v>0</v>
          </cell>
          <cell r="H75">
            <v>0</v>
          </cell>
          <cell r="I75">
            <v>0</v>
          </cell>
          <cell r="J75">
            <v>0</v>
          </cell>
          <cell r="K75">
            <v>0</v>
          </cell>
        </row>
        <row r="76">
          <cell r="D76">
            <v>0</v>
          </cell>
          <cell r="E76">
            <v>0</v>
          </cell>
          <cell r="F76">
            <v>0</v>
          </cell>
          <cell r="G76">
            <v>0</v>
          </cell>
          <cell r="H76">
            <v>0</v>
          </cell>
          <cell r="I76">
            <v>0</v>
          </cell>
          <cell r="J76">
            <v>0</v>
          </cell>
          <cell r="K76">
            <v>0</v>
          </cell>
        </row>
        <row r="77">
          <cell r="D77">
            <v>0</v>
          </cell>
          <cell r="E77">
            <v>0</v>
          </cell>
          <cell r="F77">
            <v>0</v>
          </cell>
          <cell r="G77">
            <v>0</v>
          </cell>
          <cell r="H77">
            <v>0</v>
          </cell>
          <cell r="I77">
            <v>0</v>
          </cell>
          <cell r="J77">
            <v>0</v>
          </cell>
          <cell r="K77">
            <v>0</v>
          </cell>
        </row>
        <row r="78">
          <cell r="D78">
            <v>0</v>
          </cell>
          <cell r="E78">
            <v>0</v>
          </cell>
          <cell r="F78">
            <v>0</v>
          </cell>
          <cell r="G78">
            <v>0</v>
          </cell>
          <cell r="H78">
            <v>0</v>
          </cell>
          <cell r="I78">
            <v>0</v>
          </cell>
          <cell r="J78">
            <v>0</v>
          </cell>
          <cell r="K78">
            <v>0</v>
          </cell>
        </row>
        <row r="79">
          <cell r="D79">
            <v>0</v>
          </cell>
          <cell r="E79">
            <v>0</v>
          </cell>
          <cell r="F79">
            <v>0</v>
          </cell>
          <cell r="G79">
            <v>0</v>
          </cell>
          <cell r="H79">
            <v>0</v>
          </cell>
          <cell r="I79">
            <v>0</v>
          </cell>
          <cell r="J79">
            <v>0</v>
          </cell>
          <cell r="K79">
            <v>0</v>
          </cell>
        </row>
        <row r="80">
          <cell r="D80">
            <v>0</v>
          </cell>
          <cell r="E80">
            <v>0</v>
          </cell>
          <cell r="F80">
            <v>0</v>
          </cell>
          <cell r="G80">
            <v>0</v>
          </cell>
          <cell r="H80">
            <v>0</v>
          </cell>
          <cell r="I80">
            <v>0</v>
          </cell>
          <cell r="J80">
            <v>0</v>
          </cell>
          <cell r="K80">
            <v>0</v>
          </cell>
        </row>
        <row r="81">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D83">
            <v>0</v>
          </cell>
          <cell r="E83">
            <v>0</v>
          </cell>
          <cell r="F83">
            <v>0</v>
          </cell>
          <cell r="G83">
            <v>0</v>
          </cell>
          <cell r="H83">
            <v>0</v>
          </cell>
          <cell r="I83">
            <v>0</v>
          </cell>
          <cell r="J83">
            <v>0</v>
          </cell>
          <cell r="K83">
            <v>0</v>
          </cell>
        </row>
        <row r="84">
          <cell r="D84">
            <v>0</v>
          </cell>
          <cell r="E84">
            <v>0</v>
          </cell>
          <cell r="F84">
            <v>0</v>
          </cell>
          <cell r="G84">
            <v>0</v>
          </cell>
          <cell r="H84">
            <v>0</v>
          </cell>
          <cell r="I84">
            <v>0</v>
          </cell>
          <cell r="J84">
            <v>0</v>
          </cell>
          <cell r="K84">
            <v>0</v>
          </cell>
        </row>
        <row r="85">
          <cell r="E85">
            <v>580530</v>
          </cell>
        </row>
      </sheetData>
      <sheetData sheetId="122">
        <row r="22">
          <cell r="D22">
            <v>0</v>
          </cell>
          <cell r="E22">
            <v>0</v>
          </cell>
          <cell r="F22">
            <v>0</v>
          </cell>
          <cell r="G22">
            <v>0</v>
          </cell>
          <cell r="H22">
            <v>0</v>
          </cell>
          <cell r="I22">
            <v>0</v>
          </cell>
          <cell r="K22">
            <v>0</v>
          </cell>
        </row>
        <row r="24">
          <cell r="D24">
            <v>0</v>
          </cell>
          <cell r="E24">
            <v>0</v>
          </cell>
          <cell r="F24">
            <v>0</v>
          </cell>
          <cell r="G24">
            <v>0</v>
          </cell>
          <cell r="H24">
            <v>0</v>
          </cell>
          <cell r="I24">
            <v>0</v>
          </cell>
          <cell r="J24">
            <v>0</v>
          </cell>
          <cell r="K24">
            <v>0</v>
          </cell>
        </row>
        <row r="25">
          <cell r="D25">
            <v>0</v>
          </cell>
          <cell r="E25">
            <v>0</v>
          </cell>
          <cell r="F25">
            <v>0</v>
          </cell>
          <cell r="G25">
            <v>0</v>
          </cell>
          <cell r="H25">
            <v>0</v>
          </cell>
          <cell r="I25">
            <v>0</v>
          </cell>
          <cell r="J25">
            <v>0</v>
          </cell>
          <cell r="K25">
            <v>0</v>
          </cell>
        </row>
        <row r="26">
          <cell r="D26">
            <v>0</v>
          </cell>
          <cell r="E26">
            <v>0</v>
          </cell>
          <cell r="F26">
            <v>0</v>
          </cell>
          <cell r="G26">
            <v>0</v>
          </cell>
          <cell r="H26">
            <v>0</v>
          </cell>
          <cell r="I26">
            <v>0</v>
          </cell>
          <cell r="J26">
            <v>0</v>
          </cell>
          <cell r="K26">
            <v>0</v>
          </cell>
        </row>
        <row r="27">
          <cell r="D27">
            <v>0</v>
          </cell>
          <cell r="E27">
            <v>0</v>
          </cell>
          <cell r="F27">
            <v>0</v>
          </cell>
          <cell r="G27">
            <v>0</v>
          </cell>
          <cell r="H27">
            <v>0</v>
          </cell>
          <cell r="I27">
            <v>0</v>
          </cell>
          <cell r="J27">
            <v>0</v>
          </cell>
          <cell r="K27">
            <v>0</v>
          </cell>
        </row>
        <row r="28">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0</v>
          </cell>
          <cell r="E35">
            <v>0</v>
          </cell>
          <cell r="F35">
            <v>0</v>
          </cell>
          <cell r="G35">
            <v>0</v>
          </cell>
          <cell r="H35">
            <v>0</v>
          </cell>
          <cell r="I35">
            <v>0</v>
          </cell>
          <cell r="J35">
            <v>0</v>
          </cell>
          <cell r="K35">
            <v>0</v>
          </cell>
        </row>
        <row r="36">
          <cell r="D36">
            <v>0</v>
          </cell>
          <cell r="E36">
            <v>0</v>
          </cell>
          <cell r="F36">
            <v>0</v>
          </cell>
          <cell r="G36">
            <v>0</v>
          </cell>
          <cell r="H36">
            <v>0</v>
          </cell>
          <cell r="I36">
            <v>0</v>
          </cell>
          <cell r="J36">
            <v>0</v>
          </cell>
          <cell r="K36">
            <v>0</v>
          </cell>
        </row>
        <row r="37">
          <cell r="D37">
            <v>0</v>
          </cell>
          <cell r="E37">
            <v>0</v>
          </cell>
          <cell r="F37">
            <v>0</v>
          </cell>
          <cell r="G37">
            <v>0</v>
          </cell>
          <cell r="H37">
            <v>0</v>
          </cell>
          <cell r="I37">
            <v>0</v>
          </cell>
          <cell r="J37">
            <v>0</v>
          </cell>
          <cell r="K37">
            <v>0</v>
          </cell>
        </row>
        <row r="38">
          <cell r="D38">
            <v>0</v>
          </cell>
          <cell r="E38">
            <v>0</v>
          </cell>
          <cell r="F38">
            <v>0</v>
          </cell>
          <cell r="G38">
            <v>0</v>
          </cell>
          <cell r="H38">
            <v>0</v>
          </cell>
          <cell r="I38">
            <v>0</v>
          </cell>
          <cell r="J38">
            <v>0</v>
          </cell>
          <cell r="K38">
            <v>0</v>
          </cell>
        </row>
        <row r="39">
          <cell r="D39">
            <v>0</v>
          </cell>
          <cell r="E39">
            <v>0</v>
          </cell>
          <cell r="F39">
            <v>0</v>
          </cell>
          <cell r="G39">
            <v>0</v>
          </cell>
          <cell r="H39">
            <v>0</v>
          </cell>
          <cell r="I39">
            <v>0</v>
          </cell>
          <cell r="J39">
            <v>0</v>
          </cell>
          <cell r="K39">
            <v>0</v>
          </cell>
        </row>
        <row r="40">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0</v>
          </cell>
          <cell r="E43">
            <v>0</v>
          </cell>
          <cell r="F43">
            <v>0</v>
          </cell>
          <cell r="G43">
            <v>0</v>
          </cell>
          <cell r="H43">
            <v>0</v>
          </cell>
          <cell r="I43">
            <v>0</v>
          </cell>
          <cell r="J43">
            <v>0</v>
          </cell>
          <cell r="K43">
            <v>0</v>
          </cell>
        </row>
        <row r="44">
          <cell r="D44">
            <v>0</v>
          </cell>
          <cell r="E44">
            <v>0</v>
          </cell>
          <cell r="F44">
            <v>0</v>
          </cell>
          <cell r="G44">
            <v>0</v>
          </cell>
          <cell r="H44">
            <v>0</v>
          </cell>
          <cell r="I44">
            <v>0</v>
          </cell>
          <cell r="J44">
            <v>0</v>
          </cell>
          <cell r="K44">
            <v>0</v>
          </cell>
        </row>
        <row r="45">
          <cell r="D45">
            <v>0</v>
          </cell>
          <cell r="E45">
            <v>0</v>
          </cell>
          <cell r="F45">
            <v>0</v>
          </cell>
          <cell r="G45">
            <v>0</v>
          </cell>
          <cell r="H45">
            <v>0</v>
          </cell>
          <cell r="I45">
            <v>0</v>
          </cell>
          <cell r="J45">
            <v>0</v>
          </cell>
          <cell r="K45">
            <v>0</v>
          </cell>
        </row>
        <row r="46">
          <cell r="D46">
            <v>0</v>
          </cell>
          <cell r="E46">
            <v>0</v>
          </cell>
          <cell r="F46">
            <v>0</v>
          </cell>
          <cell r="G46">
            <v>0</v>
          </cell>
          <cell r="H46">
            <v>0</v>
          </cell>
          <cell r="I46">
            <v>0</v>
          </cell>
          <cell r="J46">
            <v>0</v>
          </cell>
          <cell r="K46">
            <v>0</v>
          </cell>
        </row>
        <row r="47">
          <cell r="D47">
            <v>0</v>
          </cell>
          <cell r="E47">
            <v>0</v>
          </cell>
          <cell r="F47">
            <v>0</v>
          </cell>
          <cell r="G47">
            <v>0</v>
          </cell>
          <cell r="H47">
            <v>0</v>
          </cell>
          <cell r="I47">
            <v>0</v>
          </cell>
          <cell r="J47">
            <v>0</v>
          </cell>
          <cell r="K47">
            <v>0</v>
          </cell>
        </row>
        <row r="48">
          <cell r="D48">
            <v>0</v>
          </cell>
          <cell r="E48">
            <v>0</v>
          </cell>
          <cell r="F48">
            <v>0</v>
          </cell>
          <cell r="G48">
            <v>0</v>
          </cell>
          <cell r="H48">
            <v>0</v>
          </cell>
          <cell r="I48">
            <v>0</v>
          </cell>
          <cell r="J48">
            <v>0</v>
          </cell>
          <cell r="K48">
            <v>0</v>
          </cell>
        </row>
        <row r="49">
          <cell r="D49">
            <v>0</v>
          </cell>
          <cell r="E49">
            <v>0</v>
          </cell>
          <cell r="F49">
            <v>0</v>
          </cell>
          <cell r="G49">
            <v>0</v>
          </cell>
          <cell r="H49">
            <v>0</v>
          </cell>
          <cell r="I49">
            <v>0</v>
          </cell>
          <cell r="J49">
            <v>0</v>
          </cell>
          <cell r="K49">
            <v>0</v>
          </cell>
        </row>
        <row r="50">
          <cell r="D50">
            <v>0</v>
          </cell>
          <cell r="E50">
            <v>0</v>
          </cell>
          <cell r="F50">
            <v>0</v>
          </cell>
          <cell r="G50">
            <v>0</v>
          </cell>
          <cell r="H50">
            <v>0</v>
          </cell>
          <cell r="I50">
            <v>0</v>
          </cell>
          <cell r="J50">
            <v>0</v>
          </cell>
          <cell r="K50">
            <v>0</v>
          </cell>
        </row>
        <row r="51">
          <cell r="D51">
            <v>0</v>
          </cell>
          <cell r="E51">
            <v>0</v>
          </cell>
          <cell r="F51">
            <v>0</v>
          </cell>
          <cell r="G51">
            <v>0</v>
          </cell>
          <cell r="H51">
            <v>0</v>
          </cell>
          <cell r="I51">
            <v>0</v>
          </cell>
          <cell r="J51">
            <v>0</v>
          </cell>
          <cell r="K51">
            <v>0</v>
          </cell>
        </row>
        <row r="52">
          <cell r="D52">
            <v>0</v>
          </cell>
          <cell r="E52">
            <v>0</v>
          </cell>
          <cell r="F52">
            <v>0</v>
          </cell>
          <cell r="G52">
            <v>0</v>
          </cell>
          <cell r="H52">
            <v>0</v>
          </cell>
          <cell r="I52">
            <v>0</v>
          </cell>
          <cell r="J52">
            <v>0</v>
          </cell>
          <cell r="K52">
            <v>0</v>
          </cell>
        </row>
        <row r="53">
          <cell r="D53">
            <v>0</v>
          </cell>
          <cell r="E53">
            <v>0</v>
          </cell>
          <cell r="F53">
            <v>0</v>
          </cell>
          <cell r="G53">
            <v>0</v>
          </cell>
          <cell r="H53">
            <v>0</v>
          </cell>
          <cell r="I53">
            <v>0</v>
          </cell>
          <cell r="J53">
            <v>0</v>
          </cell>
          <cell r="K53">
            <v>0</v>
          </cell>
        </row>
        <row r="54">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D56">
            <v>0</v>
          </cell>
          <cell r="E56">
            <v>0</v>
          </cell>
          <cell r="F56">
            <v>0</v>
          </cell>
          <cell r="G56">
            <v>0</v>
          </cell>
          <cell r="H56">
            <v>0</v>
          </cell>
          <cell r="I56">
            <v>0</v>
          </cell>
          <cell r="J56">
            <v>0</v>
          </cell>
          <cell r="K56">
            <v>0</v>
          </cell>
        </row>
        <row r="57">
          <cell r="D57">
            <v>0</v>
          </cell>
          <cell r="E57">
            <v>0</v>
          </cell>
          <cell r="F57">
            <v>0</v>
          </cell>
          <cell r="G57">
            <v>0</v>
          </cell>
          <cell r="H57">
            <v>0</v>
          </cell>
          <cell r="I57">
            <v>0</v>
          </cell>
          <cell r="J57">
            <v>0</v>
          </cell>
          <cell r="K57">
            <v>0</v>
          </cell>
        </row>
        <row r="58">
          <cell r="D58">
            <v>0</v>
          </cell>
          <cell r="E58">
            <v>0</v>
          </cell>
          <cell r="F58">
            <v>0</v>
          </cell>
          <cell r="G58">
            <v>0</v>
          </cell>
          <cell r="H58">
            <v>0</v>
          </cell>
          <cell r="I58">
            <v>0</v>
          </cell>
          <cell r="K58">
            <v>0</v>
          </cell>
        </row>
        <row r="59">
          <cell r="D59">
            <v>0</v>
          </cell>
          <cell r="E59">
            <v>0</v>
          </cell>
          <cell r="F59">
            <v>0</v>
          </cell>
          <cell r="G59">
            <v>0</v>
          </cell>
          <cell r="H59">
            <v>0</v>
          </cell>
          <cell r="I59">
            <v>0</v>
          </cell>
          <cell r="K59">
            <v>0</v>
          </cell>
        </row>
        <row r="60">
          <cell r="D60">
            <v>0</v>
          </cell>
          <cell r="E60">
            <v>0</v>
          </cell>
          <cell r="F60">
            <v>0</v>
          </cell>
          <cell r="G60">
            <v>0</v>
          </cell>
          <cell r="H60">
            <v>0</v>
          </cell>
          <cell r="I60">
            <v>0</v>
          </cell>
          <cell r="K60">
            <v>0</v>
          </cell>
        </row>
        <row r="61">
          <cell r="D61">
            <v>0</v>
          </cell>
          <cell r="E61">
            <v>0</v>
          </cell>
          <cell r="F61">
            <v>0</v>
          </cell>
          <cell r="G61">
            <v>0</v>
          </cell>
          <cell r="H61">
            <v>0</v>
          </cell>
          <cell r="I61">
            <v>0</v>
          </cell>
          <cell r="J61">
            <v>0</v>
          </cell>
          <cell r="K61">
            <v>0</v>
          </cell>
        </row>
        <row r="62">
          <cell r="D62">
            <v>0</v>
          </cell>
          <cell r="E62">
            <v>0</v>
          </cell>
          <cell r="F62">
            <v>0</v>
          </cell>
          <cell r="G62">
            <v>0</v>
          </cell>
          <cell r="H62">
            <v>0</v>
          </cell>
          <cell r="I62">
            <v>0</v>
          </cell>
          <cell r="J62">
            <v>0</v>
          </cell>
          <cell r="K62">
            <v>0</v>
          </cell>
        </row>
        <row r="63">
          <cell r="D63">
            <v>0</v>
          </cell>
          <cell r="E63">
            <v>0</v>
          </cell>
          <cell r="F63">
            <v>0</v>
          </cell>
          <cell r="G63">
            <v>0</v>
          </cell>
          <cell r="H63">
            <v>0</v>
          </cell>
          <cell r="I63">
            <v>0</v>
          </cell>
          <cell r="J63">
            <v>0</v>
          </cell>
          <cell r="K63">
            <v>0</v>
          </cell>
        </row>
        <row r="64">
          <cell r="D64">
            <v>0</v>
          </cell>
          <cell r="E64">
            <v>0</v>
          </cell>
          <cell r="F64">
            <v>0</v>
          </cell>
          <cell r="G64">
            <v>0</v>
          </cell>
          <cell r="H64">
            <v>0</v>
          </cell>
          <cell r="I64">
            <v>0</v>
          </cell>
          <cell r="K64">
            <v>0</v>
          </cell>
        </row>
        <row r="65">
          <cell r="D65">
            <v>0</v>
          </cell>
          <cell r="E65">
            <v>0</v>
          </cell>
          <cell r="F65">
            <v>0</v>
          </cell>
          <cell r="G65">
            <v>0</v>
          </cell>
          <cell r="H65">
            <v>0</v>
          </cell>
          <cell r="I65">
            <v>0</v>
          </cell>
          <cell r="J65">
            <v>0</v>
          </cell>
          <cell r="K65">
            <v>0</v>
          </cell>
        </row>
        <row r="66">
          <cell r="D66">
            <v>0</v>
          </cell>
          <cell r="E66">
            <v>0</v>
          </cell>
          <cell r="F66">
            <v>0</v>
          </cell>
          <cell r="G66">
            <v>0</v>
          </cell>
          <cell r="H66">
            <v>0</v>
          </cell>
          <cell r="I66">
            <v>0</v>
          </cell>
          <cell r="K66">
            <v>0</v>
          </cell>
        </row>
        <row r="67">
          <cell r="D67">
            <v>0</v>
          </cell>
          <cell r="E67">
            <v>0</v>
          </cell>
          <cell r="F67">
            <v>0</v>
          </cell>
          <cell r="G67">
            <v>0</v>
          </cell>
          <cell r="H67">
            <v>0</v>
          </cell>
          <cell r="I67">
            <v>0</v>
          </cell>
          <cell r="J67">
            <v>0</v>
          </cell>
          <cell r="K67">
            <v>0</v>
          </cell>
        </row>
        <row r="68">
          <cell r="D68">
            <v>0</v>
          </cell>
          <cell r="E68">
            <v>0</v>
          </cell>
          <cell r="F68">
            <v>0</v>
          </cell>
          <cell r="G68">
            <v>0</v>
          </cell>
          <cell r="H68">
            <v>0</v>
          </cell>
          <cell r="I68">
            <v>0</v>
          </cell>
          <cell r="J68">
            <v>0</v>
          </cell>
          <cell r="K68">
            <v>0</v>
          </cell>
        </row>
        <row r="69">
          <cell r="D69">
            <v>0</v>
          </cell>
          <cell r="E69">
            <v>0</v>
          </cell>
          <cell r="F69">
            <v>0</v>
          </cell>
          <cell r="G69">
            <v>0</v>
          </cell>
          <cell r="H69">
            <v>0</v>
          </cell>
          <cell r="I69">
            <v>0</v>
          </cell>
          <cell r="J69">
            <v>0</v>
          </cell>
          <cell r="K69">
            <v>0</v>
          </cell>
        </row>
        <row r="70">
          <cell r="D70">
            <v>0</v>
          </cell>
          <cell r="E70">
            <v>0</v>
          </cell>
          <cell r="F70">
            <v>0</v>
          </cell>
          <cell r="G70">
            <v>0</v>
          </cell>
          <cell r="H70">
            <v>0</v>
          </cell>
          <cell r="I70">
            <v>0</v>
          </cell>
          <cell r="J70">
            <v>0</v>
          </cell>
          <cell r="K70">
            <v>0</v>
          </cell>
        </row>
        <row r="71">
          <cell r="D71">
            <v>0</v>
          </cell>
          <cell r="E71">
            <v>0</v>
          </cell>
          <cell r="F71">
            <v>0</v>
          </cell>
          <cell r="G71">
            <v>0</v>
          </cell>
          <cell r="H71">
            <v>0</v>
          </cell>
          <cell r="I71">
            <v>0</v>
          </cell>
          <cell r="J71">
            <v>0</v>
          </cell>
          <cell r="K71">
            <v>0</v>
          </cell>
        </row>
        <row r="72">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D74">
            <v>0</v>
          </cell>
          <cell r="E74">
            <v>0</v>
          </cell>
          <cell r="F74">
            <v>0</v>
          </cell>
          <cell r="G74">
            <v>0</v>
          </cell>
          <cell r="H74">
            <v>0</v>
          </cell>
          <cell r="I74">
            <v>0</v>
          </cell>
          <cell r="J74">
            <v>0</v>
          </cell>
          <cell r="K74">
            <v>0</v>
          </cell>
        </row>
        <row r="75">
          <cell r="D75">
            <v>0</v>
          </cell>
          <cell r="E75">
            <v>0</v>
          </cell>
          <cell r="F75">
            <v>0</v>
          </cell>
          <cell r="G75">
            <v>0</v>
          </cell>
          <cell r="H75">
            <v>0</v>
          </cell>
          <cell r="I75">
            <v>0</v>
          </cell>
          <cell r="J75">
            <v>0</v>
          </cell>
          <cell r="K75">
            <v>0</v>
          </cell>
        </row>
        <row r="76">
          <cell r="D76">
            <v>0</v>
          </cell>
          <cell r="E76">
            <v>0</v>
          </cell>
          <cell r="F76">
            <v>0</v>
          </cell>
          <cell r="G76">
            <v>0</v>
          </cell>
          <cell r="H76">
            <v>0</v>
          </cell>
          <cell r="I76">
            <v>0</v>
          </cell>
          <cell r="J76">
            <v>0</v>
          </cell>
          <cell r="K76">
            <v>0</v>
          </cell>
        </row>
        <row r="77">
          <cell r="D77">
            <v>0</v>
          </cell>
          <cell r="E77">
            <v>0</v>
          </cell>
          <cell r="F77">
            <v>0</v>
          </cell>
          <cell r="G77">
            <v>0</v>
          </cell>
          <cell r="H77">
            <v>0</v>
          </cell>
          <cell r="I77">
            <v>0</v>
          </cell>
          <cell r="J77">
            <v>0</v>
          </cell>
          <cell r="K77">
            <v>0</v>
          </cell>
        </row>
        <row r="78">
          <cell r="D78">
            <v>0</v>
          </cell>
          <cell r="E78">
            <v>0</v>
          </cell>
          <cell r="F78">
            <v>0</v>
          </cell>
          <cell r="G78">
            <v>0</v>
          </cell>
          <cell r="H78">
            <v>0</v>
          </cell>
          <cell r="I78">
            <v>0</v>
          </cell>
          <cell r="J78">
            <v>0</v>
          </cell>
          <cell r="K78">
            <v>0</v>
          </cell>
        </row>
        <row r="79">
          <cell r="D79">
            <v>0</v>
          </cell>
          <cell r="E79">
            <v>0</v>
          </cell>
          <cell r="F79">
            <v>0</v>
          </cell>
          <cell r="G79">
            <v>0</v>
          </cell>
          <cell r="H79">
            <v>0</v>
          </cell>
          <cell r="I79">
            <v>0</v>
          </cell>
          <cell r="J79">
            <v>0</v>
          </cell>
          <cell r="K79">
            <v>0</v>
          </cell>
        </row>
        <row r="80">
          <cell r="D80">
            <v>0</v>
          </cell>
          <cell r="E80">
            <v>0</v>
          </cell>
          <cell r="F80">
            <v>0</v>
          </cell>
          <cell r="G80">
            <v>0</v>
          </cell>
          <cell r="H80">
            <v>0</v>
          </cell>
          <cell r="I80">
            <v>0</v>
          </cell>
          <cell r="J80">
            <v>0</v>
          </cell>
          <cell r="K80">
            <v>0</v>
          </cell>
        </row>
        <row r="81">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D83">
            <v>0</v>
          </cell>
          <cell r="E83">
            <v>0</v>
          </cell>
          <cell r="F83">
            <v>0</v>
          </cell>
          <cell r="G83">
            <v>0</v>
          </cell>
          <cell r="H83">
            <v>0</v>
          </cell>
          <cell r="I83">
            <v>0</v>
          </cell>
          <cell r="J83">
            <v>0</v>
          </cell>
          <cell r="K83">
            <v>0</v>
          </cell>
        </row>
        <row r="84">
          <cell r="D84">
            <v>0</v>
          </cell>
          <cell r="E84">
            <v>0</v>
          </cell>
          <cell r="F84">
            <v>0</v>
          </cell>
          <cell r="G84">
            <v>0</v>
          </cell>
          <cell r="H84">
            <v>0</v>
          </cell>
          <cell r="I84">
            <v>0</v>
          </cell>
          <cell r="J84">
            <v>0</v>
          </cell>
          <cell r="K84">
            <v>0</v>
          </cell>
        </row>
        <row r="85">
          <cell r="E85">
            <v>0</v>
          </cell>
        </row>
      </sheetData>
      <sheetData sheetId="123">
        <row r="22">
          <cell r="D22">
            <v>199910</v>
          </cell>
          <cell r="E22">
            <v>199910</v>
          </cell>
          <cell r="F22">
            <v>0</v>
          </cell>
          <cell r="G22">
            <v>0</v>
          </cell>
          <cell r="H22">
            <v>66754.12</v>
          </cell>
          <cell r="I22">
            <v>66754.12</v>
          </cell>
          <cell r="K22">
            <v>0</v>
          </cell>
        </row>
        <row r="24">
          <cell r="D24">
            <v>0</v>
          </cell>
          <cell r="E24">
            <v>0</v>
          </cell>
          <cell r="F24">
            <v>0</v>
          </cell>
          <cell r="G24">
            <v>0</v>
          </cell>
          <cell r="H24">
            <v>0</v>
          </cell>
          <cell r="I24">
            <v>0</v>
          </cell>
          <cell r="J24">
            <v>0</v>
          </cell>
          <cell r="K24">
            <v>0</v>
          </cell>
        </row>
        <row r="25">
          <cell r="D25">
            <v>0</v>
          </cell>
          <cell r="E25">
            <v>0</v>
          </cell>
          <cell r="F25">
            <v>0</v>
          </cell>
          <cell r="G25">
            <v>0</v>
          </cell>
          <cell r="H25">
            <v>0</v>
          </cell>
          <cell r="I25">
            <v>0</v>
          </cell>
          <cell r="J25">
            <v>0</v>
          </cell>
          <cell r="K25">
            <v>0</v>
          </cell>
        </row>
        <row r="26">
          <cell r="D26">
            <v>0</v>
          </cell>
          <cell r="E26">
            <v>0</v>
          </cell>
          <cell r="F26">
            <v>0</v>
          </cell>
          <cell r="G26">
            <v>0</v>
          </cell>
          <cell r="H26">
            <v>0</v>
          </cell>
          <cell r="I26">
            <v>0</v>
          </cell>
          <cell r="J26">
            <v>0</v>
          </cell>
          <cell r="K26">
            <v>0</v>
          </cell>
        </row>
        <row r="27">
          <cell r="D27">
            <v>0</v>
          </cell>
          <cell r="E27">
            <v>0</v>
          </cell>
          <cell r="F27">
            <v>0</v>
          </cell>
          <cell r="G27">
            <v>0</v>
          </cell>
          <cell r="H27">
            <v>0</v>
          </cell>
          <cell r="I27">
            <v>0</v>
          </cell>
          <cell r="J27">
            <v>0</v>
          </cell>
          <cell r="K27">
            <v>0</v>
          </cell>
        </row>
        <row r="28">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0</v>
          </cell>
          <cell r="E35">
            <v>0</v>
          </cell>
          <cell r="F35">
            <v>0</v>
          </cell>
          <cell r="G35">
            <v>0</v>
          </cell>
          <cell r="H35">
            <v>0</v>
          </cell>
          <cell r="I35">
            <v>0</v>
          </cell>
          <cell r="J35">
            <v>0</v>
          </cell>
          <cell r="K35">
            <v>0</v>
          </cell>
        </row>
        <row r="36">
          <cell r="D36">
            <v>0</v>
          </cell>
          <cell r="E36">
            <v>0</v>
          </cell>
          <cell r="F36">
            <v>0</v>
          </cell>
          <cell r="G36">
            <v>0</v>
          </cell>
          <cell r="H36">
            <v>0</v>
          </cell>
          <cell r="I36">
            <v>0</v>
          </cell>
          <cell r="J36">
            <v>0</v>
          </cell>
          <cell r="K36">
            <v>0</v>
          </cell>
        </row>
        <row r="37">
          <cell r="D37">
            <v>0</v>
          </cell>
          <cell r="E37">
            <v>0</v>
          </cell>
          <cell r="F37">
            <v>0</v>
          </cell>
          <cell r="G37">
            <v>0</v>
          </cell>
          <cell r="H37">
            <v>0</v>
          </cell>
          <cell r="I37">
            <v>0</v>
          </cell>
          <cell r="J37">
            <v>0</v>
          </cell>
          <cell r="K37">
            <v>0</v>
          </cell>
        </row>
        <row r="38">
          <cell r="D38">
            <v>0</v>
          </cell>
          <cell r="E38">
            <v>0</v>
          </cell>
          <cell r="F38">
            <v>0</v>
          </cell>
          <cell r="G38">
            <v>0</v>
          </cell>
          <cell r="H38">
            <v>0</v>
          </cell>
          <cell r="I38">
            <v>0</v>
          </cell>
          <cell r="J38">
            <v>0</v>
          </cell>
          <cell r="K38">
            <v>0</v>
          </cell>
        </row>
        <row r="39">
          <cell r="D39">
            <v>0</v>
          </cell>
          <cell r="E39">
            <v>0</v>
          </cell>
          <cell r="F39">
            <v>0</v>
          </cell>
          <cell r="G39">
            <v>0</v>
          </cell>
          <cell r="H39">
            <v>0</v>
          </cell>
          <cell r="I39">
            <v>0</v>
          </cell>
          <cell r="J39">
            <v>0</v>
          </cell>
          <cell r="K39">
            <v>0</v>
          </cell>
        </row>
        <row r="40">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0</v>
          </cell>
          <cell r="E43">
            <v>0</v>
          </cell>
          <cell r="F43">
            <v>0</v>
          </cell>
          <cell r="G43">
            <v>0</v>
          </cell>
          <cell r="H43">
            <v>0</v>
          </cell>
          <cell r="I43">
            <v>0</v>
          </cell>
          <cell r="J43">
            <v>0</v>
          </cell>
          <cell r="K43">
            <v>0</v>
          </cell>
        </row>
        <row r="44">
          <cell r="D44">
            <v>0</v>
          </cell>
          <cell r="E44">
            <v>0</v>
          </cell>
          <cell r="F44">
            <v>0</v>
          </cell>
          <cell r="G44">
            <v>0</v>
          </cell>
          <cell r="H44">
            <v>0</v>
          </cell>
          <cell r="I44">
            <v>0</v>
          </cell>
          <cell r="J44">
            <v>0</v>
          </cell>
          <cell r="K44">
            <v>0</v>
          </cell>
        </row>
        <row r="45">
          <cell r="D45">
            <v>0</v>
          </cell>
          <cell r="E45">
            <v>0</v>
          </cell>
          <cell r="F45">
            <v>0</v>
          </cell>
          <cell r="G45">
            <v>0</v>
          </cell>
          <cell r="H45">
            <v>0</v>
          </cell>
          <cell r="I45">
            <v>0</v>
          </cell>
          <cell r="J45">
            <v>0</v>
          </cell>
          <cell r="K45">
            <v>0</v>
          </cell>
        </row>
        <row r="46">
          <cell r="D46">
            <v>0</v>
          </cell>
          <cell r="E46">
            <v>0</v>
          </cell>
          <cell r="F46">
            <v>0</v>
          </cell>
          <cell r="G46">
            <v>0</v>
          </cell>
          <cell r="H46">
            <v>0</v>
          </cell>
          <cell r="I46">
            <v>0</v>
          </cell>
          <cell r="J46">
            <v>0</v>
          </cell>
          <cell r="K46">
            <v>0</v>
          </cell>
        </row>
        <row r="47">
          <cell r="D47">
            <v>0</v>
          </cell>
          <cell r="E47">
            <v>0</v>
          </cell>
          <cell r="F47">
            <v>0</v>
          </cell>
          <cell r="G47">
            <v>0</v>
          </cell>
          <cell r="H47">
            <v>0</v>
          </cell>
          <cell r="I47">
            <v>0</v>
          </cell>
          <cell r="J47">
            <v>0</v>
          </cell>
          <cell r="K47">
            <v>0</v>
          </cell>
        </row>
        <row r="48">
          <cell r="D48">
            <v>0</v>
          </cell>
          <cell r="E48">
            <v>0</v>
          </cell>
          <cell r="F48">
            <v>0</v>
          </cell>
          <cell r="G48">
            <v>0</v>
          </cell>
          <cell r="H48">
            <v>0</v>
          </cell>
          <cell r="I48">
            <v>0</v>
          </cell>
          <cell r="J48">
            <v>0</v>
          </cell>
          <cell r="K48">
            <v>0</v>
          </cell>
        </row>
        <row r="49">
          <cell r="D49">
            <v>0</v>
          </cell>
          <cell r="E49">
            <v>0</v>
          </cell>
          <cell r="F49">
            <v>0</v>
          </cell>
          <cell r="G49">
            <v>0</v>
          </cell>
          <cell r="H49">
            <v>0</v>
          </cell>
          <cell r="I49">
            <v>0</v>
          </cell>
          <cell r="J49">
            <v>0</v>
          </cell>
          <cell r="K49">
            <v>0</v>
          </cell>
        </row>
        <row r="50">
          <cell r="D50">
            <v>0</v>
          </cell>
          <cell r="E50">
            <v>0</v>
          </cell>
          <cell r="F50">
            <v>0</v>
          </cell>
          <cell r="G50">
            <v>0</v>
          </cell>
          <cell r="H50">
            <v>0</v>
          </cell>
          <cell r="I50">
            <v>0</v>
          </cell>
          <cell r="J50">
            <v>0</v>
          </cell>
          <cell r="K50">
            <v>0</v>
          </cell>
        </row>
        <row r="51">
          <cell r="D51">
            <v>0</v>
          </cell>
          <cell r="E51">
            <v>0</v>
          </cell>
          <cell r="F51">
            <v>0</v>
          </cell>
          <cell r="G51">
            <v>0</v>
          </cell>
          <cell r="H51">
            <v>0</v>
          </cell>
          <cell r="I51">
            <v>0</v>
          </cell>
          <cell r="J51">
            <v>0</v>
          </cell>
          <cell r="K51">
            <v>0</v>
          </cell>
        </row>
        <row r="52">
          <cell r="D52">
            <v>0</v>
          </cell>
          <cell r="E52">
            <v>0</v>
          </cell>
          <cell r="F52">
            <v>0</v>
          </cell>
          <cell r="G52">
            <v>0</v>
          </cell>
          <cell r="H52">
            <v>0</v>
          </cell>
          <cell r="I52">
            <v>0</v>
          </cell>
          <cell r="J52">
            <v>0</v>
          </cell>
          <cell r="K52">
            <v>0</v>
          </cell>
        </row>
        <row r="53">
          <cell r="D53">
            <v>0</v>
          </cell>
          <cell r="E53">
            <v>0</v>
          </cell>
          <cell r="F53">
            <v>0</v>
          </cell>
          <cell r="G53">
            <v>0</v>
          </cell>
          <cell r="H53">
            <v>0</v>
          </cell>
          <cell r="I53">
            <v>0</v>
          </cell>
          <cell r="J53">
            <v>0</v>
          </cell>
          <cell r="K53">
            <v>0</v>
          </cell>
        </row>
        <row r="54">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D56">
            <v>0</v>
          </cell>
          <cell r="E56">
            <v>0</v>
          </cell>
          <cell r="F56">
            <v>0</v>
          </cell>
          <cell r="G56">
            <v>0</v>
          </cell>
          <cell r="H56">
            <v>0</v>
          </cell>
          <cell r="I56">
            <v>0</v>
          </cell>
          <cell r="J56">
            <v>0</v>
          </cell>
          <cell r="K56">
            <v>0</v>
          </cell>
        </row>
        <row r="57">
          <cell r="D57">
            <v>0</v>
          </cell>
          <cell r="E57">
            <v>0</v>
          </cell>
          <cell r="F57">
            <v>0</v>
          </cell>
          <cell r="G57">
            <v>0</v>
          </cell>
          <cell r="H57">
            <v>0</v>
          </cell>
          <cell r="I57">
            <v>0</v>
          </cell>
          <cell r="J57">
            <v>0</v>
          </cell>
          <cell r="K57">
            <v>0</v>
          </cell>
        </row>
        <row r="58">
          <cell r="D58">
            <v>199910</v>
          </cell>
          <cell r="E58">
            <v>0</v>
          </cell>
          <cell r="F58">
            <v>0</v>
          </cell>
          <cell r="G58">
            <v>0</v>
          </cell>
          <cell r="H58">
            <v>66754.12</v>
          </cell>
          <cell r="I58">
            <v>66754.12</v>
          </cell>
          <cell r="K58">
            <v>0</v>
          </cell>
        </row>
        <row r="59">
          <cell r="D59">
            <v>199910</v>
          </cell>
          <cell r="E59">
            <v>0</v>
          </cell>
          <cell r="F59">
            <v>0</v>
          </cell>
          <cell r="G59">
            <v>0</v>
          </cell>
          <cell r="H59">
            <v>66754.12</v>
          </cell>
          <cell r="I59">
            <v>66754.12</v>
          </cell>
          <cell r="K59">
            <v>0</v>
          </cell>
        </row>
        <row r="60">
          <cell r="D60">
            <v>0</v>
          </cell>
          <cell r="E60">
            <v>0</v>
          </cell>
          <cell r="F60">
            <v>0</v>
          </cell>
          <cell r="G60">
            <v>0</v>
          </cell>
          <cell r="H60">
            <v>0</v>
          </cell>
          <cell r="I60">
            <v>0</v>
          </cell>
          <cell r="K60">
            <v>0</v>
          </cell>
        </row>
        <row r="61">
          <cell r="D61">
            <v>0</v>
          </cell>
          <cell r="E61">
            <v>0</v>
          </cell>
          <cell r="F61">
            <v>0</v>
          </cell>
          <cell r="G61">
            <v>0</v>
          </cell>
          <cell r="H61">
            <v>0</v>
          </cell>
          <cell r="I61">
            <v>0</v>
          </cell>
          <cell r="J61">
            <v>0</v>
          </cell>
          <cell r="K61">
            <v>0</v>
          </cell>
        </row>
        <row r="62">
          <cell r="D62">
            <v>0</v>
          </cell>
          <cell r="E62">
            <v>0</v>
          </cell>
          <cell r="F62">
            <v>0</v>
          </cell>
          <cell r="G62">
            <v>0</v>
          </cell>
          <cell r="H62">
            <v>0</v>
          </cell>
          <cell r="I62">
            <v>0</v>
          </cell>
          <cell r="J62">
            <v>0</v>
          </cell>
          <cell r="K62">
            <v>0</v>
          </cell>
        </row>
        <row r="63">
          <cell r="D63">
            <v>0</v>
          </cell>
          <cell r="E63">
            <v>0</v>
          </cell>
          <cell r="F63">
            <v>0</v>
          </cell>
          <cell r="G63">
            <v>0</v>
          </cell>
          <cell r="H63">
            <v>0</v>
          </cell>
          <cell r="I63">
            <v>0</v>
          </cell>
          <cell r="J63">
            <v>0</v>
          </cell>
          <cell r="K63">
            <v>0</v>
          </cell>
        </row>
        <row r="64">
          <cell r="D64">
            <v>0</v>
          </cell>
          <cell r="E64">
            <v>0</v>
          </cell>
          <cell r="F64">
            <v>0</v>
          </cell>
          <cell r="G64">
            <v>0</v>
          </cell>
          <cell r="H64">
            <v>0</v>
          </cell>
          <cell r="I64">
            <v>0</v>
          </cell>
          <cell r="K64">
            <v>0</v>
          </cell>
        </row>
        <row r="65">
          <cell r="D65">
            <v>0</v>
          </cell>
          <cell r="E65">
            <v>0</v>
          </cell>
          <cell r="F65">
            <v>0</v>
          </cell>
          <cell r="G65">
            <v>0</v>
          </cell>
          <cell r="H65">
            <v>0</v>
          </cell>
          <cell r="I65">
            <v>0</v>
          </cell>
          <cell r="J65">
            <v>0</v>
          </cell>
          <cell r="K65">
            <v>0</v>
          </cell>
        </row>
        <row r="66">
          <cell r="D66">
            <v>0</v>
          </cell>
          <cell r="E66">
            <v>0</v>
          </cell>
          <cell r="F66">
            <v>0</v>
          </cell>
          <cell r="G66">
            <v>0</v>
          </cell>
          <cell r="H66">
            <v>0</v>
          </cell>
          <cell r="I66">
            <v>0</v>
          </cell>
          <cell r="K66">
            <v>0</v>
          </cell>
        </row>
        <row r="67">
          <cell r="D67">
            <v>199910</v>
          </cell>
          <cell r="E67">
            <v>0</v>
          </cell>
          <cell r="F67">
            <v>0</v>
          </cell>
          <cell r="G67">
            <v>0</v>
          </cell>
          <cell r="H67">
            <v>66754.12</v>
          </cell>
          <cell r="I67">
            <v>66754.12</v>
          </cell>
          <cell r="J67">
            <v>16844.48</v>
          </cell>
          <cell r="K67">
            <v>0</v>
          </cell>
        </row>
        <row r="68">
          <cell r="D68">
            <v>0</v>
          </cell>
          <cell r="E68">
            <v>0</v>
          </cell>
          <cell r="F68">
            <v>0</v>
          </cell>
          <cell r="G68">
            <v>0</v>
          </cell>
          <cell r="H68">
            <v>0</v>
          </cell>
          <cell r="I68">
            <v>0</v>
          </cell>
          <cell r="J68">
            <v>0</v>
          </cell>
          <cell r="K68">
            <v>0</v>
          </cell>
        </row>
        <row r="69">
          <cell r="D69">
            <v>199910</v>
          </cell>
          <cell r="E69">
            <v>0</v>
          </cell>
          <cell r="F69">
            <v>0</v>
          </cell>
          <cell r="G69">
            <v>0</v>
          </cell>
          <cell r="H69">
            <v>66754.12</v>
          </cell>
          <cell r="I69">
            <v>66754.12</v>
          </cell>
          <cell r="J69">
            <v>16844.48</v>
          </cell>
          <cell r="K69">
            <v>0</v>
          </cell>
        </row>
        <row r="70">
          <cell r="D70">
            <v>0</v>
          </cell>
          <cell r="E70">
            <v>0</v>
          </cell>
          <cell r="F70">
            <v>0</v>
          </cell>
          <cell r="G70">
            <v>0</v>
          </cell>
          <cell r="H70">
            <v>0</v>
          </cell>
          <cell r="I70">
            <v>0</v>
          </cell>
          <cell r="J70">
            <v>0</v>
          </cell>
          <cell r="K70">
            <v>0</v>
          </cell>
        </row>
        <row r="71">
          <cell r="D71">
            <v>0</v>
          </cell>
          <cell r="E71">
            <v>0</v>
          </cell>
          <cell r="F71">
            <v>0</v>
          </cell>
          <cell r="G71">
            <v>0</v>
          </cell>
          <cell r="H71">
            <v>0</v>
          </cell>
          <cell r="I71">
            <v>0</v>
          </cell>
          <cell r="J71">
            <v>0</v>
          </cell>
          <cell r="K71">
            <v>0</v>
          </cell>
        </row>
        <row r="72">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D74">
            <v>0</v>
          </cell>
          <cell r="E74">
            <v>0</v>
          </cell>
          <cell r="F74">
            <v>0</v>
          </cell>
          <cell r="G74">
            <v>0</v>
          </cell>
          <cell r="H74">
            <v>0</v>
          </cell>
          <cell r="I74">
            <v>0</v>
          </cell>
          <cell r="J74">
            <v>0</v>
          </cell>
          <cell r="K74">
            <v>0</v>
          </cell>
        </row>
        <row r="75">
          <cell r="D75">
            <v>0</v>
          </cell>
          <cell r="E75">
            <v>0</v>
          </cell>
          <cell r="F75">
            <v>0</v>
          </cell>
          <cell r="G75">
            <v>0</v>
          </cell>
          <cell r="H75">
            <v>0</v>
          </cell>
          <cell r="I75">
            <v>0</v>
          </cell>
          <cell r="J75">
            <v>0</v>
          </cell>
          <cell r="K75">
            <v>0</v>
          </cell>
        </row>
        <row r="76">
          <cell r="D76">
            <v>0</v>
          </cell>
          <cell r="E76">
            <v>0</v>
          </cell>
          <cell r="F76">
            <v>0</v>
          </cell>
          <cell r="G76">
            <v>0</v>
          </cell>
          <cell r="H76">
            <v>0</v>
          </cell>
          <cell r="I76">
            <v>0</v>
          </cell>
          <cell r="J76">
            <v>0</v>
          </cell>
          <cell r="K76">
            <v>0</v>
          </cell>
        </row>
        <row r="77">
          <cell r="D77">
            <v>0</v>
          </cell>
          <cell r="E77">
            <v>0</v>
          </cell>
          <cell r="F77">
            <v>0</v>
          </cell>
          <cell r="G77">
            <v>0</v>
          </cell>
          <cell r="H77">
            <v>0</v>
          </cell>
          <cell r="I77">
            <v>0</v>
          </cell>
          <cell r="J77">
            <v>0</v>
          </cell>
          <cell r="K77">
            <v>0</v>
          </cell>
        </row>
        <row r="78">
          <cell r="D78">
            <v>0</v>
          </cell>
          <cell r="E78">
            <v>0</v>
          </cell>
          <cell r="F78">
            <v>0</v>
          </cell>
          <cell r="G78">
            <v>0</v>
          </cell>
          <cell r="H78">
            <v>0</v>
          </cell>
          <cell r="I78">
            <v>0</v>
          </cell>
          <cell r="J78">
            <v>0</v>
          </cell>
          <cell r="K78">
            <v>0</v>
          </cell>
        </row>
        <row r="79">
          <cell r="D79">
            <v>0</v>
          </cell>
          <cell r="E79">
            <v>0</v>
          </cell>
          <cell r="F79">
            <v>0</v>
          </cell>
          <cell r="G79">
            <v>0</v>
          </cell>
          <cell r="H79">
            <v>0</v>
          </cell>
          <cell r="I79">
            <v>0</v>
          </cell>
          <cell r="J79">
            <v>0</v>
          </cell>
          <cell r="K79">
            <v>0</v>
          </cell>
        </row>
        <row r="80">
          <cell r="D80">
            <v>0</v>
          </cell>
          <cell r="E80">
            <v>0</v>
          </cell>
          <cell r="F80">
            <v>0</v>
          </cell>
          <cell r="G80">
            <v>0</v>
          </cell>
          <cell r="H80">
            <v>0</v>
          </cell>
          <cell r="I80">
            <v>0</v>
          </cell>
          <cell r="J80">
            <v>0</v>
          </cell>
          <cell r="K80">
            <v>0</v>
          </cell>
        </row>
        <row r="81">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D83">
            <v>0</v>
          </cell>
          <cell r="E83">
            <v>0</v>
          </cell>
          <cell r="F83">
            <v>0</v>
          </cell>
          <cell r="G83">
            <v>0</v>
          </cell>
          <cell r="H83">
            <v>0</v>
          </cell>
          <cell r="I83">
            <v>0</v>
          </cell>
          <cell r="J83">
            <v>0</v>
          </cell>
          <cell r="K83">
            <v>0</v>
          </cell>
        </row>
        <row r="84">
          <cell r="D84">
            <v>0</v>
          </cell>
          <cell r="E84">
            <v>0</v>
          </cell>
          <cell r="F84">
            <v>0</v>
          </cell>
          <cell r="G84">
            <v>0</v>
          </cell>
          <cell r="H84">
            <v>0</v>
          </cell>
          <cell r="I84">
            <v>0</v>
          </cell>
          <cell r="J84">
            <v>0</v>
          </cell>
          <cell r="K84">
            <v>0</v>
          </cell>
        </row>
        <row r="85">
          <cell r="E85">
            <v>199910</v>
          </cell>
        </row>
      </sheetData>
      <sheetData sheetId="124">
        <row r="22">
          <cell r="D22">
            <v>724274.8</v>
          </cell>
          <cell r="E22">
            <v>417249.5</v>
          </cell>
          <cell r="F22">
            <v>0</v>
          </cell>
          <cell r="G22">
            <v>0</v>
          </cell>
          <cell r="H22">
            <v>696771.59</v>
          </cell>
          <cell r="I22">
            <v>696771.59</v>
          </cell>
          <cell r="K22">
            <v>0</v>
          </cell>
        </row>
        <row r="24">
          <cell r="D24">
            <v>0</v>
          </cell>
          <cell r="E24">
            <v>0</v>
          </cell>
          <cell r="F24">
            <v>0</v>
          </cell>
          <cell r="G24">
            <v>0</v>
          </cell>
          <cell r="H24">
            <v>0</v>
          </cell>
          <cell r="I24">
            <v>0</v>
          </cell>
          <cell r="J24">
            <v>0</v>
          </cell>
          <cell r="K24">
            <v>0</v>
          </cell>
        </row>
        <row r="25">
          <cell r="D25">
            <v>0</v>
          </cell>
          <cell r="E25">
            <v>0</v>
          </cell>
          <cell r="F25">
            <v>0</v>
          </cell>
          <cell r="G25">
            <v>0</v>
          </cell>
          <cell r="H25">
            <v>0</v>
          </cell>
          <cell r="I25">
            <v>0</v>
          </cell>
          <cell r="J25">
            <v>0</v>
          </cell>
          <cell r="K25">
            <v>0</v>
          </cell>
        </row>
        <row r="26">
          <cell r="D26">
            <v>0</v>
          </cell>
          <cell r="E26">
            <v>0</v>
          </cell>
          <cell r="F26">
            <v>0</v>
          </cell>
          <cell r="G26">
            <v>0</v>
          </cell>
          <cell r="H26">
            <v>0</v>
          </cell>
          <cell r="I26">
            <v>0</v>
          </cell>
          <cell r="J26">
            <v>0</v>
          </cell>
          <cell r="K26">
            <v>0</v>
          </cell>
        </row>
        <row r="27">
          <cell r="D27">
            <v>0</v>
          </cell>
          <cell r="E27">
            <v>0</v>
          </cell>
          <cell r="F27">
            <v>0</v>
          </cell>
          <cell r="G27">
            <v>0</v>
          </cell>
          <cell r="H27">
            <v>0</v>
          </cell>
          <cell r="I27">
            <v>0</v>
          </cell>
          <cell r="J27">
            <v>0</v>
          </cell>
          <cell r="K27">
            <v>0</v>
          </cell>
        </row>
        <row r="28">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0</v>
          </cell>
          <cell r="E35">
            <v>0</v>
          </cell>
          <cell r="F35">
            <v>0</v>
          </cell>
          <cell r="G35">
            <v>0</v>
          </cell>
          <cell r="H35">
            <v>0</v>
          </cell>
          <cell r="I35">
            <v>0</v>
          </cell>
          <cell r="J35">
            <v>0</v>
          </cell>
          <cell r="K35">
            <v>0</v>
          </cell>
        </row>
        <row r="36">
          <cell r="D36">
            <v>0</v>
          </cell>
          <cell r="E36">
            <v>0</v>
          </cell>
          <cell r="F36">
            <v>0</v>
          </cell>
          <cell r="G36">
            <v>0</v>
          </cell>
          <cell r="H36">
            <v>0</v>
          </cell>
          <cell r="I36">
            <v>0</v>
          </cell>
          <cell r="J36">
            <v>0</v>
          </cell>
          <cell r="K36">
            <v>0</v>
          </cell>
        </row>
        <row r="37">
          <cell r="D37">
            <v>0</v>
          </cell>
          <cell r="E37">
            <v>0</v>
          </cell>
          <cell r="F37">
            <v>0</v>
          </cell>
          <cell r="G37">
            <v>0</v>
          </cell>
          <cell r="H37">
            <v>0</v>
          </cell>
          <cell r="I37">
            <v>0</v>
          </cell>
          <cell r="J37">
            <v>0</v>
          </cell>
          <cell r="K37">
            <v>0</v>
          </cell>
        </row>
        <row r="38">
          <cell r="D38">
            <v>0</v>
          </cell>
          <cell r="E38">
            <v>0</v>
          </cell>
          <cell r="F38">
            <v>0</v>
          </cell>
          <cell r="G38">
            <v>0</v>
          </cell>
          <cell r="H38">
            <v>0</v>
          </cell>
          <cell r="I38">
            <v>0</v>
          </cell>
          <cell r="J38">
            <v>0</v>
          </cell>
          <cell r="K38">
            <v>0</v>
          </cell>
        </row>
        <row r="39">
          <cell r="D39">
            <v>0</v>
          </cell>
          <cell r="E39">
            <v>0</v>
          </cell>
          <cell r="F39">
            <v>0</v>
          </cell>
          <cell r="G39">
            <v>0</v>
          </cell>
          <cell r="H39">
            <v>0</v>
          </cell>
          <cell r="I39">
            <v>0</v>
          </cell>
          <cell r="J39">
            <v>0</v>
          </cell>
          <cell r="K39">
            <v>0</v>
          </cell>
        </row>
        <row r="40">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0</v>
          </cell>
          <cell r="E43">
            <v>0</v>
          </cell>
          <cell r="F43">
            <v>0</v>
          </cell>
          <cell r="G43">
            <v>0</v>
          </cell>
          <cell r="H43">
            <v>0</v>
          </cell>
          <cell r="I43">
            <v>0</v>
          </cell>
          <cell r="J43">
            <v>0</v>
          </cell>
          <cell r="K43">
            <v>0</v>
          </cell>
        </row>
        <row r="44">
          <cell r="D44">
            <v>0</v>
          </cell>
          <cell r="E44">
            <v>0</v>
          </cell>
          <cell r="F44">
            <v>0</v>
          </cell>
          <cell r="G44">
            <v>0</v>
          </cell>
          <cell r="H44">
            <v>0</v>
          </cell>
          <cell r="I44">
            <v>0</v>
          </cell>
          <cell r="J44">
            <v>0</v>
          </cell>
          <cell r="K44">
            <v>0</v>
          </cell>
        </row>
        <row r="45">
          <cell r="D45">
            <v>0</v>
          </cell>
          <cell r="E45">
            <v>0</v>
          </cell>
          <cell r="F45">
            <v>0</v>
          </cell>
          <cell r="G45">
            <v>0</v>
          </cell>
          <cell r="H45">
            <v>0</v>
          </cell>
          <cell r="I45">
            <v>0</v>
          </cell>
          <cell r="J45">
            <v>0</v>
          </cell>
          <cell r="K45">
            <v>0</v>
          </cell>
        </row>
        <row r="46">
          <cell r="D46">
            <v>0</v>
          </cell>
          <cell r="E46">
            <v>0</v>
          </cell>
          <cell r="F46">
            <v>0</v>
          </cell>
          <cell r="G46">
            <v>0</v>
          </cell>
          <cell r="H46">
            <v>0</v>
          </cell>
          <cell r="I46">
            <v>0</v>
          </cell>
          <cell r="J46">
            <v>0</v>
          </cell>
          <cell r="K46">
            <v>0</v>
          </cell>
        </row>
        <row r="47">
          <cell r="D47">
            <v>0</v>
          </cell>
          <cell r="E47">
            <v>0</v>
          </cell>
          <cell r="F47">
            <v>0</v>
          </cell>
          <cell r="G47">
            <v>0</v>
          </cell>
          <cell r="H47">
            <v>0</v>
          </cell>
          <cell r="I47">
            <v>0</v>
          </cell>
          <cell r="J47">
            <v>0</v>
          </cell>
          <cell r="K47">
            <v>0</v>
          </cell>
        </row>
        <row r="48">
          <cell r="D48">
            <v>0</v>
          </cell>
          <cell r="E48">
            <v>0</v>
          </cell>
          <cell r="F48">
            <v>0</v>
          </cell>
          <cell r="G48">
            <v>0</v>
          </cell>
          <cell r="H48">
            <v>0</v>
          </cell>
          <cell r="I48">
            <v>0</v>
          </cell>
          <cell r="J48">
            <v>0</v>
          </cell>
          <cell r="K48">
            <v>0</v>
          </cell>
        </row>
        <row r="49">
          <cell r="D49">
            <v>0</v>
          </cell>
          <cell r="E49">
            <v>0</v>
          </cell>
          <cell r="F49">
            <v>0</v>
          </cell>
          <cell r="G49">
            <v>0</v>
          </cell>
          <cell r="H49">
            <v>0</v>
          </cell>
          <cell r="I49">
            <v>0</v>
          </cell>
          <cell r="J49">
            <v>0</v>
          </cell>
          <cell r="K49">
            <v>0</v>
          </cell>
        </row>
        <row r="50">
          <cell r="D50">
            <v>0</v>
          </cell>
          <cell r="E50">
            <v>0</v>
          </cell>
          <cell r="F50">
            <v>0</v>
          </cell>
          <cell r="G50">
            <v>0</v>
          </cell>
          <cell r="H50">
            <v>0</v>
          </cell>
          <cell r="I50">
            <v>0</v>
          </cell>
          <cell r="J50">
            <v>0</v>
          </cell>
          <cell r="K50">
            <v>0</v>
          </cell>
        </row>
        <row r="51">
          <cell r="D51">
            <v>0</v>
          </cell>
          <cell r="E51">
            <v>0</v>
          </cell>
          <cell r="F51">
            <v>0</v>
          </cell>
          <cell r="G51">
            <v>0</v>
          </cell>
          <cell r="H51">
            <v>0</v>
          </cell>
          <cell r="I51">
            <v>0</v>
          </cell>
          <cell r="J51">
            <v>0</v>
          </cell>
          <cell r="K51">
            <v>0</v>
          </cell>
        </row>
        <row r="52">
          <cell r="D52">
            <v>0</v>
          </cell>
          <cell r="E52">
            <v>0</v>
          </cell>
          <cell r="F52">
            <v>0</v>
          </cell>
          <cell r="G52">
            <v>0</v>
          </cell>
          <cell r="H52">
            <v>0</v>
          </cell>
          <cell r="I52">
            <v>0</v>
          </cell>
          <cell r="J52">
            <v>0</v>
          </cell>
          <cell r="K52">
            <v>0</v>
          </cell>
        </row>
        <row r="53">
          <cell r="D53">
            <v>0</v>
          </cell>
          <cell r="E53">
            <v>0</v>
          </cell>
          <cell r="F53">
            <v>0</v>
          </cell>
          <cell r="G53">
            <v>0</v>
          </cell>
          <cell r="H53">
            <v>0</v>
          </cell>
          <cell r="I53">
            <v>0</v>
          </cell>
          <cell r="J53">
            <v>0</v>
          </cell>
          <cell r="K53">
            <v>0</v>
          </cell>
        </row>
        <row r="54">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D56">
            <v>0</v>
          </cell>
          <cell r="E56">
            <v>0</v>
          </cell>
          <cell r="F56">
            <v>0</v>
          </cell>
          <cell r="G56">
            <v>0</v>
          </cell>
          <cell r="H56">
            <v>0</v>
          </cell>
          <cell r="I56">
            <v>0</v>
          </cell>
          <cell r="J56">
            <v>0</v>
          </cell>
          <cell r="K56">
            <v>0</v>
          </cell>
        </row>
        <row r="57">
          <cell r="D57">
            <v>0</v>
          </cell>
          <cell r="E57">
            <v>0</v>
          </cell>
          <cell r="F57">
            <v>0</v>
          </cell>
          <cell r="G57">
            <v>0</v>
          </cell>
          <cell r="H57">
            <v>0</v>
          </cell>
          <cell r="I57">
            <v>0</v>
          </cell>
          <cell r="J57">
            <v>0</v>
          </cell>
          <cell r="K57">
            <v>0</v>
          </cell>
        </row>
        <row r="58">
          <cell r="D58">
            <v>724274.8</v>
          </cell>
          <cell r="E58">
            <v>0</v>
          </cell>
          <cell r="F58">
            <v>0</v>
          </cell>
          <cell r="G58">
            <v>0</v>
          </cell>
          <cell r="H58">
            <v>696771.59</v>
          </cell>
          <cell r="I58">
            <v>696771.59</v>
          </cell>
          <cell r="K58">
            <v>0</v>
          </cell>
        </row>
        <row r="59">
          <cell r="D59">
            <v>724274.8</v>
          </cell>
          <cell r="E59">
            <v>0</v>
          </cell>
          <cell r="F59">
            <v>0</v>
          </cell>
          <cell r="G59">
            <v>0</v>
          </cell>
          <cell r="H59">
            <v>696771.59</v>
          </cell>
          <cell r="I59">
            <v>696771.59</v>
          </cell>
          <cell r="K59">
            <v>0</v>
          </cell>
        </row>
        <row r="60">
          <cell r="D60">
            <v>724274.8</v>
          </cell>
          <cell r="E60">
            <v>0</v>
          </cell>
          <cell r="F60">
            <v>0</v>
          </cell>
          <cell r="G60">
            <v>0</v>
          </cell>
          <cell r="H60">
            <v>696771.59</v>
          </cell>
          <cell r="I60">
            <v>696771.59</v>
          </cell>
          <cell r="J60">
            <v>626328.80000000005</v>
          </cell>
          <cell r="K60">
            <v>0</v>
          </cell>
        </row>
        <row r="61">
          <cell r="D61">
            <v>0</v>
          </cell>
          <cell r="E61">
            <v>0</v>
          </cell>
          <cell r="F61">
            <v>0</v>
          </cell>
          <cell r="G61">
            <v>0</v>
          </cell>
          <cell r="H61">
            <v>0</v>
          </cell>
          <cell r="I61">
            <v>0</v>
          </cell>
          <cell r="J61">
            <v>0</v>
          </cell>
          <cell r="K61">
            <v>0</v>
          </cell>
        </row>
        <row r="62">
          <cell r="D62">
            <v>0</v>
          </cell>
          <cell r="E62">
            <v>0</v>
          </cell>
          <cell r="F62">
            <v>0</v>
          </cell>
          <cell r="G62">
            <v>0</v>
          </cell>
          <cell r="H62">
            <v>0</v>
          </cell>
          <cell r="I62">
            <v>0</v>
          </cell>
          <cell r="J62">
            <v>0</v>
          </cell>
          <cell r="K62">
            <v>0</v>
          </cell>
        </row>
        <row r="63">
          <cell r="D63">
            <v>0</v>
          </cell>
          <cell r="E63">
            <v>0</v>
          </cell>
          <cell r="F63">
            <v>0</v>
          </cell>
          <cell r="G63">
            <v>0</v>
          </cell>
          <cell r="H63">
            <v>0</v>
          </cell>
          <cell r="I63">
            <v>0</v>
          </cell>
          <cell r="J63">
            <v>0</v>
          </cell>
          <cell r="K63">
            <v>0</v>
          </cell>
        </row>
        <row r="64">
          <cell r="D64">
            <v>0</v>
          </cell>
          <cell r="E64">
            <v>0</v>
          </cell>
          <cell r="F64">
            <v>0</v>
          </cell>
          <cell r="G64">
            <v>0</v>
          </cell>
          <cell r="H64">
            <v>0</v>
          </cell>
          <cell r="I64">
            <v>0</v>
          </cell>
          <cell r="K64">
            <v>0</v>
          </cell>
        </row>
        <row r="65">
          <cell r="D65">
            <v>0</v>
          </cell>
          <cell r="E65">
            <v>0</v>
          </cell>
          <cell r="F65">
            <v>0</v>
          </cell>
          <cell r="G65">
            <v>0</v>
          </cell>
          <cell r="H65">
            <v>0</v>
          </cell>
          <cell r="I65">
            <v>0</v>
          </cell>
          <cell r="J65">
            <v>0</v>
          </cell>
          <cell r="K65">
            <v>0</v>
          </cell>
        </row>
        <row r="66">
          <cell r="D66">
            <v>0</v>
          </cell>
          <cell r="E66">
            <v>0</v>
          </cell>
          <cell r="F66">
            <v>0</v>
          </cell>
          <cell r="G66">
            <v>0</v>
          </cell>
          <cell r="H66">
            <v>0</v>
          </cell>
          <cell r="I66">
            <v>0</v>
          </cell>
          <cell r="K66">
            <v>0</v>
          </cell>
        </row>
        <row r="67">
          <cell r="D67">
            <v>0</v>
          </cell>
          <cell r="E67">
            <v>0</v>
          </cell>
          <cell r="F67">
            <v>0</v>
          </cell>
          <cell r="G67">
            <v>0</v>
          </cell>
          <cell r="H67">
            <v>0</v>
          </cell>
          <cell r="I67">
            <v>0</v>
          </cell>
          <cell r="J67">
            <v>0</v>
          </cell>
          <cell r="K67">
            <v>0</v>
          </cell>
        </row>
        <row r="68">
          <cell r="D68">
            <v>0</v>
          </cell>
          <cell r="E68">
            <v>0</v>
          </cell>
          <cell r="F68">
            <v>0</v>
          </cell>
          <cell r="G68">
            <v>0</v>
          </cell>
          <cell r="H68">
            <v>0</v>
          </cell>
          <cell r="I68">
            <v>0</v>
          </cell>
          <cell r="J68">
            <v>0</v>
          </cell>
          <cell r="K68">
            <v>0</v>
          </cell>
        </row>
        <row r="69">
          <cell r="D69">
            <v>0</v>
          </cell>
          <cell r="E69">
            <v>0</v>
          </cell>
          <cell r="F69">
            <v>0</v>
          </cell>
          <cell r="G69">
            <v>0</v>
          </cell>
          <cell r="H69">
            <v>0</v>
          </cell>
          <cell r="I69">
            <v>0</v>
          </cell>
          <cell r="J69">
            <v>0</v>
          </cell>
          <cell r="K69">
            <v>0</v>
          </cell>
        </row>
        <row r="70">
          <cell r="D70">
            <v>0</v>
          </cell>
          <cell r="E70">
            <v>0</v>
          </cell>
          <cell r="F70">
            <v>0</v>
          </cell>
          <cell r="G70">
            <v>0</v>
          </cell>
          <cell r="H70">
            <v>0</v>
          </cell>
          <cell r="I70">
            <v>0</v>
          </cell>
          <cell r="J70">
            <v>0</v>
          </cell>
          <cell r="K70">
            <v>0</v>
          </cell>
        </row>
        <row r="71">
          <cell r="D71">
            <v>0</v>
          </cell>
          <cell r="E71">
            <v>0</v>
          </cell>
          <cell r="F71">
            <v>0</v>
          </cell>
          <cell r="G71">
            <v>0</v>
          </cell>
          <cell r="H71">
            <v>0</v>
          </cell>
          <cell r="I71">
            <v>0</v>
          </cell>
          <cell r="J71">
            <v>0</v>
          </cell>
          <cell r="K71">
            <v>0</v>
          </cell>
        </row>
        <row r="72">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D74">
            <v>0</v>
          </cell>
          <cell r="E74">
            <v>0</v>
          </cell>
          <cell r="F74">
            <v>0</v>
          </cell>
          <cell r="G74">
            <v>0</v>
          </cell>
          <cell r="H74">
            <v>0</v>
          </cell>
          <cell r="I74">
            <v>0</v>
          </cell>
          <cell r="J74">
            <v>0</v>
          </cell>
          <cell r="K74">
            <v>0</v>
          </cell>
        </row>
        <row r="75">
          <cell r="D75">
            <v>0</v>
          </cell>
          <cell r="E75">
            <v>0</v>
          </cell>
          <cell r="F75">
            <v>0</v>
          </cell>
          <cell r="G75">
            <v>0</v>
          </cell>
          <cell r="H75">
            <v>0</v>
          </cell>
          <cell r="I75">
            <v>0</v>
          </cell>
          <cell r="J75">
            <v>0</v>
          </cell>
          <cell r="K75">
            <v>0</v>
          </cell>
        </row>
        <row r="76">
          <cell r="D76">
            <v>0</v>
          </cell>
          <cell r="E76">
            <v>0</v>
          </cell>
          <cell r="F76">
            <v>0</v>
          </cell>
          <cell r="G76">
            <v>0</v>
          </cell>
          <cell r="H76">
            <v>0</v>
          </cell>
          <cell r="I76">
            <v>0</v>
          </cell>
          <cell r="J76">
            <v>0</v>
          </cell>
          <cell r="K76">
            <v>0</v>
          </cell>
        </row>
        <row r="77">
          <cell r="D77">
            <v>0</v>
          </cell>
          <cell r="E77">
            <v>0</v>
          </cell>
          <cell r="F77">
            <v>0</v>
          </cell>
          <cell r="G77">
            <v>0</v>
          </cell>
          <cell r="H77">
            <v>0</v>
          </cell>
          <cell r="I77">
            <v>0</v>
          </cell>
          <cell r="J77">
            <v>0</v>
          </cell>
          <cell r="K77">
            <v>0</v>
          </cell>
        </row>
        <row r="78">
          <cell r="D78">
            <v>0</v>
          </cell>
          <cell r="E78">
            <v>0</v>
          </cell>
          <cell r="F78">
            <v>0</v>
          </cell>
          <cell r="G78">
            <v>0</v>
          </cell>
          <cell r="H78">
            <v>0</v>
          </cell>
          <cell r="I78">
            <v>0</v>
          </cell>
          <cell r="J78">
            <v>0</v>
          </cell>
          <cell r="K78">
            <v>0</v>
          </cell>
        </row>
        <row r="79">
          <cell r="D79">
            <v>0</v>
          </cell>
          <cell r="E79">
            <v>0</v>
          </cell>
          <cell r="F79">
            <v>0</v>
          </cell>
          <cell r="G79">
            <v>0</v>
          </cell>
          <cell r="H79">
            <v>0</v>
          </cell>
          <cell r="I79">
            <v>0</v>
          </cell>
          <cell r="J79">
            <v>0</v>
          </cell>
          <cell r="K79">
            <v>0</v>
          </cell>
        </row>
        <row r="80">
          <cell r="D80">
            <v>0</v>
          </cell>
          <cell r="E80">
            <v>0</v>
          </cell>
          <cell r="F80">
            <v>0</v>
          </cell>
          <cell r="G80">
            <v>0</v>
          </cell>
          <cell r="H80">
            <v>0</v>
          </cell>
          <cell r="I80">
            <v>0</v>
          </cell>
          <cell r="J80">
            <v>0</v>
          </cell>
          <cell r="K80">
            <v>0</v>
          </cell>
        </row>
        <row r="81">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D83">
            <v>0</v>
          </cell>
          <cell r="E83">
            <v>0</v>
          </cell>
          <cell r="F83">
            <v>0</v>
          </cell>
          <cell r="G83">
            <v>0</v>
          </cell>
          <cell r="H83">
            <v>0</v>
          </cell>
          <cell r="I83">
            <v>0</v>
          </cell>
          <cell r="J83">
            <v>0</v>
          </cell>
          <cell r="K83">
            <v>0</v>
          </cell>
        </row>
        <row r="84">
          <cell r="D84">
            <v>0</v>
          </cell>
          <cell r="E84">
            <v>0</v>
          </cell>
          <cell r="F84">
            <v>0</v>
          </cell>
          <cell r="G84">
            <v>0</v>
          </cell>
          <cell r="H84">
            <v>0</v>
          </cell>
          <cell r="I84">
            <v>0</v>
          </cell>
          <cell r="J84">
            <v>0</v>
          </cell>
          <cell r="K84">
            <v>0</v>
          </cell>
        </row>
        <row r="85">
          <cell r="E85">
            <v>417249.5</v>
          </cell>
        </row>
      </sheetData>
      <sheetData sheetId="125">
        <row r="22">
          <cell r="D22">
            <v>979536</v>
          </cell>
          <cell r="E22">
            <v>979536</v>
          </cell>
          <cell r="F22">
            <v>0</v>
          </cell>
          <cell r="G22">
            <v>0</v>
          </cell>
          <cell r="H22">
            <v>934320.57</v>
          </cell>
          <cell r="I22">
            <v>934320.57</v>
          </cell>
          <cell r="K22">
            <v>0</v>
          </cell>
        </row>
        <row r="24">
          <cell r="D24">
            <v>0</v>
          </cell>
          <cell r="E24">
            <v>0</v>
          </cell>
          <cell r="F24">
            <v>0</v>
          </cell>
          <cell r="G24">
            <v>0</v>
          </cell>
          <cell r="H24">
            <v>0</v>
          </cell>
          <cell r="I24">
            <v>0</v>
          </cell>
          <cell r="J24">
            <v>0</v>
          </cell>
          <cell r="K24">
            <v>0</v>
          </cell>
        </row>
        <row r="25">
          <cell r="D25">
            <v>0</v>
          </cell>
          <cell r="E25">
            <v>0</v>
          </cell>
          <cell r="F25">
            <v>0</v>
          </cell>
          <cell r="G25">
            <v>0</v>
          </cell>
          <cell r="H25">
            <v>0</v>
          </cell>
          <cell r="I25">
            <v>0</v>
          </cell>
          <cell r="J25">
            <v>0</v>
          </cell>
          <cell r="K25">
            <v>0</v>
          </cell>
        </row>
        <row r="26">
          <cell r="D26">
            <v>0</v>
          </cell>
          <cell r="E26">
            <v>0</v>
          </cell>
          <cell r="F26">
            <v>0</v>
          </cell>
          <cell r="G26">
            <v>0</v>
          </cell>
          <cell r="H26">
            <v>0</v>
          </cell>
          <cell r="I26">
            <v>0</v>
          </cell>
          <cell r="J26">
            <v>0</v>
          </cell>
          <cell r="K26">
            <v>0</v>
          </cell>
        </row>
        <row r="27">
          <cell r="D27">
            <v>0</v>
          </cell>
          <cell r="E27">
            <v>0</v>
          </cell>
          <cell r="F27">
            <v>0</v>
          </cell>
          <cell r="G27">
            <v>0</v>
          </cell>
          <cell r="H27">
            <v>0</v>
          </cell>
          <cell r="I27">
            <v>0</v>
          </cell>
          <cell r="J27">
            <v>0</v>
          </cell>
          <cell r="K27">
            <v>0</v>
          </cell>
        </row>
        <row r="28">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0</v>
          </cell>
          <cell r="E35">
            <v>0</v>
          </cell>
          <cell r="F35">
            <v>0</v>
          </cell>
          <cell r="G35">
            <v>0</v>
          </cell>
          <cell r="H35">
            <v>0</v>
          </cell>
          <cell r="I35">
            <v>0</v>
          </cell>
          <cell r="J35">
            <v>0</v>
          </cell>
          <cell r="K35">
            <v>0</v>
          </cell>
        </row>
        <row r="36">
          <cell r="D36">
            <v>0</v>
          </cell>
          <cell r="E36">
            <v>0</v>
          </cell>
          <cell r="F36">
            <v>0</v>
          </cell>
          <cell r="G36">
            <v>0</v>
          </cell>
          <cell r="H36">
            <v>0</v>
          </cell>
          <cell r="I36">
            <v>0</v>
          </cell>
          <cell r="J36">
            <v>0</v>
          </cell>
          <cell r="K36">
            <v>0</v>
          </cell>
        </row>
        <row r="37">
          <cell r="D37">
            <v>0</v>
          </cell>
          <cell r="E37">
            <v>0</v>
          </cell>
          <cell r="F37">
            <v>0</v>
          </cell>
          <cell r="G37">
            <v>0</v>
          </cell>
          <cell r="H37">
            <v>0</v>
          </cell>
          <cell r="I37">
            <v>0</v>
          </cell>
          <cell r="J37">
            <v>0</v>
          </cell>
          <cell r="K37">
            <v>0</v>
          </cell>
        </row>
        <row r="38">
          <cell r="D38">
            <v>0</v>
          </cell>
          <cell r="E38">
            <v>0</v>
          </cell>
          <cell r="F38">
            <v>0</v>
          </cell>
          <cell r="G38">
            <v>0</v>
          </cell>
          <cell r="H38">
            <v>0</v>
          </cell>
          <cell r="I38">
            <v>0</v>
          </cell>
          <cell r="J38">
            <v>0</v>
          </cell>
          <cell r="K38">
            <v>0</v>
          </cell>
        </row>
        <row r="39">
          <cell r="D39">
            <v>0</v>
          </cell>
          <cell r="E39">
            <v>0</v>
          </cell>
          <cell r="F39">
            <v>0</v>
          </cell>
          <cell r="G39">
            <v>0</v>
          </cell>
          <cell r="H39">
            <v>0</v>
          </cell>
          <cell r="I39">
            <v>0</v>
          </cell>
          <cell r="J39">
            <v>0</v>
          </cell>
          <cell r="K39">
            <v>0</v>
          </cell>
        </row>
        <row r="40">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0</v>
          </cell>
          <cell r="E43">
            <v>0</v>
          </cell>
          <cell r="F43">
            <v>0</v>
          </cell>
          <cell r="G43">
            <v>0</v>
          </cell>
          <cell r="H43">
            <v>0</v>
          </cell>
          <cell r="I43">
            <v>0</v>
          </cell>
          <cell r="J43">
            <v>0</v>
          </cell>
          <cell r="K43">
            <v>0</v>
          </cell>
        </row>
        <row r="44">
          <cell r="D44">
            <v>0</v>
          </cell>
          <cell r="E44">
            <v>0</v>
          </cell>
          <cell r="F44">
            <v>0</v>
          </cell>
          <cell r="G44">
            <v>0</v>
          </cell>
          <cell r="H44">
            <v>0</v>
          </cell>
          <cell r="I44">
            <v>0</v>
          </cell>
          <cell r="J44">
            <v>0</v>
          </cell>
          <cell r="K44">
            <v>0</v>
          </cell>
        </row>
        <row r="45">
          <cell r="D45">
            <v>0</v>
          </cell>
          <cell r="E45">
            <v>0</v>
          </cell>
          <cell r="F45">
            <v>0</v>
          </cell>
          <cell r="G45">
            <v>0</v>
          </cell>
          <cell r="H45">
            <v>0</v>
          </cell>
          <cell r="I45">
            <v>0</v>
          </cell>
          <cell r="J45">
            <v>0</v>
          </cell>
          <cell r="K45">
            <v>0</v>
          </cell>
        </row>
        <row r="46">
          <cell r="D46">
            <v>0</v>
          </cell>
          <cell r="E46">
            <v>0</v>
          </cell>
          <cell r="F46">
            <v>0</v>
          </cell>
          <cell r="G46">
            <v>0</v>
          </cell>
          <cell r="H46">
            <v>0</v>
          </cell>
          <cell r="I46">
            <v>0</v>
          </cell>
          <cell r="J46">
            <v>0</v>
          </cell>
          <cell r="K46">
            <v>0</v>
          </cell>
        </row>
        <row r="47">
          <cell r="D47">
            <v>0</v>
          </cell>
          <cell r="E47">
            <v>0</v>
          </cell>
          <cell r="F47">
            <v>0</v>
          </cell>
          <cell r="G47">
            <v>0</v>
          </cell>
          <cell r="H47">
            <v>0</v>
          </cell>
          <cell r="I47">
            <v>0</v>
          </cell>
          <cell r="J47">
            <v>0</v>
          </cell>
          <cell r="K47">
            <v>0</v>
          </cell>
        </row>
        <row r="48">
          <cell r="D48">
            <v>0</v>
          </cell>
          <cell r="E48">
            <v>0</v>
          </cell>
          <cell r="F48">
            <v>0</v>
          </cell>
          <cell r="G48">
            <v>0</v>
          </cell>
          <cell r="H48">
            <v>0</v>
          </cell>
          <cell r="I48">
            <v>0</v>
          </cell>
          <cell r="J48">
            <v>0</v>
          </cell>
          <cell r="K48">
            <v>0</v>
          </cell>
        </row>
        <row r="49">
          <cell r="D49">
            <v>0</v>
          </cell>
          <cell r="E49">
            <v>0</v>
          </cell>
          <cell r="F49">
            <v>0</v>
          </cell>
          <cell r="G49">
            <v>0</v>
          </cell>
          <cell r="H49">
            <v>0</v>
          </cell>
          <cell r="I49">
            <v>0</v>
          </cell>
          <cell r="J49">
            <v>0</v>
          </cell>
          <cell r="K49">
            <v>0</v>
          </cell>
        </row>
        <row r="50">
          <cell r="D50">
            <v>0</v>
          </cell>
          <cell r="E50">
            <v>0</v>
          </cell>
          <cell r="F50">
            <v>0</v>
          </cell>
          <cell r="G50">
            <v>0</v>
          </cell>
          <cell r="H50">
            <v>0</v>
          </cell>
          <cell r="I50">
            <v>0</v>
          </cell>
          <cell r="J50">
            <v>0</v>
          </cell>
          <cell r="K50">
            <v>0</v>
          </cell>
        </row>
        <row r="51">
          <cell r="D51">
            <v>0</v>
          </cell>
          <cell r="E51">
            <v>0</v>
          </cell>
          <cell r="F51">
            <v>0</v>
          </cell>
          <cell r="G51">
            <v>0</v>
          </cell>
          <cell r="H51">
            <v>0</v>
          </cell>
          <cell r="I51">
            <v>0</v>
          </cell>
          <cell r="J51">
            <v>0</v>
          </cell>
          <cell r="K51">
            <v>0</v>
          </cell>
        </row>
        <row r="52">
          <cell r="D52">
            <v>0</v>
          </cell>
          <cell r="E52">
            <v>0</v>
          </cell>
          <cell r="F52">
            <v>0</v>
          </cell>
          <cell r="G52">
            <v>0</v>
          </cell>
          <cell r="H52">
            <v>0</v>
          </cell>
          <cell r="I52">
            <v>0</v>
          </cell>
          <cell r="J52">
            <v>0</v>
          </cell>
          <cell r="K52">
            <v>0</v>
          </cell>
        </row>
        <row r="53">
          <cell r="D53">
            <v>0</v>
          </cell>
          <cell r="E53">
            <v>0</v>
          </cell>
          <cell r="F53">
            <v>0</v>
          </cell>
          <cell r="G53">
            <v>0</v>
          </cell>
          <cell r="H53">
            <v>0</v>
          </cell>
          <cell r="I53">
            <v>0</v>
          </cell>
          <cell r="J53">
            <v>0</v>
          </cell>
          <cell r="K53">
            <v>0</v>
          </cell>
        </row>
        <row r="54">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D56">
            <v>0</v>
          </cell>
          <cell r="E56">
            <v>0</v>
          </cell>
          <cell r="F56">
            <v>0</v>
          </cell>
          <cell r="G56">
            <v>0</v>
          </cell>
          <cell r="H56">
            <v>0</v>
          </cell>
          <cell r="I56">
            <v>0</v>
          </cell>
          <cell r="J56">
            <v>0</v>
          </cell>
          <cell r="K56">
            <v>0</v>
          </cell>
        </row>
        <row r="57">
          <cell r="D57">
            <v>0</v>
          </cell>
          <cell r="E57">
            <v>0</v>
          </cell>
          <cell r="F57">
            <v>0</v>
          </cell>
          <cell r="G57">
            <v>0</v>
          </cell>
          <cell r="H57">
            <v>0</v>
          </cell>
          <cell r="I57">
            <v>0</v>
          </cell>
          <cell r="J57">
            <v>0</v>
          </cell>
          <cell r="K57">
            <v>0</v>
          </cell>
        </row>
        <row r="58">
          <cell r="D58">
            <v>979536</v>
          </cell>
          <cell r="E58">
            <v>0</v>
          </cell>
          <cell r="F58">
            <v>0</v>
          </cell>
          <cell r="G58">
            <v>0</v>
          </cell>
          <cell r="H58">
            <v>934320.57</v>
          </cell>
          <cell r="I58">
            <v>934320.57</v>
          </cell>
          <cell r="K58">
            <v>0</v>
          </cell>
        </row>
        <row r="59">
          <cell r="D59">
            <v>979536</v>
          </cell>
          <cell r="E59">
            <v>0</v>
          </cell>
          <cell r="F59">
            <v>0</v>
          </cell>
          <cell r="G59">
            <v>0</v>
          </cell>
          <cell r="H59">
            <v>934320.57</v>
          </cell>
          <cell r="I59">
            <v>934320.57</v>
          </cell>
          <cell r="K59">
            <v>0</v>
          </cell>
        </row>
        <row r="60">
          <cell r="D60">
            <v>0</v>
          </cell>
          <cell r="E60">
            <v>0</v>
          </cell>
          <cell r="F60">
            <v>0</v>
          </cell>
          <cell r="G60">
            <v>0</v>
          </cell>
          <cell r="H60">
            <v>0</v>
          </cell>
          <cell r="I60">
            <v>0</v>
          </cell>
          <cell r="K60">
            <v>0</v>
          </cell>
        </row>
        <row r="61">
          <cell r="D61">
            <v>0</v>
          </cell>
          <cell r="E61">
            <v>0</v>
          </cell>
          <cell r="F61">
            <v>0</v>
          </cell>
          <cell r="G61">
            <v>0</v>
          </cell>
          <cell r="H61">
            <v>0</v>
          </cell>
          <cell r="I61">
            <v>0</v>
          </cell>
          <cell r="J61">
            <v>0</v>
          </cell>
          <cell r="K61">
            <v>0</v>
          </cell>
        </row>
        <row r="62">
          <cell r="D62">
            <v>0</v>
          </cell>
          <cell r="E62">
            <v>0</v>
          </cell>
          <cell r="F62">
            <v>0</v>
          </cell>
          <cell r="G62">
            <v>0</v>
          </cell>
          <cell r="H62">
            <v>0</v>
          </cell>
          <cell r="I62">
            <v>0</v>
          </cell>
          <cell r="J62">
            <v>0</v>
          </cell>
          <cell r="K62">
            <v>0</v>
          </cell>
        </row>
        <row r="63">
          <cell r="D63">
            <v>0</v>
          </cell>
          <cell r="E63">
            <v>0</v>
          </cell>
          <cell r="F63">
            <v>0</v>
          </cell>
          <cell r="G63">
            <v>0</v>
          </cell>
          <cell r="H63">
            <v>0</v>
          </cell>
          <cell r="I63">
            <v>0</v>
          </cell>
          <cell r="J63">
            <v>0</v>
          </cell>
          <cell r="K63">
            <v>0</v>
          </cell>
        </row>
        <row r="64">
          <cell r="D64">
            <v>0</v>
          </cell>
          <cell r="E64">
            <v>0</v>
          </cell>
          <cell r="F64">
            <v>0</v>
          </cell>
          <cell r="G64">
            <v>0</v>
          </cell>
          <cell r="H64">
            <v>0</v>
          </cell>
          <cell r="I64">
            <v>0</v>
          </cell>
          <cell r="K64">
            <v>0</v>
          </cell>
        </row>
        <row r="65">
          <cell r="D65">
            <v>0</v>
          </cell>
          <cell r="E65">
            <v>0</v>
          </cell>
          <cell r="F65">
            <v>0</v>
          </cell>
          <cell r="G65">
            <v>0</v>
          </cell>
          <cell r="H65">
            <v>0</v>
          </cell>
          <cell r="I65">
            <v>0</v>
          </cell>
          <cell r="J65">
            <v>0</v>
          </cell>
          <cell r="K65">
            <v>0</v>
          </cell>
        </row>
        <row r="66">
          <cell r="D66">
            <v>0</v>
          </cell>
          <cell r="E66">
            <v>0</v>
          </cell>
          <cell r="F66">
            <v>0</v>
          </cell>
          <cell r="G66">
            <v>0</v>
          </cell>
          <cell r="H66">
            <v>0</v>
          </cell>
          <cell r="I66">
            <v>0</v>
          </cell>
          <cell r="K66">
            <v>0</v>
          </cell>
        </row>
        <row r="67">
          <cell r="D67">
            <v>979536</v>
          </cell>
          <cell r="E67">
            <v>0</v>
          </cell>
          <cell r="F67">
            <v>0</v>
          </cell>
          <cell r="G67">
            <v>0</v>
          </cell>
          <cell r="H67">
            <v>934320.57</v>
          </cell>
          <cell r="I67">
            <v>934320.57</v>
          </cell>
          <cell r="J67">
            <v>934320.57</v>
          </cell>
          <cell r="K67">
            <v>0</v>
          </cell>
        </row>
        <row r="68">
          <cell r="D68">
            <v>0</v>
          </cell>
          <cell r="E68">
            <v>0</v>
          </cell>
          <cell r="F68">
            <v>0</v>
          </cell>
          <cell r="G68">
            <v>0</v>
          </cell>
          <cell r="H68">
            <v>0</v>
          </cell>
          <cell r="I68">
            <v>0</v>
          </cell>
          <cell r="J68">
            <v>0</v>
          </cell>
          <cell r="K68">
            <v>0</v>
          </cell>
        </row>
        <row r="69">
          <cell r="D69">
            <v>979536</v>
          </cell>
          <cell r="E69">
            <v>0</v>
          </cell>
          <cell r="F69">
            <v>0</v>
          </cell>
          <cell r="G69">
            <v>0</v>
          </cell>
          <cell r="H69">
            <v>934320.57</v>
          </cell>
          <cell r="I69">
            <v>934320.57</v>
          </cell>
          <cell r="J69">
            <v>934320.57</v>
          </cell>
          <cell r="K69">
            <v>0</v>
          </cell>
        </row>
        <row r="70">
          <cell r="D70">
            <v>0</v>
          </cell>
          <cell r="E70">
            <v>0</v>
          </cell>
          <cell r="F70">
            <v>0</v>
          </cell>
          <cell r="G70">
            <v>0</v>
          </cell>
          <cell r="H70">
            <v>0</v>
          </cell>
          <cell r="I70">
            <v>0</v>
          </cell>
          <cell r="J70">
            <v>0</v>
          </cell>
          <cell r="K70">
            <v>0</v>
          </cell>
        </row>
        <row r="71">
          <cell r="D71">
            <v>0</v>
          </cell>
          <cell r="E71">
            <v>0</v>
          </cell>
          <cell r="F71">
            <v>0</v>
          </cell>
          <cell r="G71">
            <v>0</v>
          </cell>
          <cell r="H71">
            <v>0</v>
          </cell>
          <cell r="I71">
            <v>0</v>
          </cell>
          <cell r="J71">
            <v>0</v>
          </cell>
          <cell r="K71">
            <v>0</v>
          </cell>
        </row>
        <row r="72">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D74">
            <v>0</v>
          </cell>
          <cell r="E74">
            <v>0</v>
          </cell>
          <cell r="F74">
            <v>0</v>
          </cell>
          <cell r="G74">
            <v>0</v>
          </cell>
          <cell r="H74">
            <v>0</v>
          </cell>
          <cell r="I74">
            <v>0</v>
          </cell>
          <cell r="J74">
            <v>0</v>
          </cell>
          <cell r="K74">
            <v>0</v>
          </cell>
        </row>
        <row r="75">
          <cell r="D75">
            <v>0</v>
          </cell>
          <cell r="E75">
            <v>0</v>
          </cell>
          <cell r="F75">
            <v>0</v>
          </cell>
          <cell r="G75">
            <v>0</v>
          </cell>
          <cell r="H75">
            <v>0</v>
          </cell>
          <cell r="I75">
            <v>0</v>
          </cell>
          <cell r="J75">
            <v>0</v>
          </cell>
          <cell r="K75">
            <v>0</v>
          </cell>
        </row>
        <row r="76">
          <cell r="D76">
            <v>0</v>
          </cell>
          <cell r="E76">
            <v>0</v>
          </cell>
          <cell r="F76">
            <v>0</v>
          </cell>
          <cell r="G76">
            <v>0</v>
          </cell>
          <cell r="H76">
            <v>0</v>
          </cell>
          <cell r="I76">
            <v>0</v>
          </cell>
          <cell r="J76">
            <v>0</v>
          </cell>
          <cell r="K76">
            <v>0</v>
          </cell>
        </row>
        <row r="77">
          <cell r="D77">
            <v>0</v>
          </cell>
          <cell r="E77">
            <v>0</v>
          </cell>
          <cell r="F77">
            <v>0</v>
          </cell>
          <cell r="G77">
            <v>0</v>
          </cell>
          <cell r="H77">
            <v>0</v>
          </cell>
          <cell r="I77">
            <v>0</v>
          </cell>
          <cell r="J77">
            <v>0</v>
          </cell>
          <cell r="K77">
            <v>0</v>
          </cell>
        </row>
        <row r="78">
          <cell r="D78">
            <v>0</v>
          </cell>
          <cell r="E78">
            <v>0</v>
          </cell>
          <cell r="F78">
            <v>0</v>
          </cell>
          <cell r="G78">
            <v>0</v>
          </cell>
          <cell r="H78">
            <v>0</v>
          </cell>
          <cell r="I78">
            <v>0</v>
          </cell>
          <cell r="J78">
            <v>0</v>
          </cell>
          <cell r="K78">
            <v>0</v>
          </cell>
        </row>
        <row r="79">
          <cell r="D79">
            <v>0</v>
          </cell>
          <cell r="E79">
            <v>0</v>
          </cell>
          <cell r="F79">
            <v>0</v>
          </cell>
          <cell r="G79">
            <v>0</v>
          </cell>
          <cell r="H79">
            <v>0</v>
          </cell>
          <cell r="I79">
            <v>0</v>
          </cell>
          <cell r="J79">
            <v>0</v>
          </cell>
          <cell r="K79">
            <v>0</v>
          </cell>
        </row>
        <row r="80">
          <cell r="D80">
            <v>0</v>
          </cell>
          <cell r="E80">
            <v>0</v>
          </cell>
          <cell r="F80">
            <v>0</v>
          </cell>
          <cell r="G80">
            <v>0</v>
          </cell>
          <cell r="H80">
            <v>0</v>
          </cell>
          <cell r="I80">
            <v>0</v>
          </cell>
          <cell r="J80">
            <v>0</v>
          </cell>
          <cell r="K80">
            <v>0</v>
          </cell>
        </row>
        <row r="81">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D83">
            <v>0</v>
          </cell>
          <cell r="E83">
            <v>0</v>
          </cell>
          <cell r="F83">
            <v>0</v>
          </cell>
          <cell r="G83">
            <v>0</v>
          </cell>
          <cell r="H83">
            <v>0</v>
          </cell>
          <cell r="I83">
            <v>0</v>
          </cell>
          <cell r="J83">
            <v>0</v>
          </cell>
          <cell r="K83">
            <v>0</v>
          </cell>
        </row>
        <row r="84">
          <cell r="D84">
            <v>0</v>
          </cell>
          <cell r="E84">
            <v>0</v>
          </cell>
          <cell r="F84">
            <v>0</v>
          </cell>
          <cell r="G84">
            <v>0</v>
          </cell>
          <cell r="H84">
            <v>0</v>
          </cell>
          <cell r="I84">
            <v>0</v>
          </cell>
          <cell r="J84">
            <v>0</v>
          </cell>
          <cell r="K84">
            <v>0</v>
          </cell>
        </row>
        <row r="85">
          <cell r="E85">
            <v>979536</v>
          </cell>
        </row>
      </sheetData>
      <sheetData sheetId="126">
        <row r="22">
          <cell r="D22">
            <v>31800</v>
          </cell>
          <cell r="E22">
            <v>31800</v>
          </cell>
          <cell r="F22">
            <v>0</v>
          </cell>
          <cell r="G22">
            <v>0</v>
          </cell>
          <cell r="H22">
            <v>31799.9</v>
          </cell>
          <cell r="I22">
            <v>31799.9</v>
          </cell>
          <cell r="K22">
            <v>0</v>
          </cell>
        </row>
        <row r="24">
          <cell r="D24">
            <v>0</v>
          </cell>
          <cell r="E24">
            <v>0</v>
          </cell>
          <cell r="F24">
            <v>0</v>
          </cell>
          <cell r="G24">
            <v>0</v>
          </cell>
          <cell r="H24">
            <v>0</v>
          </cell>
          <cell r="I24">
            <v>0</v>
          </cell>
          <cell r="J24">
            <v>0</v>
          </cell>
          <cell r="K24">
            <v>0</v>
          </cell>
        </row>
        <row r="25">
          <cell r="D25">
            <v>0</v>
          </cell>
          <cell r="E25">
            <v>0</v>
          </cell>
          <cell r="F25">
            <v>0</v>
          </cell>
          <cell r="G25">
            <v>0</v>
          </cell>
          <cell r="H25">
            <v>0</v>
          </cell>
          <cell r="I25">
            <v>0</v>
          </cell>
          <cell r="J25">
            <v>0</v>
          </cell>
          <cell r="K25">
            <v>0</v>
          </cell>
        </row>
        <row r="26">
          <cell r="D26">
            <v>0</v>
          </cell>
          <cell r="E26">
            <v>0</v>
          </cell>
          <cell r="F26">
            <v>0</v>
          </cell>
          <cell r="G26">
            <v>0</v>
          </cell>
          <cell r="H26">
            <v>0</v>
          </cell>
          <cell r="I26">
            <v>0</v>
          </cell>
          <cell r="J26">
            <v>0</v>
          </cell>
          <cell r="K26">
            <v>0</v>
          </cell>
        </row>
        <row r="27">
          <cell r="D27">
            <v>0</v>
          </cell>
          <cell r="E27">
            <v>0</v>
          </cell>
          <cell r="F27">
            <v>0</v>
          </cell>
          <cell r="G27">
            <v>0</v>
          </cell>
          <cell r="H27">
            <v>0</v>
          </cell>
          <cell r="I27">
            <v>0</v>
          </cell>
          <cell r="J27">
            <v>0</v>
          </cell>
          <cell r="K27">
            <v>0</v>
          </cell>
        </row>
        <row r="28">
          <cell r="D28">
            <v>0</v>
          </cell>
          <cell r="E28">
            <v>0</v>
          </cell>
          <cell r="F28">
            <v>0</v>
          </cell>
          <cell r="G28">
            <v>0</v>
          </cell>
          <cell r="H28">
            <v>0</v>
          </cell>
          <cell r="I28">
            <v>0</v>
          </cell>
          <cell r="J28">
            <v>0</v>
          </cell>
          <cell r="K28">
            <v>0</v>
          </cell>
        </row>
        <row r="29">
          <cell r="D29">
            <v>0</v>
          </cell>
          <cell r="E29">
            <v>0</v>
          </cell>
          <cell r="F29">
            <v>0</v>
          </cell>
          <cell r="G29">
            <v>0</v>
          </cell>
          <cell r="H29">
            <v>0</v>
          </cell>
          <cell r="I29">
            <v>0</v>
          </cell>
          <cell r="J29">
            <v>0</v>
          </cell>
          <cell r="K29">
            <v>0</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0</v>
          </cell>
          <cell r="E35">
            <v>0</v>
          </cell>
          <cell r="F35">
            <v>0</v>
          </cell>
          <cell r="G35">
            <v>0</v>
          </cell>
          <cell r="H35">
            <v>0</v>
          </cell>
          <cell r="I35">
            <v>0</v>
          </cell>
          <cell r="J35">
            <v>0</v>
          </cell>
          <cell r="K35">
            <v>0</v>
          </cell>
        </row>
        <row r="36">
          <cell r="D36">
            <v>0</v>
          </cell>
          <cell r="E36">
            <v>0</v>
          </cell>
          <cell r="F36">
            <v>0</v>
          </cell>
          <cell r="G36">
            <v>0</v>
          </cell>
          <cell r="H36">
            <v>0</v>
          </cell>
          <cell r="I36">
            <v>0</v>
          </cell>
          <cell r="J36">
            <v>0</v>
          </cell>
          <cell r="K36">
            <v>0</v>
          </cell>
        </row>
        <row r="37">
          <cell r="D37">
            <v>0</v>
          </cell>
          <cell r="E37">
            <v>0</v>
          </cell>
          <cell r="F37">
            <v>0</v>
          </cell>
          <cell r="G37">
            <v>0</v>
          </cell>
          <cell r="H37">
            <v>0</v>
          </cell>
          <cell r="I37">
            <v>0</v>
          </cell>
          <cell r="J37">
            <v>0</v>
          </cell>
          <cell r="K37">
            <v>0</v>
          </cell>
        </row>
        <row r="38">
          <cell r="D38">
            <v>0</v>
          </cell>
          <cell r="E38">
            <v>0</v>
          </cell>
          <cell r="F38">
            <v>0</v>
          </cell>
          <cell r="G38">
            <v>0</v>
          </cell>
          <cell r="H38">
            <v>0</v>
          </cell>
          <cell r="I38">
            <v>0</v>
          </cell>
          <cell r="J38">
            <v>0</v>
          </cell>
          <cell r="K38">
            <v>0</v>
          </cell>
        </row>
        <row r="39">
          <cell r="D39">
            <v>0</v>
          </cell>
          <cell r="E39">
            <v>0</v>
          </cell>
          <cell r="F39">
            <v>0</v>
          </cell>
          <cell r="G39">
            <v>0</v>
          </cell>
          <cell r="H39">
            <v>0</v>
          </cell>
          <cell r="I39">
            <v>0</v>
          </cell>
          <cell r="J39">
            <v>0</v>
          </cell>
          <cell r="K39">
            <v>0</v>
          </cell>
        </row>
        <row r="40">
          <cell r="D40">
            <v>0</v>
          </cell>
          <cell r="E40">
            <v>0</v>
          </cell>
          <cell r="F40">
            <v>0</v>
          </cell>
          <cell r="G40">
            <v>0</v>
          </cell>
          <cell r="H40">
            <v>0</v>
          </cell>
          <cell r="I40">
            <v>0</v>
          </cell>
          <cell r="J40">
            <v>0</v>
          </cell>
          <cell r="K40">
            <v>0</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0</v>
          </cell>
          <cell r="E43">
            <v>0</v>
          </cell>
          <cell r="F43">
            <v>0</v>
          </cell>
          <cell r="G43">
            <v>0</v>
          </cell>
          <cell r="H43">
            <v>0</v>
          </cell>
          <cell r="I43">
            <v>0</v>
          </cell>
          <cell r="J43">
            <v>0</v>
          </cell>
          <cell r="K43">
            <v>0</v>
          </cell>
        </row>
        <row r="44">
          <cell r="D44">
            <v>0</v>
          </cell>
          <cell r="E44">
            <v>0</v>
          </cell>
          <cell r="F44">
            <v>0</v>
          </cell>
          <cell r="G44">
            <v>0</v>
          </cell>
          <cell r="H44">
            <v>0</v>
          </cell>
          <cell r="I44">
            <v>0</v>
          </cell>
          <cell r="J44">
            <v>0</v>
          </cell>
          <cell r="K44">
            <v>0</v>
          </cell>
        </row>
        <row r="45">
          <cell r="D45">
            <v>0</v>
          </cell>
          <cell r="E45">
            <v>0</v>
          </cell>
          <cell r="F45">
            <v>0</v>
          </cell>
          <cell r="G45">
            <v>0</v>
          </cell>
          <cell r="H45">
            <v>0</v>
          </cell>
          <cell r="I45">
            <v>0</v>
          </cell>
          <cell r="J45">
            <v>0</v>
          </cell>
          <cell r="K45">
            <v>0</v>
          </cell>
        </row>
        <row r="46">
          <cell r="D46">
            <v>0</v>
          </cell>
          <cell r="E46">
            <v>0</v>
          </cell>
          <cell r="F46">
            <v>0</v>
          </cell>
          <cell r="G46">
            <v>0</v>
          </cell>
          <cell r="H46">
            <v>0</v>
          </cell>
          <cell r="I46">
            <v>0</v>
          </cell>
          <cell r="J46">
            <v>0</v>
          </cell>
          <cell r="K46">
            <v>0</v>
          </cell>
        </row>
        <row r="47">
          <cell r="D47">
            <v>0</v>
          </cell>
          <cell r="E47">
            <v>0</v>
          </cell>
          <cell r="F47">
            <v>0</v>
          </cell>
          <cell r="G47">
            <v>0</v>
          </cell>
          <cell r="H47">
            <v>0</v>
          </cell>
          <cell r="I47">
            <v>0</v>
          </cell>
          <cell r="J47">
            <v>0</v>
          </cell>
          <cell r="K47">
            <v>0</v>
          </cell>
        </row>
        <row r="48">
          <cell r="D48">
            <v>0</v>
          </cell>
          <cell r="E48">
            <v>0</v>
          </cell>
          <cell r="F48">
            <v>0</v>
          </cell>
          <cell r="G48">
            <v>0</v>
          </cell>
          <cell r="H48">
            <v>0</v>
          </cell>
          <cell r="I48">
            <v>0</v>
          </cell>
          <cell r="J48">
            <v>0</v>
          </cell>
          <cell r="K48">
            <v>0</v>
          </cell>
        </row>
        <row r="49">
          <cell r="D49">
            <v>0</v>
          </cell>
          <cell r="E49">
            <v>0</v>
          </cell>
          <cell r="F49">
            <v>0</v>
          </cell>
          <cell r="G49">
            <v>0</v>
          </cell>
          <cell r="H49">
            <v>0</v>
          </cell>
          <cell r="I49">
            <v>0</v>
          </cell>
          <cell r="J49">
            <v>0</v>
          </cell>
          <cell r="K49">
            <v>0</v>
          </cell>
        </row>
        <row r="50">
          <cell r="D50">
            <v>0</v>
          </cell>
          <cell r="E50">
            <v>0</v>
          </cell>
          <cell r="F50">
            <v>0</v>
          </cell>
          <cell r="G50">
            <v>0</v>
          </cell>
          <cell r="H50">
            <v>0</v>
          </cell>
          <cell r="I50">
            <v>0</v>
          </cell>
          <cell r="J50">
            <v>0</v>
          </cell>
          <cell r="K50">
            <v>0</v>
          </cell>
        </row>
        <row r="51">
          <cell r="D51">
            <v>0</v>
          </cell>
          <cell r="E51">
            <v>0</v>
          </cell>
          <cell r="F51">
            <v>0</v>
          </cell>
          <cell r="G51">
            <v>0</v>
          </cell>
          <cell r="H51">
            <v>0</v>
          </cell>
          <cell r="I51">
            <v>0</v>
          </cell>
          <cell r="J51">
            <v>0</v>
          </cell>
          <cell r="K51">
            <v>0</v>
          </cell>
        </row>
        <row r="52">
          <cell r="D52">
            <v>0</v>
          </cell>
          <cell r="E52">
            <v>0</v>
          </cell>
          <cell r="F52">
            <v>0</v>
          </cell>
          <cell r="G52">
            <v>0</v>
          </cell>
          <cell r="H52">
            <v>0</v>
          </cell>
          <cell r="I52">
            <v>0</v>
          </cell>
          <cell r="J52">
            <v>0</v>
          </cell>
          <cell r="K52">
            <v>0</v>
          </cell>
        </row>
        <row r="53">
          <cell r="D53">
            <v>0</v>
          </cell>
          <cell r="E53">
            <v>0</v>
          </cell>
          <cell r="F53">
            <v>0</v>
          </cell>
          <cell r="G53">
            <v>0</v>
          </cell>
          <cell r="H53">
            <v>0</v>
          </cell>
          <cell r="I53">
            <v>0</v>
          </cell>
          <cell r="J53">
            <v>0</v>
          </cell>
          <cell r="K53">
            <v>0</v>
          </cell>
        </row>
        <row r="54">
          <cell r="D54">
            <v>0</v>
          </cell>
          <cell r="E54">
            <v>0</v>
          </cell>
          <cell r="F54">
            <v>0</v>
          </cell>
          <cell r="G54">
            <v>0</v>
          </cell>
          <cell r="H54">
            <v>0</v>
          </cell>
          <cell r="I54">
            <v>0</v>
          </cell>
          <cell r="J54">
            <v>0</v>
          </cell>
          <cell r="K54">
            <v>0</v>
          </cell>
        </row>
        <row r="55">
          <cell r="D55">
            <v>0</v>
          </cell>
          <cell r="E55">
            <v>0</v>
          </cell>
          <cell r="F55">
            <v>0</v>
          </cell>
          <cell r="G55">
            <v>0</v>
          </cell>
          <cell r="H55">
            <v>0</v>
          </cell>
          <cell r="I55">
            <v>0</v>
          </cell>
          <cell r="J55">
            <v>0</v>
          </cell>
          <cell r="K55">
            <v>0</v>
          </cell>
        </row>
        <row r="56">
          <cell r="D56">
            <v>0</v>
          </cell>
          <cell r="E56">
            <v>0</v>
          </cell>
          <cell r="F56">
            <v>0</v>
          </cell>
          <cell r="G56">
            <v>0</v>
          </cell>
          <cell r="H56">
            <v>0</v>
          </cell>
          <cell r="I56">
            <v>0</v>
          </cell>
          <cell r="J56">
            <v>0</v>
          </cell>
          <cell r="K56">
            <v>0</v>
          </cell>
        </row>
        <row r="57">
          <cell r="D57">
            <v>0</v>
          </cell>
          <cell r="E57">
            <v>0</v>
          </cell>
          <cell r="F57">
            <v>0</v>
          </cell>
          <cell r="G57">
            <v>0</v>
          </cell>
          <cell r="H57">
            <v>0</v>
          </cell>
          <cell r="I57">
            <v>0</v>
          </cell>
          <cell r="J57">
            <v>0</v>
          </cell>
          <cell r="K57">
            <v>0</v>
          </cell>
        </row>
        <row r="58">
          <cell r="D58">
            <v>31800</v>
          </cell>
          <cell r="E58">
            <v>0</v>
          </cell>
          <cell r="F58">
            <v>0</v>
          </cell>
          <cell r="G58">
            <v>0</v>
          </cell>
          <cell r="H58">
            <v>31799.9</v>
          </cell>
          <cell r="I58">
            <v>31799.9</v>
          </cell>
          <cell r="K58">
            <v>0</v>
          </cell>
        </row>
        <row r="59">
          <cell r="D59">
            <v>31800</v>
          </cell>
          <cell r="E59">
            <v>0</v>
          </cell>
          <cell r="F59">
            <v>0</v>
          </cell>
          <cell r="G59">
            <v>0</v>
          </cell>
          <cell r="H59">
            <v>31799.9</v>
          </cell>
          <cell r="I59">
            <v>31799.9</v>
          </cell>
          <cell r="K59">
            <v>0</v>
          </cell>
        </row>
        <row r="60">
          <cell r="D60">
            <v>31800</v>
          </cell>
          <cell r="E60">
            <v>0</v>
          </cell>
          <cell r="F60">
            <v>0</v>
          </cell>
          <cell r="G60">
            <v>0</v>
          </cell>
          <cell r="H60">
            <v>31799.9</v>
          </cell>
          <cell r="I60">
            <v>31799.9</v>
          </cell>
          <cell r="J60">
            <v>31799.9</v>
          </cell>
          <cell r="K60">
            <v>0</v>
          </cell>
        </row>
        <row r="61">
          <cell r="D61">
            <v>0</v>
          </cell>
          <cell r="E61">
            <v>0</v>
          </cell>
          <cell r="F61">
            <v>0</v>
          </cell>
          <cell r="G61">
            <v>0</v>
          </cell>
          <cell r="H61">
            <v>0</v>
          </cell>
          <cell r="I61">
            <v>0</v>
          </cell>
          <cell r="J61">
            <v>0</v>
          </cell>
          <cell r="K61">
            <v>0</v>
          </cell>
        </row>
        <row r="62">
          <cell r="D62">
            <v>0</v>
          </cell>
          <cell r="E62">
            <v>0</v>
          </cell>
          <cell r="F62">
            <v>0</v>
          </cell>
          <cell r="G62">
            <v>0</v>
          </cell>
          <cell r="H62">
            <v>0</v>
          </cell>
          <cell r="I62">
            <v>0</v>
          </cell>
          <cell r="J62">
            <v>0</v>
          </cell>
          <cell r="K62">
            <v>0</v>
          </cell>
        </row>
        <row r="63">
          <cell r="D63">
            <v>0</v>
          </cell>
          <cell r="E63">
            <v>0</v>
          </cell>
          <cell r="F63">
            <v>0</v>
          </cell>
          <cell r="G63">
            <v>0</v>
          </cell>
          <cell r="H63">
            <v>0</v>
          </cell>
          <cell r="I63">
            <v>0</v>
          </cell>
          <cell r="J63">
            <v>0</v>
          </cell>
          <cell r="K63">
            <v>0</v>
          </cell>
        </row>
        <row r="64">
          <cell r="D64">
            <v>0</v>
          </cell>
          <cell r="E64">
            <v>0</v>
          </cell>
          <cell r="F64">
            <v>0</v>
          </cell>
          <cell r="G64">
            <v>0</v>
          </cell>
          <cell r="H64">
            <v>0</v>
          </cell>
          <cell r="I64">
            <v>0</v>
          </cell>
          <cell r="K64">
            <v>0</v>
          </cell>
        </row>
        <row r="65">
          <cell r="D65">
            <v>0</v>
          </cell>
          <cell r="E65">
            <v>0</v>
          </cell>
          <cell r="F65">
            <v>0</v>
          </cell>
          <cell r="G65">
            <v>0</v>
          </cell>
          <cell r="H65">
            <v>0</v>
          </cell>
          <cell r="I65">
            <v>0</v>
          </cell>
          <cell r="J65">
            <v>0</v>
          </cell>
          <cell r="K65">
            <v>0</v>
          </cell>
        </row>
        <row r="66">
          <cell r="D66">
            <v>0</v>
          </cell>
          <cell r="E66">
            <v>0</v>
          </cell>
          <cell r="F66">
            <v>0</v>
          </cell>
          <cell r="G66">
            <v>0</v>
          </cell>
          <cell r="H66">
            <v>0</v>
          </cell>
          <cell r="I66">
            <v>0</v>
          </cell>
          <cell r="K66">
            <v>0</v>
          </cell>
        </row>
        <row r="67">
          <cell r="D67">
            <v>0</v>
          </cell>
          <cell r="E67">
            <v>0</v>
          </cell>
          <cell r="F67">
            <v>0</v>
          </cell>
          <cell r="G67">
            <v>0</v>
          </cell>
          <cell r="H67">
            <v>0</v>
          </cell>
          <cell r="I67">
            <v>0</v>
          </cell>
          <cell r="J67">
            <v>0</v>
          </cell>
          <cell r="K67">
            <v>0</v>
          </cell>
        </row>
        <row r="68">
          <cell r="D68">
            <v>0</v>
          </cell>
          <cell r="E68">
            <v>0</v>
          </cell>
          <cell r="F68">
            <v>0</v>
          </cell>
          <cell r="G68">
            <v>0</v>
          </cell>
          <cell r="H68">
            <v>0</v>
          </cell>
          <cell r="I68">
            <v>0</v>
          </cell>
          <cell r="J68">
            <v>0</v>
          </cell>
          <cell r="K68">
            <v>0</v>
          </cell>
        </row>
        <row r="69">
          <cell r="D69">
            <v>0</v>
          </cell>
          <cell r="E69">
            <v>0</v>
          </cell>
          <cell r="F69">
            <v>0</v>
          </cell>
          <cell r="G69">
            <v>0</v>
          </cell>
          <cell r="H69">
            <v>0</v>
          </cell>
          <cell r="I69">
            <v>0</v>
          </cell>
          <cell r="J69">
            <v>0</v>
          </cell>
          <cell r="K69">
            <v>0</v>
          </cell>
        </row>
        <row r="70">
          <cell r="D70">
            <v>0</v>
          </cell>
          <cell r="E70">
            <v>0</v>
          </cell>
          <cell r="F70">
            <v>0</v>
          </cell>
          <cell r="G70">
            <v>0</v>
          </cell>
          <cell r="H70">
            <v>0</v>
          </cell>
          <cell r="I70">
            <v>0</v>
          </cell>
          <cell r="J70">
            <v>0</v>
          </cell>
          <cell r="K70">
            <v>0</v>
          </cell>
        </row>
        <row r="71">
          <cell r="D71">
            <v>0</v>
          </cell>
          <cell r="E71">
            <v>0</v>
          </cell>
          <cell r="F71">
            <v>0</v>
          </cell>
          <cell r="G71">
            <v>0</v>
          </cell>
          <cell r="H71">
            <v>0</v>
          </cell>
          <cell r="I71">
            <v>0</v>
          </cell>
          <cell r="J71">
            <v>0</v>
          </cell>
          <cell r="K71">
            <v>0</v>
          </cell>
        </row>
        <row r="72">
          <cell r="D72">
            <v>0</v>
          </cell>
          <cell r="E72">
            <v>0</v>
          </cell>
          <cell r="F72">
            <v>0</v>
          </cell>
          <cell r="G72">
            <v>0</v>
          </cell>
          <cell r="H72">
            <v>0</v>
          </cell>
          <cell r="I72">
            <v>0</v>
          </cell>
          <cell r="J72">
            <v>0</v>
          </cell>
          <cell r="K72">
            <v>0</v>
          </cell>
        </row>
        <row r="73">
          <cell r="D73">
            <v>0</v>
          </cell>
          <cell r="E73">
            <v>0</v>
          </cell>
          <cell r="F73">
            <v>0</v>
          </cell>
          <cell r="G73">
            <v>0</v>
          </cell>
          <cell r="H73">
            <v>0</v>
          </cell>
          <cell r="I73">
            <v>0</v>
          </cell>
          <cell r="J73">
            <v>0</v>
          </cell>
          <cell r="K73">
            <v>0</v>
          </cell>
        </row>
        <row r="74">
          <cell r="D74">
            <v>0</v>
          </cell>
          <cell r="E74">
            <v>0</v>
          </cell>
          <cell r="F74">
            <v>0</v>
          </cell>
          <cell r="G74">
            <v>0</v>
          </cell>
          <cell r="H74">
            <v>0</v>
          </cell>
          <cell r="I74">
            <v>0</v>
          </cell>
          <cell r="J74">
            <v>0</v>
          </cell>
          <cell r="K74">
            <v>0</v>
          </cell>
        </row>
        <row r="75">
          <cell r="D75">
            <v>0</v>
          </cell>
          <cell r="E75">
            <v>0</v>
          </cell>
          <cell r="F75">
            <v>0</v>
          </cell>
          <cell r="G75">
            <v>0</v>
          </cell>
          <cell r="H75">
            <v>0</v>
          </cell>
          <cell r="I75">
            <v>0</v>
          </cell>
          <cell r="J75">
            <v>0</v>
          </cell>
          <cell r="K75">
            <v>0</v>
          </cell>
        </row>
        <row r="76">
          <cell r="D76">
            <v>0</v>
          </cell>
          <cell r="E76">
            <v>0</v>
          </cell>
          <cell r="F76">
            <v>0</v>
          </cell>
          <cell r="G76">
            <v>0</v>
          </cell>
          <cell r="H76">
            <v>0</v>
          </cell>
          <cell r="I76">
            <v>0</v>
          </cell>
          <cell r="J76">
            <v>0</v>
          </cell>
          <cell r="K76">
            <v>0</v>
          </cell>
        </row>
        <row r="77">
          <cell r="D77">
            <v>0</v>
          </cell>
          <cell r="E77">
            <v>0</v>
          </cell>
          <cell r="F77">
            <v>0</v>
          </cell>
          <cell r="G77">
            <v>0</v>
          </cell>
          <cell r="H77">
            <v>0</v>
          </cell>
          <cell r="I77">
            <v>0</v>
          </cell>
          <cell r="J77">
            <v>0</v>
          </cell>
          <cell r="K77">
            <v>0</v>
          </cell>
        </row>
        <row r="78">
          <cell r="D78">
            <v>0</v>
          </cell>
          <cell r="E78">
            <v>0</v>
          </cell>
          <cell r="F78">
            <v>0</v>
          </cell>
          <cell r="G78">
            <v>0</v>
          </cell>
          <cell r="H78">
            <v>0</v>
          </cell>
          <cell r="I78">
            <v>0</v>
          </cell>
          <cell r="J78">
            <v>0</v>
          </cell>
          <cell r="K78">
            <v>0</v>
          </cell>
        </row>
        <row r="79">
          <cell r="D79">
            <v>0</v>
          </cell>
          <cell r="E79">
            <v>0</v>
          </cell>
          <cell r="F79">
            <v>0</v>
          </cell>
          <cell r="G79">
            <v>0</v>
          </cell>
          <cell r="H79">
            <v>0</v>
          </cell>
          <cell r="I79">
            <v>0</v>
          </cell>
          <cell r="J79">
            <v>0</v>
          </cell>
          <cell r="K79">
            <v>0</v>
          </cell>
        </row>
        <row r="80">
          <cell r="D80">
            <v>0</v>
          </cell>
          <cell r="E80">
            <v>0</v>
          </cell>
          <cell r="F80">
            <v>0</v>
          </cell>
          <cell r="G80">
            <v>0</v>
          </cell>
          <cell r="H80">
            <v>0</v>
          </cell>
          <cell r="I80">
            <v>0</v>
          </cell>
          <cell r="J80">
            <v>0</v>
          </cell>
          <cell r="K80">
            <v>0</v>
          </cell>
        </row>
        <row r="81">
          <cell r="D81">
            <v>0</v>
          </cell>
          <cell r="E81">
            <v>0</v>
          </cell>
          <cell r="F81">
            <v>0</v>
          </cell>
          <cell r="G81">
            <v>0</v>
          </cell>
          <cell r="H81">
            <v>0</v>
          </cell>
          <cell r="I81">
            <v>0</v>
          </cell>
          <cell r="J81">
            <v>0</v>
          </cell>
          <cell r="K81">
            <v>0</v>
          </cell>
        </row>
        <row r="82">
          <cell r="D82">
            <v>0</v>
          </cell>
          <cell r="E82">
            <v>0</v>
          </cell>
          <cell r="F82">
            <v>0</v>
          </cell>
          <cell r="G82">
            <v>0</v>
          </cell>
          <cell r="H82">
            <v>0</v>
          </cell>
          <cell r="I82">
            <v>0</v>
          </cell>
          <cell r="J82">
            <v>0</v>
          </cell>
          <cell r="K82">
            <v>0</v>
          </cell>
        </row>
        <row r="83">
          <cell r="D83">
            <v>0</v>
          </cell>
          <cell r="E83">
            <v>0</v>
          </cell>
          <cell r="F83">
            <v>0</v>
          </cell>
          <cell r="G83">
            <v>0</v>
          </cell>
          <cell r="H83">
            <v>0</v>
          </cell>
          <cell r="I83">
            <v>0</v>
          </cell>
          <cell r="J83">
            <v>0</v>
          </cell>
          <cell r="K83">
            <v>0</v>
          </cell>
        </row>
        <row r="84">
          <cell r="D84">
            <v>0</v>
          </cell>
          <cell r="E84">
            <v>0</v>
          </cell>
          <cell r="F84">
            <v>0</v>
          </cell>
          <cell r="G84">
            <v>0</v>
          </cell>
          <cell r="H84">
            <v>0</v>
          </cell>
          <cell r="I84">
            <v>0</v>
          </cell>
          <cell r="J84">
            <v>0</v>
          </cell>
          <cell r="K84">
            <v>0</v>
          </cell>
        </row>
        <row r="85">
          <cell r="E85">
            <v>31800</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11">
          <cell r="A11" t="str">
            <v>Організаційно-правова форма господарювання</v>
          </cell>
        </row>
      </sheetData>
      <sheetData sheetId="166" refreshError="1"/>
      <sheetData sheetId="167" refreshError="1"/>
      <sheetData sheetId="168">
        <row r="26">
          <cell r="D26">
            <v>0</v>
          </cell>
        </row>
      </sheetData>
      <sheetData sheetId="169">
        <row r="26">
          <cell r="D26">
            <v>0</v>
          </cell>
        </row>
      </sheetData>
      <sheetData sheetId="170">
        <row r="26">
          <cell r="D26">
            <v>0</v>
          </cell>
        </row>
      </sheetData>
      <sheetData sheetId="171">
        <row r="26">
          <cell r="D26">
            <v>0</v>
          </cell>
        </row>
      </sheetData>
      <sheetData sheetId="172">
        <row r="26">
          <cell r="D26">
            <v>0</v>
          </cell>
        </row>
      </sheetData>
      <sheetData sheetId="173">
        <row r="26">
          <cell r="D26">
            <v>0</v>
          </cell>
        </row>
      </sheetData>
      <sheetData sheetId="174">
        <row r="26">
          <cell r="D26">
            <v>0</v>
          </cell>
        </row>
      </sheetData>
      <sheetData sheetId="175">
        <row r="26">
          <cell r="D26">
            <v>0</v>
          </cell>
        </row>
      </sheetData>
      <sheetData sheetId="176">
        <row r="26">
          <cell r="D26">
            <v>0</v>
          </cell>
        </row>
      </sheetData>
      <sheetData sheetId="177">
        <row r="26">
          <cell r="D26">
            <v>0</v>
          </cell>
        </row>
      </sheetData>
      <sheetData sheetId="178">
        <row r="26">
          <cell r="D26">
            <v>0</v>
          </cell>
        </row>
      </sheetData>
      <sheetData sheetId="179">
        <row r="26">
          <cell r="D26">
            <v>0</v>
          </cell>
        </row>
      </sheetData>
      <sheetData sheetId="180">
        <row r="26">
          <cell r="D26">
            <v>0</v>
          </cell>
        </row>
      </sheetData>
      <sheetData sheetId="181">
        <row r="26">
          <cell r="D26">
            <v>0</v>
          </cell>
        </row>
      </sheetData>
      <sheetData sheetId="182">
        <row r="26">
          <cell r="D26">
            <v>0</v>
          </cell>
        </row>
      </sheetData>
      <sheetData sheetId="183">
        <row r="26">
          <cell r="D26">
            <v>0</v>
          </cell>
        </row>
      </sheetData>
      <sheetData sheetId="184">
        <row r="26">
          <cell r="D26">
            <v>0</v>
          </cell>
        </row>
      </sheetData>
      <sheetData sheetId="185">
        <row r="26">
          <cell r="D26">
            <v>0</v>
          </cell>
        </row>
      </sheetData>
      <sheetData sheetId="186">
        <row r="26">
          <cell r="D26">
            <v>0</v>
          </cell>
        </row>
      </sheetData>
      <sheetData sheetId="187">
        <row r="26">
          <cell r="D26">
            <v>0</v>
          </cell>
        </row>
      </sheetData>
      <sheetData sheetId="188">
        <row r="26">
          <cell r="D26">
            <v>0</v>
          </cell>
        </row>
      </sheetData>
      <sheetData sheetId="189">
        <row r="26">
          <cell r="D26">
            <v>0</v>
          </cell>
        </row>
      </sheetData>
      <sheetData sheetId="190">
        <row r="26">
          <cell r="D26">
            <v>0</v>
          </cell>
        </row>
      </sheetData>
      <sheetData sheetId="191">
        <row r="26">
          <cell r="D26">
            <v>0</v>
          </cell>
        </row>
      </sheetData>
      <sheetData sheetId="192">
        <row r="26">
          <cell r="D26">
            <v>0</v>
          </cell>
        </row>
      </sheetData>
      <sheetData sheetId="193">
        <row r="26">
          <cell r="D26">
            <v>0</v>
          </cell>
        </row>
      </sheetData>
      <sheetData sheetId="194">
        <row r="26">
          <cell r="D26">
            <v>0</v>
          </cell>
        </row>
      </sheetData>
      <sheetData sheetId="195">
        <row r="26">
          <cell r="D26">
            <v>0</v>
          </cell>
        </row>
      </sheetData>
      <sheetData sheetId="196">
        <row r="26">
          <cell r="D26">
            <v>0</v>
          </cell>
        </row>
      </sheetData>
      <sheetData sheetId="197">
        <row r="26">
          <cell r="D26">
            <v>0</v>
          </cell>
        </row>
      </sheetData>
      <sheetData sheetId="198">
        <row r="26">
          <cell r="D26">
            <v>0</v>
          </cell>
        </row>
      </sheetData>
      <sheetData sheetId="199">
        <row r="26">
          <cell r="D26">
            <v>0</v>
          </cell>
        </row>
      </sheetData>
      <sheetData sheetId="200">
        <row r="26">
          <cell r="D26">
            <v>0</v>
          </cell>
        </row>
      </sheetData>
      <sheetData sheetId="201">
        <row r="26">
          <cell r="D26">
            <v>0</v>
          </cell>
        </row>
      </sheetData>
      <sheetData sheetId="202">
        <row r="26">
          <cell r="D26">
            <v>0</v>
          </cell>
        </row>
      </sheetData>
      <sheetData sheetId="203">
        <row r="26">
          <cell r="D26">
            <v>0</v>
          </cell>
        </row>
      </sheetData>
      <sheetData sheetId="204">
        <row r="26">
          <cell r="D26">
            <v>0</v>
          </cell>
        </row>
      </sheetData>
      <sheetData sheetId="205">
        <row r="26">
          <cell r="D26">
            <v>0</v>
          </cell>
        </row>
      </sheetData>
      <sheetData sheetId="206">
        <row r="26">
          <cell r="D26">
            <v>0</v>
          </cell>
        </row>
      </sheetData>
      <sheetData sheetId="207">
        <row r="26">
          <cell r="D26">
            <v>0</v>
          </cell>
        </row>
      </sheetData>
      <sheetData sheetId="208">
        <row r="26">
          <cell r="D26">
            <v>0</v>
          </cell>
        </row>
      </sheetData>
      <sheetData sheetId="209">
        <row r="26">
          <cell r="D26">
            <v>0</v>
          </cell>
        </row>
      </sheetData>
      <sheetData sheetId="210">
        <row r="26">
          <cell r="D26">
            <v>0</v>
          </cell>
        </row>
      </sheetData>
      <sheetData sheetId="211">
        <row r="26">
          <cell r="D26">
            <v>0</v>
          </cell>
        </row>
      </sheetData>
      <sheetData sheetId="212">
        <row r="26">
          <cell r="D26">
            <v>0</v>
          </cell>
        </row>
      </sheetData>
      <sheetData sheetId="213">
        <row r="26">
          <cell r="D26">
            <v>0</v>
          </cell>
        </row>
      </sheetData>
      <sheetData sheetId="214">
        <row r="26">
          <cell r="D26">
            <v>0</v>
          </cell>
        </row>
      </sheetData>
      <sheetData sheetId="215">
        <row r="26">
          <cell r="D26">
            <v>0</v>
          </cell>
        </row>
      </sheetData>
      <sheetData sheetId="216">
        <row r="26">
          <cell r="D26">
            <v>0</v>
          </cell>
        </row>
      </sheetData>
      <sheetData sheetId="217">
        <row r="26">
          <cell r="D26">
            <v>0</v>
          </cell>
        </row>
      </sheetData>
      <sheetData sheetId="218" refreshError="1"/>
      <sheetData sheetId="219">
        <row r="26">
          <cell r="D26">
            <v>17694.59</v>
          </cell>
          <cell r="E26">
            <v>11393.12</v>
          </cell>
          <cell r="F26">
            <v>0</v>
          </cell>
          <cell r="G26">
            <v>0</v>
          </cell>
          <cell r="H26">
            <v>62542.99</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0">
        <row r="26">
          <cell r="D26">
            <v>0</v>
          </cell>
          <cell r="E26">
            <v>0</v>
          </cell>
          <cell r="F26">
            <v>0</v>
          </cell>
          <cell r="G26">
            <v>0</v>
          </cell>
          <cell r="H26">
            <v>0</v>
          </cell>
          <cell r="J26">
            <v>0</v>
          </cell>
          <cell r="L26">
            <v>0</v>
          </cell>
        </row>
        <row r="27">
          <cell r="D27">
            <v>0</v>
          </cell>
          <cell r="F27">
            <v>0</v>
          </cell>
          <cell r="G27">
            <v>0</v>
          </cell>
          <cell r="H27">
            <v>457493.78</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1">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2">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3">
        <row r="26">
          <cell r="D26">
            <v>0</v>
          </cell>
          <cell r="E26">
            <v>0</v>
          </cell>
          <cell r="F26">
            <v>0</v>
          </cell>
          <cell r="G26">
            <v>0</v>
          </cell>
          <cell r="H26">
            <v>0</v>
          </cell>
          <cell r="J26">
            <v>0</v>
          </cell>
          <cell r="L26">
            <v>0</v>
          </cell>
        </row>
        <row r="27">
          <cell r="D27">
            <v>0</v>
          </cell>
          <cell r="F27">
            <v>0</v>
          </cell>
          <cell r="G27">
            <v>0</v>
          </cell>
          <cell r="H27">
            <v>70442.789999999994</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4">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5">
        <row r="26">
          <cell r="D26">
            <v>0</v>
          </cell>
          <cell r="E26">
            <v>0</v>
          </cell>
          <cell r="F26">
            <v>0</v>
          </cell>
          <cell r="G26">
            <v>0</v>
          </cell>
          <cell r="H26">
            <v>0</v>
          </cell>
          <cell r="J26">
            <v>0</v>
          </cell>
          <cell r="L26">
            <v>0</v>
          </cell>
        </row>
        <row r="27">
          <cell r="D27">
            <v>0</v>
          </cell>
          <cell r="F27">
            <v>0</v>
          </cell>
          <cell r="G27">
            <v>0</v>
          </cell>
          <cell r="H27">
            <v>49909.64</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6">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7">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8">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29">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0">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1">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2">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3">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4">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5">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6">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7">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8">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39">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0">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1">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2">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3">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4">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5">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6">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7">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8">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49">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50">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51">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52">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53">
        <row r="26">
          <cell r="D26">
            <v>0</v>
          </cell>
          <cell r="E26">
            <v>0</v>
          </cell>
          <cell r="F26">
            <v>0</v>
          </cell>
          <cell r="G26">
            <v>0</v>
          </cell>
          <cell r="H26">
            <v>0</v>
          </cell>
          <cell r="J26">
            <v>0</v>
          </cell>
          <cell r="L26">
            <v>0</v>
          </cell>
        </row>
        <row r="27">
          <cell r="D27">
            <v>0</v>
          </cell>
          <cell r="F27">
            <v>0</v>
          </cell>
          <cell r="G27">
            <v>0</v>
          </cell>
          <cell r="H27">
            <v>0</v>
          </cell>
          <cell r="L27">
            <v>0</v>
          </cell>
        </row>
        <row r="28">
          <cell r="D28">
            <v>0</v>
          </cell>
          <cell r="E28">
            <v>0</v>
          </cell>
          <cell r="F28">
            <v>0</v>
          </cell>
          <cell r="G28">
            <v>0</v>
          </cell>
          <cell r="H28">
            <v>0</v>
          </cell>
          <cell r="I28">
            <v>0</v>
          </cell>
          <cell r="J28">
            <v>0</v>
          </cell>
          <cell r="K28">
            <v>0</v>
          </cell>
          <cell r="L28">
            <v>0</v>
          </cell>
          <cell r="M28">
            <v>0</v>
          </cell>
        </row>
        <row r="29">
          <cell r="D29">
            <v>0</v>
          </cell>
          <cell r="E29">
            <v>0</v>
          </cell>
          <cell r="F29">
            <v>0</v>
          </cell>
          <cell r="G29">
            <v>0</v>
          </cell>
          <cell r="H29">
            <v>0</v>
          </cell>
          <cell r="I29">
            <v>0</v>
          </cell>
          <cell r="J29">
            <v>0</v>
          </cell>
          <cell r="K29">
            <v>0</v>
          </cell>
          <cell r="L29">
            <v>0</v>
          </cell>
          <cell r="M29">
            <v>0</v>
          </cell>
        </row>
        <row r="30">
          <cell r="D30">
            <v>0</v>
          </cell>
          <cell r="E30">
            <v>0</v>
          </cell>
          <cell r="F30">
            <v>0</v>
          </cell>
          <cell r="G30">
            <v>0</v>
          </cell>
          <cell r="H30">
            <v>0</v>
          </cell>
          <cell r="I30">
            <v>0</v>
          </cell>
          <cell r="J30">
            <v>0</v>
          </cell>
          <cell r="K30">
            <v>0</v>
          </cell>
          <cell r="L30">
            <v>0</v>
          </cell>
          <cell r="M30">
            <v>0</v>
          </cell>
        </row>
        <row r="31">
          <cell r="D31">
            <v>0</v>
          </cell>
          <cell r="E31">
            <v>0</v>
          </cell>
          <cell r="F31">
            <v>0</v>
          </cell>
          <cell r="G31">
            <v>0</v>
          </cell>
          <cell r="H31">
            <v>0</v>
          </cell>
          <cell r="I31">
            <v>0</v>
          </cell>
          <cell r="J31">
            <v>0</v>
          </cell>
          <cell r="K31">
            <v>0</v>
          </cell>
          <cell r="L31">
            <v>0</v>
          </cell>
          <cell r="M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H34">
            <v>0</v>
          </cell>
          <cell r="I34">
            <v>0</v>
          </cell>
          <cell r="J34">
            <v>0</v>
          </cell>
          <cell r="K34">
            <v>0</v>
          </cell>
          <cell r="L34">
            <v>0</v>
          </cell>
          <cell r="M34">
            <v>0</v>
          </cell>
        </row>
        <row r="35">
          <cell r="D35">
            <v>0</v>
          </cell>
          <cell r="E35">
            <v>0</v>
          </cell>
          <cell r="F35">
            <v>0</v>
          </cell>
          <cell r="G35">
            <v>0</v>
          </cell>
          <cell r="H35">
            <v>0</v>
          </cell>
          <cell r="I35">
            <v>0</v>
          </cell>
          <cell r="J35">
            <v>0</v>
          </cell>
          <cell r="K35">
            <v>0</v>
          </cell>
          <cell r="L35">
            <v>0</v>
          </cell>
          <cell r="M35">
            <v>0</v>
          </cell>
        </row>
        <row r="36">
          <cell r="D36">
            <v>0</v>
          </cell>
          <cell r="E36">
            <v>0</v>
          </cell>
          <cell r="F36">
            <v>0</v>
          </cell>
          <cell r="G36">
            <v>0</v>
          </cell>
          <cell r="H36">
            <v>0</v>
          </cell>
          <cell r="I36">
            <v>0</v>
          </cell>
          <cell r="J36">
            <v>0</v>
          </cell>
          <cell r="K36">
            <v>0</v>
          </cell>
          <cell r="L36">
            <v>0</v>
          </cell>
          <cell r="M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H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I41">
            <v>0</v>
          </cell>
          <cell r="J41">
            <v>0</v>
          </cell>
          <cell r="K41">
            <v>0</v>
          </cell>
          <cell r="L41">
            <v>0</v>
          </cell>
          <cell r="M41">
            <v>0</v>
          </cell>
        </row>
        <row r="42">
          <cell r="D42">
            <v>0</v>
          </cell>
          <cell r="E42">
            <v>0</v>
          </cell>
          <cell r="F42">
            <v>0</v>
          </cell>
          <cell r="G42">
            <v>0</v>
          </cell>
          <cell r="H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G61">
            <v>0</v>
          </cell>
          <cell r="H61">
            <v>0</v>
          </cell>
          <cell r="I61">
            <v>0</v>
          </cell>
          <cell r="J61">
            <v>0</v>
          </cell>
          <cell r="K61">
            <v>0</v>
          </cell>
          <cell r="L61">
            <v>0</v>
          </cell>
          <cell r="M61">
            <v>0</v>
          </cell>
        </row>
        <row r="62">
          <cell r="D62">
            <v>0</v>
          </cell>
          <cell r="F62">
            <v>0</v>
          </cell>
          <cell r="G62">
            <v>0</v>
          </cell>
          <cell r="L62">
            <v>0</v>
          </cell>
        </row>
        <row r="63">
          <cell r="D63">
            <v>0</v>
          </cell>
          <cell r="F63">
            <v>0</v>
          </cell>
          <cell r="G63">
            <v>0</v>
          </cell>
          <cell r="L63">
            <v>0</v>
          </cell>
        </row>
        <row r="64">
          <cell r="D64">
            <v>0</v>
          </cell>
          <cell r="E64">
            <v>0</v>
          </cell>
          <cell r="F64">
            <v>0</v>
          </cell>
          <cell r="G64">
            <v>0</v>
          </cell>
          <cell r="K64">
            <v>0</v>
          </cell>
          <cell r="L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K68">
            <v>0</v>
          </cell>
          <cell r="L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K70">
            <v>0</v>
          </cell>
          <cell r="L70">
            <v>0</v>
          </cell>
        </row>
        <row r="71">
          <cell r="D71">
            <v>0</v>
          </cell>
          <cell r="F71">
            <v>0</v>
          </cell>
          <cell r="G71">
            <v>0</v>
          </cell>
          <cell r="L71">
            <v>0</v>
          </cell>
        </row>
        <row r="72">
          <cell r="D72">
            <v>0</v>
          </cell>
          <cell r="E72">
            <v>0</v>
          </cell>
          <cell r="F72">
            <v>0</v>
          </cell>
          <cell r="G72">
            <v>0</v>
          </cell>
          <cell r="I72">
            <v>0</v>
          </cell>
          <cell r="J72">
            <v>0</v>
          </cell>
          <cell r="K72">
            <v>0</v>
          </cell>
          <cell r="L72">
            <v>0</v>
          </cell>
          <cell r="M72">
            <v>0</v>
          </cell>
        </row>
        <row r="73">
          <cell r="D73">
            <v>0</v>
          </cell>
          <cell r="F73">
            <v>0</v>
          </cell>
          <cell r="G73">
            <v>0</v>
          </cell>
          <cell r="L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54" refreshError="1"/>
      <sheetData sheetId="255" refreshError="1"/>
      <sheetData sheetId="256" refreshError="1"/>
      <sheetData sheetId="257" refreshError="1"/>
      <sheetData sheetId="258" refreshError="1"/>
      <sheetData sheetId="259" refreshError="1"/>
      <sheetData sheetId="260">
        <row r="3">
          <cell r="A3" t="str">
            <v>про надходження і використання коштів, отриманих як плата за послуги (форма</v>
          </cell>
          <cell r="C3" t="str">
            <v xml:space="preserve">№ 4-1д, </v>
          </cell>
          <cell r="D3" t="str">
            <v>№ 4-1м),</v>
          </cell>
        </row>
        <row r="4">
          <cell r="A4" t="str">
            <v xml:space="preserve">(форма </v>
          </cell>
          <cell r="C4" t="str">
            <v xml:space="preserve">№ 4-2д, </v>
          </cell>
          <cell r="D4" t="str">
            <v>№ 4-2м),</v>
          </cell>
        </row>
        <row r="5">
          <cell r="A5" t="str">
            <v>про надходження і використання інших надходжень спеціального фонду (форма</v>
          </cell>
          <cell r="C5" t="str">
            <v xml:space="preserve">№ 4-3д, </v>
          </cell>
          <cell r="D5" t="str">
            <v>№ 4-3м)</v>
          </cell>
        </row>
        <row r="6">
          <cell r="A6" t="str">
            <v>про заборгованість за бюджетними коштами (форма</v>
          </cell>
          <cell r="C6" t="str">
            <v xml:space="preserve">   № 7д, </v>
          </cell>
          <cell r="D6" t="str">
            <v xml:space="preserve">   №7м)</v>
          </cell>
        </row>
      </sheetData>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ow r="1">
          <cell r="B1" t="str">
            <v>110000</v>
          </cell>
          <cell r="C1" t="str">
            <v>Апарат Верховної Ради України</v>
          </cell>
        </row>
        <row r="2">
          <cell r="B2" t="str">
            <v>111000</v>
          </cell>
          <cell r="C2" t="str">
            <v>Апарат Верховної Ради України</v>
          </cell>
        </row>
        <row r="3">
          <cell r="B3" t="str">
            <v>111010</v>
          </cell>
          <cell r="C3" t="str">
            <v>Здійснення законотворчої діяльності Верховної Ради України</v>
          </cell>
        </row>
        <row r="4">
          <cell r="B4" t="str">
            <v>111020</v>
          </cell>
          <cell r="C4" t="str">
            <v>Обслуговування та організаційне, інформаційно-аналітичне, матеріально-технічне забезпечення діяльності Верховної Ради України</v>
          </cell>
        </row>
        <row r="5">
          <cell r="B5" t="str">
            <v>111030</v>
          </cell>
          <cell r="C5" t="str">
            <v>Організація та здійснення офіційних прийомів Верховною Радою України</v>
          </cell>
        </row>
        <row r="6">
          <cell r="B6" t="str">
            <v>111040</v>
          </cell>
          <cell r="C6" t="str">
            <v>Візити народних депутатів України за кордон</v>
          </cell>
        </row>
        <row r="7">
          <cell r="B7" t="str">
            <v>111050</v>
          </cell>
          <cell r="C7" t="str">
            <v>Обслуговування діяльності Верховної Ради України</v>
          </cell>
        </row>
        <row r="8">
          <cell r="B8" t="str">
            <v>111060</v>
          </cell>
          <cell r="C8" t="str">
            <v>Створення автоматизованої інформаційно-аналітичної системи органів законодавчої влади</v>
          </cell>
        </row>
        <row r="9">
          <cell r="B9" t="str">
            <v>111070</v>
          </cell>
          <cell r="C9" t="str">
            <v>Фінансова підтримка санаторно-курортного комплексу Управління справами Верховної Ради України</v>
          </cell>
        </row>
        <row r="10">
          <cell r="B10" t="str">
            <v>111080</v>
          </cell>
          <cell r="C10" t="str">
            <v>Висвітлення діяльності народних депутатів України через засоби телебачення і радіомовлення</v>
          </cell>
        </row>
        <row r="11">
          <cell r="B11" t="str">
            <v>111090</v>
          </cell>
          <cell r="C11" t="str">
            <v>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v>
          </cell>
        </row>
        <row r="12">
          <cell r="B12" t="str">
            <v>111100</v>
          </cell>
          <cell r="C12" t="str">
            <v>Капітальний ремонт житлового фонду Верховної Ради України</v>
          </cell>
        </row>
        <row r="13">
          <cell r="B13" t="str">
            <v>300000</v>
          </cell>
          <cell r="C13" t="str">
            <v>Державне управління справами</v>
          </cell>
        </row>
        <row r="14">
          <cell r="B14" t="str">
            <v>301000</v>
          </cell>
          <cell r="C14" t="str">
            <v>Апарат Державного управління справами</v>
          </cell>
        </row>
        <row r="15">
          <cell r="B15" t="str">
            <v>301010</v>
          </cell>
          <cell r="C15" t="str">
            <v>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v>
          </cell>
        </row>
        <row r="16">
          <cell r="B16" t="str">
            <v>301020</v>
          </cell>
          <cell r="C16" t="str">
            <v>Організаційне, інформаційно-аналітичне та матеріально-технічне забезпечення діяльності  Президента України</v>
          </cell>
        </row>
        <row r="17">
          <cell r="B17" t="str">
            <v>301030</v>
          </cell>
          <cell r="C17" t="str">
            <v>Обслуговування діяльності Президента України, Адміністрації Президента України та інших державних органів</v>
          </cell>
        </row>
        <row r="18">
          <cell r="B18" t="str">
            <v>301040</v>
          </cell>
          <cell r="C18" t="str">
            <v>Візити Президента України за кордон</v>
          </cell>
        </row>
        <row r="19">
          <cell r="B19" t="str">
            <v>301050</v>
          </cell>
          <cell r="C19" t="str">
            <v>Виготовлення державних нагород та пам'ятних знаків</v>
          </cell>
        </row>
        <row r="20">
          <cell r="B20" t="str">
            <v>301060</v>
          </cell>
          <cell r="C20" t="str">
            <v>Фінансова підтримка санаторно-курортних закладів</v>
          </cell>
        </row>
        <row r="21">
          <cell r="B21" t="str">
            <v>301080</v>
          </cell>
          <cell r="C21" t="str">
            <v>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v>
          </cell>
        </row>
        <row r="22">
          <cell r="B22" t="str">
            <v>301090</v>
          </cell>
          <cell r="C22" t="str">
            <v>Прикладні розробки у сфері державного управління</v>
          </cell>
        </row>
        <row r="23">
          <cell r="B23" t="str">
            <v>301110</v>
          </cell>
          <cell r="C23" t="str">
            <v>Оздоровлення і відпочинок дітей в дитячих закладах оздоровлення</v>
          </cell>
        </row>
        <row r="24">
          <cell r="B24" t="str">
            <v>301130</v>
          </cell>
          <cell r="C24" t="str">
            <v>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v>
          </cell>
        </row>
        <row r="25">
          <cell r="B25" t="str">
            <v>301140</v>
          </cell>
          <cell r="C25" t="str">
            <v>Збереження природно-заповідного фонду в національних природних парках та заповідниках</v>
          </cell>
        </row>
        <row r="26">
          <cell r="B26" t="str">
            <v>301150</v>
          </cell>
          <cell r="C26" t="str">
            <v>Прикладні дослідження і розробки у сфері профілактичної та клінічної медицини</v>
          </cell>
        </row>
        <row r="27">
          <cell r="B27" t="str">
            <v>301160</v>
          </cell>
          <cell r="C27" t="str">
            <v>Створення автоматизованої системи інформаційно-аналітичного забезпечення Адміністрації Президента України</v>
          </cell>
        </row>
        <row r="28">
          <cell r="B28" t="str">
            <v>301170</v>
          </cell>
          <cell r="C28" t="str">
            <v>Надання  медичних  послуг  медичними  закладами</v>
          </cell>
        </row>
        <row r="29">
          <cell r="B29" t="str">
            <v>301190</v>
          </cell>
          <cell r="C29" t="str">
            <v>Поліклінічно-амбулаторне обслуговування, діагностика та лікування народних депутатів України та керівного складу органів державної влади</v>
          </cell>
        </row>
        <row r="30">
          <cell r="B30" t="str">
            <v>301200</v>
          </cell>
          <cell r="C30" t="str">
            <v>Державний санітарно-епідеміологічний нагляд в  лікувально-оздоровчих закладах Державного управління справами та на об'єктах органів державної влади</v>
          </cell>
        </row>
        <row r="31">
          <cell r="B31" t="str">
            <v>301230</v>
          </cell>
          <cell r="C31" t="str">
            <v>Підвищення кваліфікації лікарів та середнього медичного персоналу в системі лікувально-оздоровчих закладів Державного управління справами</v>
          </cell>
        </row>
        <row r="32">
          <cell r="B32" t="str">
            <v>301240</v>
          </cell>
          <cell r="C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3">
          <cell r="B33" t="str">
            <v>301260</v>
          </cell>
          <cell r="C33" t="str">
            <v>Ведення лісового та мисливського господарства та забезпечення утримання резиденції</v>
          </cell>
        </row>
        <row r="34">
          <cell r="B34" t="str">
            <v>301270</v>
          </cell>
          <cell r="C34" t="str">
            <v>Фінансова підтримка інформаційного бюлетеня "Офіційний вісник Президента України"</v>
          </cell>
        </row>
        <row r="35">
          <cell r="B35" t="str">
            <v>301280</v>
          </cell>
          <cell r="C35" t="str">
            <v>Виконання загальнодержавних організаційних, інформаційно-аналітичних та науково-методологічних заходів з питань євроатлантичної інтеграції</v>
          </cell>
        </row>
        <row r="36">
          <cell r="B36" t="str">
            <v>301290</v>
          </cell>
          <cell r="C36" t="str">
            <v>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v>
          </cell>
        </row>
        <row r="37">
          <cell r="B37" t="str">
            <v>301330</v>
          </cell>
          <cell r="C37" t="str">
            <v>Підготовка науково-педагогічних і наукових кадрів з питань стратегічних проблем внутрішньої і зовнішньої політики</v>
          </cell>
        </row>
        <row r="38">
          <cell r="B38" t="str">
            <v>301340</v>
          </cell>
          <cell r="C38" t="str">
            <v>Заходи щодо зміцнення матеріально-технічної бази Національного палацу мистецтв "Україна"</v>
          </cell>
        </row>
        <row r="39">
          <cell r="B39" t="str">
            <v>301360</v>
          </cell>
          <cell r="C39" t="str">
            <v>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v>
          </cell>
        </row>
        <row r="40">
          <cell r="B40" t="str">
            <v>301370</v>
          </cell>
          <cell r="C40" t="str">
            <v>Надання науково-методичної та консультативної підтримки розвитку місцевого самоврядування</v>
          </cell>
        </row>
        <row r="41">
          <cell r="B41" t="str">
            <v>301380</v>
          </cell>
          <cell r="C41" t="str">
            <v>Забезпечення перевезень вищих посадових осіб держави авіаційним транспортом</v>
          </cell>
        </row>
        <row r="42">
          <cell r="B42" t="str">
            <v>301390</v>
          </cell>
          <cell r="C42" t="str">
            <v>Відновлення у державній власності будівель і споруд пансіонату "Гліцинія"</v>
          </cell>
        </row>
        <row r="43">
          <cell r="B43" t="str">
            <v>301410</v>
          </cell>
          <cell r="C43" t="str">
            <v>Фінансова підтримка Національного комплексу "Експоцентр України"</v>
          </cell>
        </row>
        <row r="44">
          <cell r="B44" t="str">
            <v>301420</v>
          </cell>
          <cell r="C44" t="str">
            <v>Заходи з обміну та вивчення досвіду у провідних клініках світу</v>
          </cell>
        </row>
        <row r="45">
          <cell r="B45" t="str">
            <v>301430</v>
          </cell>
          <cell r="C45" t="str">
            <v>Створення Національного культурно-мистецького та музейного комплексу "Мистецький арсенал"</v>
          </cell>
        </row>
        <row r="46">
          <cell r="B46" t="str">
            <v>301440</v>
          </cell>
          <cell r="C46" t="str">
            <v>Проведення міжнародного форуму "Європа і Україна"</v>
          </cell>
        </row>
        <row r="47">
          <cell r="B47" t="str">
            <v>301450</v>
          </cell>
          <cell r="C47" t="str">
            <v>Конкурсний відбір та присудження Національної премії України імені Тараса Шевченка</v>
          </cell>
        </row>
        <row r="48">
          <cell r="B48" t="str">
            <v>301460</v>
          </cell>
          <cell r="C48" t="str">
            <v>Виплата Державних премій України</v>
          </cell>
        </row>
        <row r="49">
          <cell r="B49" t="str">
            <v>301800</v>
          </cell>
          <cell r="C49" t="str">
            <v>Капітальний ремонт житлового фонду</v>
          </cell>
        </row>
        <row r="50">
          <cell r="B50" t="str">
            <v>301810</v>
          </cell>
          <cell r="C50" t="str">
            <v>Будівництво, капітальний ремонт, реконструкція, реставрація та придбання обладнання</v>
          </cell>
        </row>
        <row r="51">
          <cell r="B51" t="str">
            <v>301820</v>
          </cell>
          <cell r="C51" t="str">
            <v>Реконструкція корпусу N 1 Державного підприємства "Санаторій "Кришталевий палац"</v>
          </cell>
        </row>
        <row r="52">
          <cell r="B52" t="str">
            <v>301830</v>
          </cell>
          <cell r="C52" t="str">
            <v>Реконструкція та реставрація об'єктів Державного підприємства "Санаторій "Гурзуфський" та парку-пам'ятника загальнодержавного значення</v>
          </cell>
        </row>
        <row r="53">
          <cell r="B53" t="str">
            <v>301850</v>
          </cell>
          <cell r="C53" t="str">
            <v>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v>
          </cell>
        </row>
        <row r="54">
          <cell r="B54" t="str">
            <v>301860</v>
          </cell>
          <cell r="C54" t="str">
            <v>Реставрація та пристосування Маріїнського палацу в м. Києві</v>
          </cell>
        </row>
        <row r="55">
          <cell r="B55" t="str">
            <v>301870</v>
          </cell>
          <cell r="C55" t="str">
            <v>Аварійно-відновлювальні роботи з ліквідації аварійного стану житлового будинку по вул. Срібнокільській, 20 у м. Києві</v>
          </cell>
        </row>
        <row r="56">
          <cell r="B56" t="str">
            <v>301880</v>
          </cell>
          <cell r="C56" t="str">
            <v>Капітальний ремонт будівель Державного підприємства "Санаторій "Південний"</v>
          </cell>
        </row>
        <row r="57">
          <cell r="B57" t="str">
            <v>301890</v>
          </cell>
          <cell r="C57" t="str">
            <v>Будівництво Реабілітаційного центру на базі Державного підприємства "Санаторій "Конча-Заспа"</v>
          </cell>
        </row>
        <row r="58">
          <cell r="B58" t="str">
            <v>303000</v>
          </cell>
          <cell r="C58" t="str">
            <v>Представництво Президента України в Автономній Республіці Крим</v>
          </cell>
        </row>
        <row r="59">
          <cell r="B59" t="str">
            <v>303010</v>
          </cell>
          <cell r="C59" t="str">
            <v>Здійснення повноважень постійним представником Президента України в Автономній Республіці Крим</v>
          </cell>
        </row>
        <row r="60">
          <cell r="B60" t="str">
            <v>304000</v>
          </cell>
          <cell r="C60" t="str">
            <v>Національна служба посередництва і примирення України</v>
          </cell>
        </row>
        <row r="61">
          <cell r="B61" t="str">
            <v>304010</v>
          </cell>
          <cell r="C61" t="str">
            <v>Сприяння врегулюванню колективних трудових спорів (конфліктів)</v>
          </cell>
        </row>
        <row r="62">
          <cell r="B62" t="str">
            <v>304020</v>
          </cell>
          <cell r="C62" t="str">
            <v>Прикладні розробки з питань посередництва і примирення при вирішенні колективних трудових спорів (конфліктів)</v>
          </cell>
        </row>
        <row r="63">
          <cell r="B63" t="str">
            <v>410000</v>
          </cell>
          <cell r="C63" t="str">
            <v>Господарсько-фінансовий департамент Секретаріату Кабінету Міністрів України</v>
          </cell>
        </row>
        <row r="64">
          <cell r="B64" t="str">
            <v>411000</v>
          </cell>
          <cell r="C64" t="str">
            <v>Секретаріат Кабінету Міністрів України</v>
          </cell>
        </row>
        <row r="65">
          <cell r="B65" t="str">
            <v>411010</v>
          </cell>
          <cell r="C65" t="str">
            <v>Обслуговування та організаційне, інформаційно-аналітичне та матеріально-технічне забезпечення діяльності Кабінету Міністрів України</v>
          </cell>
        </row>
        <row r="66">
          <cell r="B66" t="str">
            <v>411020</v>
          </cell>
          <cell r="C66" t="str">
            <v>Організація та здійснення офіційних прийомів керівництвом Кабінету Міністрів України</v>
          </cell>
        </row>
        <row r="67">
          <cell r="B67" t="str">
            <v>411030</v>
          </cell>
          <cell r="C67" t="str">
            <v>Обслуговування діяльності Кабінету Міністрів України</v>
          </cell>
        </row>
        <row r="68">
          <cell r="B68" t="str">
            <v>411040</v>
          </cell>
          <cell r="C68" t="str">
            <v>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v>
          </cell>
        </row>
        <row r="69">
          <cell r="B69" t="str">
            <v>411050</v>
          </cell>
          <cell r="C69" t="str">
            <v>Візити урядових делегацій та відрядження працівників органів державної влади за кордон  за рішенням Кабінету Міністрів України</v>
          </cell>
        </row>
        <row r="70">
          <cell r="B70" t="str">
            <v>411060</v>
          </cell>
          <cell r="C70" t="str">
            <v>Перепідготовка та підвищення кваліфікації працівників Секретаріату Кабінету Міністрів України</v>
          </cell>
        </row>
        <row r="71">
          <cell r="B71" t="str">
            <v>411070</v>
          </cell>
          <cell r="C71" t="str">
            <v>Фінансова підтримка газети "Урядовий кур'єр"</v>
          </cell>
        </row>
        <row r="72">
          <cell r="B72" t="str">
            <v>411110</v>
          </cell>
          <cell r="C72" t="str">
            <v>Організаційне забезпечення підготовки та проведення в Україні фінальної частини чемпіонату Європи 2012 року з футболу</v>
          </cell>
        </row>
        <row r="73">
          <cell r="B73" t="str">
            <v>411120</v>
          </cell>
          <cell r="C73" t="str">
            <v>Забезпечення функціонування та розвитку системи спеціальної інформації</v>
          </cell>
        </row>
        <row r="74">
          <cell r="B74" t="str">
            <v>411130</v>
          </cell>
          <cell r="C74" t="str">
            <v>інформаційно-аналітичне та організаційне забезпечення оперативного реагування органів виконавчої влади</v>
          </cell>
        </row>
        <row r="75">
          <cell r="B75" t="str">
            <v>411150</v>
          </cell>
          <cell r="C75" t="str">
            <v>Забезпечення розслідування авіаційних подій та інцидентів з цивільними повітряними суднами Національним бюро</v>
          </cell>
        </row>
        <row r="76">
          <cell r="B76" t="str">
            <v>412000</v>
          </cell>
          <cell r="C76" t="str">
            <v>Державна служба з питань Автономної Республіки Крим та міста Севастополя</v>
          </cell>
        </row>
        <row r="77">
          <cell r="B77" t="str">
            <v>412010</v>
          </cell>
          <cell r="C77" t="str">
            <v>Керівництво та управління з питань Автономної Республіки Крим та міста Севастополя</v>
          </cell>
        </row>
        <row r="78">
          <cell r="B78" t="str">
            <v>420000</v>
          </cell>
          <cell r="C78" t="str">
            <v>Господарсько-фінансовий департамент Секретаріату Кабінету Міністрів України (загальнодержавні витрати)</v>
          </cell>
        </row>
        <row r="79">
          <cell r="B79" t="str">
            <v>421000</v>
          </cell>
          <cell r="C79" t="str">
            <v>Секретаріат Кабінету Міністрів України (загальнодержавні витрати)</v>
          </cell>
        </row>
        <row r="80">
          <cell r="B80" t="str">
            <v>421010</v>
          </cell>
          <cell r="C80" t="str">
            <v>Заходи щодо оптимізації системи центральних органів виконавчої влади та скорочення кількості контролюючих органів</v>
          </cell>
        </row>
        <row r="81">
          <cell r="B81" t="str">
            <v>421020</v>
          </cell>
          <cell r="C81" t="str">
            <v>Здійснення державного контролю за додержанням законодавства про захист прав споживачів</v>
          </cell>
        </row>
        <row r="82">
          <cell r="B82" t="str">
            <v>421040</v>
          </cell>
          <cell r="C82" t="str">
            <v>Протиепізоотичні заходи та участь у Міжнародному епізоотичному бюро</v>
          </cell>
        </row>
        <row r="83">
          <cell r="B83" t="str">
            <v>421050</v>
          </cell>
          <cell r="C83" t="str">
            <v>Організація і регулювання діяльності установ ветеринарної та фітосанітарної служби</v>
          </cell>
        </row>
        <row r="84">
          <cell r="B84" t="str">
            <v>500000</v>
          </cell>
          <cell r="C84" t="str">
            <v>Державна судова адміністрація України</v>
          </cell>
        </row>
        <row r="85">
          <cell r="B85" t="str">
            <v>501000</v>
          </cell>
          <cell r="C85" t="str">
            <v>Апарат Державної судової адміністрації України</v>
          </cell>
        </row>
        <row r="86">
          <cell r="B86" t="str">
            <v>501010</v>
          </cell>
          <cell r="C86" t="str">
            <v>Організаційне забезпечення діяльності судів та установ судової системи</v>
          </cell>
        </row>
        <row r="87">
          <cell r="B87" t="str">
            <v>501020</v>
          </cell>
          <cell r="C87" t="str">
            <v>Здійснення правосуддя місцевими господарськими судами</v>
          </cell>
        </row>
        <row r="88">
          <cell r="B88" t="str">
            <v>501030</v>
          </cell>
          <cell r="C88" t="str">
            <v>Здійснення правосуддя апеляційними загальними судами</v>
          </cell>
        </row>
        <row r="89">
          <cell r="B89" t="str">
            <v>501040</v>
          </cell>
          <cell r="C89" t="str">
            <v>Здійснення правосуддя місцевими загальними судами</v>
          </cell>
        </row>
        <row r="90">
          <cell r="B90" t="str">
            <v>501050</v>
          </cell>
          <cell r="C90" t="str">
            <v>Здійснення правосуддя військовими судами</v>
          </cell>
        </row>
        <row r="91">
          <cell r="B91" t="str">
            <v>501080</v>
          </cell>
          <cell r="C91" t="str">
            <v>Здійснення правосуддя апеляційними господарськими судами</v>
          </cell>
        </row>
        <row r="92">
          <cell r="B92" t="str">
            <v>501100</v>
          </cell>
          <cell r="C92" t="str">
            <v>Забезпечення діяльності Вищої кваліфікаційної комісії суддів України</v>
          </cell>
        </row>
        <row r="93">
          <cell r="B93" t="str">
            <v>501110</v>
          </cell>
          <cell r="C93" t="str">
            <v>Організація спеціальної підготовки кандидатів на посаду судді, підготовка суддів та працівників апарату судів Національною школою суддів України</v>
          </cell>
        </row>
        <row r="94">
          <cell r="B94" t="str">
            <v>501150</v>
          </cell>
          <cell r="C94" t="str">
            <v>Виконання рішень судів на користь суддів</v>
          </cell>
        </row>
        <row r="95">
          <cell r="B95" t="str">
            <v>501160</v>
          </cell>
          <cell r="C95" t="str">
            <v>Здійснення правосуддя апеляційними адміністративними судами</v>
          </cell>
        </row>
        <row r="96">
          <cell r="B96" t="str">
            <v>501170</v>
          </cell>
          <cell r="C96" t="str">
            <v>Здійснення правосуддя місцевими адміністративними судами</v>
          </cell>
        </row>
        <row r="97">
          <cell r="B97" t="str">
            <v>501180</v>
          </cell>
          <cell r="C97" t="str">
            <v>Придбання (будівництво) житла для суддів Апеляційного суду України, апеляційних і місцевих судів</v>
          </cell>
        </row>
        <row r="98">
          <cell r="B98" t="str">
            <v>501190</v>
          </cell>
          <cell r="C98" t="str">
            <v>Створення автоматизованої системи документообігу у судах та забезпечення її функціонування</v>
          </cell>
        </row>
        <row r="99">
          <cell r="B99" t="str">
            <v>501200</v>
          </cell>
          <cell r="C99" t="str">
            <v>Проведення санації будівель бюджетних установ Державної судової адміністрації, у тому числі розроблення проектно-кошторисної документації</v>
          </cell>
        </row>
        <row r="100">
          <cell r="B100" t="str">
            <v>501210</v>
          </cell>
          <cell r="C100" t="str">
            <v>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v>
          </cell>
        </row>
        <row r="101">
          <cell r="B101" t="str">
            <v>501600</v>
          </cell>
          <cell r="C101" t="str">
            <v>Підтримка судової реформи</v>
          </cell>
        </row>
        <row r="102">
          <cell r="B102" t="str">
            <v>501820</v>
          </cell>
          <cell r="C102" t="str">
            <v>Забезпечення судів належними приміщеннями та суддів службовим житлом</v>
          </cell>
        </row>
        <row r="103">
          <cell r="B103" t="str">
            <v>501840</v>
          </cell>
          <cell r="C103" t="str">
            <v>Реконструкція  з добудовою приміщення Шацького районного суду Волинської області</v>
          </cell>
        </row>
        <row r="104">
          <cell r="B104" t="str">
            <v>600000</v>
          </cell>
          <cell r="C104" t="str">
            <v>Верховний Суд України</v>
          </cell>
        </row>
        <row r="105">
          <cell r="B105" t="str">
            <v>601000</v>
          </cell>
          <cell r="C105" t="str">
            <v>Апарат Верховного Суду України</v>
          </cell>
        </row>
        <row r="106">
          <cell r="B106" t="str">
            <v>601010</v>
          </cell>
          <cell r="C106" t="str">
            <v>Здійснення правосуддя Верховним Судом України</v>
          </cell>
        </row>
        <row r="107">
          <cell r="B107" t="str">
            <v>601020</v>
          </cell>
          <cell r="C107" t="str">
            <v>Підвищення кваліфікації суддів та працівників апарату Верховного Суду України</v>
          </cell>
        </row>
        <row r="108">
          <cell r="B108" t="str">
            <v>650000</v>
          </cell>
          <cell r="C108" t="str">
            <v>Вищий спеціалізований суд України з розгляду цивільних і кримінальних справ</v>
          </cell>
        </row>
        <row r="109">
          <cell r="B109" t="str">
            <v>651000</v>
          </cell>
          <cell r="C109" t="str">
            <v>Апарат Вищого спеціалізованого суду України з розгляду цивільних і кримінальних справ</v>
          </cell>
        </row>
        <row r="110">
          <cell r="B110" t="str">
            <v>651010</v>
          </cell>
          <cell r="C110" t="str">
            <v>Здійснення правосуддя Вищим спеціалізованим судом України з розгляду цивільних і кримінальних справ</v>
          </cell>
        </row>
        <row r="111">
          <cell r="B111" t="str">
            <v>700000</v>
          </cell>
          <cell r="C111" t="str">
            <v>Вищий господарський суд України</v>
          </cell>
        </row>
        <row r="112">
          <cell r="B112" t="str">
            <v>701000</v>
          </cell>
          <cell r="C112" t="str">
            <v>Вищий господарський суд України</v>
          </cell>
        </row>
        <row r="113">
          <cell r="B113" t="str">
            <v>701010</v>
          </cell>
          <cell r="C113" t="str">
            <v>Здійснення правосуддя Вищим господарським судом України</v>
          </cell>
        </row>
        <row r="114">
          <cell r="B114" t="str">
            <v>750000</v>
          </cell>
          <cell r="C114" t="str">
            <v>Вищий адміністративний суд України</v>
          </cell>
        </row>
        <row r="115">
          <cell r="B115" t="str">
            <v>751000</v>
          </cell>
          <cell r="C115" t="str">
            <v>Апарат Вищого адміністративного суду України</v>
          </cell>
        </row>
        <row r="116">
          <cell r="B116" t="str">
            <v>751010</v>
          </cell>
          <cell r="C116" t="str">
            <v>Здійснення правосуддя Вищим адміністративним судом України</v>
          </cell>
        </row>
        <row r="117">
          <cell r="B117" t="str">
            <v>800000</v>
          </cell>
          <cell r="C117" t="str">
            <v>Конституційний Суд України</v>
          </cell>
        </row>
        <row r="118">
          <cell r="B118" t="str">
            <v>801000</v>
          </cell>
          <cell r="C118" t="str">
            <v>Конституційний Суд України</v>
          </cell>
        </row>
        <row r="119">
          <cell r="B119" t="str">
            <v>801010</v>
          </cell>
          <cell r="C119" t="str">
            <v>Забезпечення конституційної юрисдикції в Україні</v>
          </cell>
        </row>
        <row r="120">
          <cell r="B120" t="str">
            <v>900000</v>
          </cell>
          <cell r="C120" t="str">
            <v>Генеральна прокуратура України</v>
          </cell>
        </row>
        <row r="121">
          <cell r="B121" t="str">
            <v>901000</v>
          </cell>
          <cell r="C121" t="str">
            <v>Генеральна прокуратура України</v>
          </cell>
        </row>
        <row r="122">
          <cell r="B122" t="str">
            <v>901010</v>
          </cell>
          <cell r="C122" t="str">
            <v>Здійснення прокурорсько-слідчої діяльності, підготовка та підвищення кваліфікації кадрів прокуратури</v>
          </cell>
        </row>
        <row r="123">
          <cell r="B123" t="str">
            <v>901020</v>
          </cell>
          <cell r="C123" t="str">
            <v>Підготовка кадрів та підвищення кваліфікації прокурорсько-слідчих кадрів Національною академією прокуратури України</v>
          </cell>
        </row>
        <row r="124">
          <cell r="B124" t="str">
            <v>1000000</v>
          </cell>
          <cell r="C124" t="str">
            <v>Міністерство внутрішніх справ України</v>
          </cell>
        </row>
        <row r="125">
          <cell r="B125" t="str">
            <v>1001000</v>
          </cell>
          <cell r="C125" t="str">
            <v>Апарат Міністерства внутрішніх справ України</v>
          </cell>
        </row>
        <row r="126">
          <cell r="B126" t="str">
            <v>1001010</v>
          </cell>
          <cell r="C126" t="str">
            <v>Керівництво та управління діяльністю органів внутрішніх справ</v>
          </cell>
        </row>
        <row r="127">
          <cell r="B127" t="str">
            <v>1001020</v>
          </cell>
          <cell r="C127" t="str">
            <v>Створення та функціонування Державної інформаційної системи реєстраційного обліку фізичних осіб та їх документування</v>
          </cell>
        </row>
        <row r="128">
          <cell r="B128" t="str">
            <v>1001030</v>
          </cell>
          <cell r="C128" t="str">
            <v>Створення та впровадження Національної автоматизованої інформаційної системи Департаменту державної автомобільної інспекції України</v>
          </cell>
        </row>
        <row r="129">
          <cell r="B129" t="str">
            <v>1001040</v>
          </cell>
          <cell r="C129" t="str">
            <v>Участь органів внутрішніх справ у боротьбі з нелегальною міграцією, створення та утримання пунктів розміщення незаконних мігрантів</v>
          </cell>
        </row>
        <row r="130">
          <cell r="B130" t="str">
            <v>1001050</v>
          </cell>
          <cell r="C130" t="str">
            <v>Забезпечення захисту прав і свобод громадян, суспільства і держави від протиправних посягань, охорона громадського порядку та протидія незаконній міграції</v>
          </cell>
        </row>
        <row r="131">
          <cell r="B131" t="str">
            <v>1001060</v>
          </cell>
          <cell r="C131" t="str">
            <v>Створення та впровадження єдиної системи цифрового зв'язку органів та підрозділів внутрішніх справ</v>
          </cell>
        </row>
        <row r="132">
          <cell r="B132" t="str">
            <v>1001070</v>
          </cell>
          <cell r="C132" t="str">
            <v>Участь органів внутрішніх справ у міжнародних миротворчих операціях</v>
          </cell>
        </row>
        <row r="133">
          <cell r="B133" t="str">
            <v>1001080</v>
          </cell>
          <cell r="C133" t="str">
            <v>Підготовка кадрів для органів внутрішніх справ вищими закладами освіти ііі і іV рівнів акредитації</v>
          </cell>
        </row>
        <row r="134">
          <cell r="B134" t="str">
            <v>1001090</v>
          </cell>
          <cell r="C134" t="str">
            <v>Заходи, пов'язані  із забезпеченням правопорядку під час проведення Євро-2012</v>
          </cell>
        </row>
        <row r="135">
          <cell r="B135" t="str">
            <v>1001100</v>
          </cell>
          <cell r="C135" t="str">
            <v>Медичне забезпечення працівників, осіб рядового і начальницького складу органів внутрішніх справ</v>
          </cell>
        </row>
        <row r="136">
          <cell r="B136" t="str">
            <v>1001110</v>
          </cell>
          <cell r="C136" t="str">
            <v>Закупівля і модернізація озброєння, військової та спеціальної техніки за державним оборонним замовленням Міністерства внутрішніх справ</v>
          </cell>
        </row>
        <row r="137">
          <cell r="B137" t="str">
            <v>1001130</v>
          </cell>
          <cell r="C137" t="str">
            <v>Дошкільна освіта та заходи з позашкільної роботи з дітьми працівників,  осіб рядового та начальницького складу органів внутрішніх справ</v>
          </cell>
        </row>
        <row r="138">
          <cell r="B138" t="str">
            <v>1001160</v>
          </cell>
          <cell r="C138" t="str">
            <v>Забезпечення заходів спеціальними підрозділами  по боротьбі  з організованою злочинністю Міністерства внутрішніх справ України</v>
          </cell>
        </row>
        <row r="139">
          <cell r="B139" t="str">
            <v>1001170</v>
          </cell>
          <cell r="C139" t="str">
            <v>Наукове та інформаційно-аналітичне забезпечення заходів по боротьбі з організованою злочинністю і корупцією</v>
          </cell>
        </row>
        <row r="140">
          <cell r="B140" t="str">
            <v>1001180</v>
          </cell>
          <cell r="C140" t="str">
            <v>Забезпечення особистої безпеки суддів і членів їх сімей, охорони приміщень суду, громадського порядку під час здійснення правосуддя</v>
          </cell>
        </row>
        <row r="141">
          <cell r="B141" t="str">
            <v>1001190</v>
          </cell>
          <cell r="C141" t="str">
            <v>Будівництво (придбання) житла для осіб рядового і начальницького складу органів внутрішніх справ</v>
          </cell>
        </row>
        <row r="142">
          <cell r="B142" t="str">
            <v>1001200</v>
          </cell>
          <cell r="C142" t="str">
            <v>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v>
          </cell>
        </row>
        <row r="143">
          <cell r="B143" t="str">
            <v>1002000</v>
          </cell>
          <cell r="C143" t="str">
            <v>Адміністрація Державної прикордонної служби України</v>
          </cell>
        </row>
        <row r="144">
          <cell r="B144" t="str">
            <v>1002010</v>
          </cell>
          <cell r="C144" t="str">
            <v>Керівництво та управління у сфері охорони державного кордону України</v>
          </cell>
        </row>
        <row r="145">
          <cell r="B145" t="str">
            <v>1002030</v>
          </cell>
          <cell r="C145" t="str">
            <v>Матеріально-технічне забезпечення Державної прикордонної служби України та утримання її особового складу</v>
          </cell>
        </row>
        <row r="146">
          <cell r="B146" t="str">
            <v>1002060</v>
          </cell>
          <cell r="C146" t="str">
            <v>Підготовка кадрів та підвищення кваліфікації Національною академією Державної прикордонної служби України</v>
          </cell>
        </row>
        <row r="147">
          <cell r="B147" t="str">
            <v>1002070</v>
          </cell>
          <cell r="C147" t="str">
            <v>Будівництво (придбання) житла для військовослужбовців Державної прикордонної служби України</v>
          </cell>
        </row>
        <row r="148">
          <cell r="B148" t="str">
            <v>1002080</v>
          </cell>
          <cell r="C148" t="str">
            <v>Розвиток Державної прикордонної служби України</v>
          </cell>
        </row>
        <row r="149">
          <cell r="B149" t="str">
            <v>1002100</v>
          </cell>
          <cell r="C149" t="str">
            <v>Облаштування та реконструкція державного кордону</v>
          </cell>
        </row>
        <row r="150">
          <cell r="B150" t="str">
            <v>1002110</v>
          </cell>
          <cell r="C150" t="str">
            <v>Розвідувальна діяльність у сфері захисту державного кордону</v>
          </cell>
        </row>
        <row r="151">
          <cell r="B151" t="str">
            <v>1002120</v>
          </cell>
          <cell r="C151" t="str">
            <v>Заходи з інженерно-технічного облаштування кордону</v>
          </cell>
        </row>
        <row r="152">
          <cell r="B152" t="str">
            <v>1002800</v>
          </cell>
          <cell r="C152" t="str">
            <v>Будівництво, реконструкція та капітальний ремонт об'єктів Державної прикордонної служби України</v>
          </cell>
        </row>
        <row r="153">
          <cell r="B153" t="str">
            <v>1003000</v>
          </cell>
          <cell r="C153" t="str">
            <v>Національна гвардія України</v>
          </cell>
        </row>
        <row r="154">
          <cell r="B154" t="str">
            <v>1003010</v>
          </cell>
          <cell r="C154" t="str">
            <v>Керівництво та управління Національною гвардією України</v>
          </cell>
        </row>
        <row r="155">
          <cell r="B155" t="str">
            <v>1003020</v>
          </cell>
          <cell r="C155" t="str">
            <v>Забезпечення виконання завдань та функцій Національної гвардії України</v>
          </cell>
        </row>
        <row r="156">
          <cell r="B156" t="str">
            <v>1003030</v>
          </cell>
          <cell r="C156" t="str">
            <v>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v>
          </cell>
        </row>
        <row r="157">
          <cell r="B157" t="str">
            <v>1003040</v>
          </cell>
          <cell r="C157" t="str">
            <v>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v>
          </cell>
        </row>
        <row r="158">
          <cell r="B158" t="str">
            <v>1003050</v>
          </cell>
          <cell r="C158" t="str">
            <v>Заходи, пов'язані із переходом на військову службу за контрактом</v>
          </cell>
        </row>
        <row r="159">
          <cell r="B159" t="str">
            <v>1003070</v>
          </cell>
          <cell r="C159" t="str">
            <v>Підготовка кадрів для Національної гвардії України вищими навчальними закладами ііі і іV рівнів акредитації</v>
          </cell>
        </row>
        <row r="160">
          <cell r="B160" t="str">
            <v>1003080</v>
          </cell>
          <cell r="C160" t="str">
            <v>Стаціонарне лікування військовослужбовців Національної гвардії України у власних медичних закладах</v>
          </cell>
        </row>
        <row r="161">
          <cell r="B161" t="str">
            <v>1003090</v>
          </cell>
          <cell r="C161" t="str">
            <v>Будівництво (придбання) житла для військовослужбовців Національної гвардії України</v>
          </cell>
        </row>
        <row r="162">
          <cell r="B162" t="str">
            <v>1004000</v>
          </cell>
          <cell r="C162" t="str">
            <v>Державна міграційна служба України</v>
          </cell>
        </row>
        <row r="163">
          <cell r="B163" t="str">
            <v>1004010</v>
          </cell>
          <cell r="C163" t="str">
            <v>Керівництво та управління у сфері міграції, громадянства, імміграції та реєстрації фізичних осіб</v>
          </cell>
        </row>
        <row r="164">
          <cell r="B164" t="str">
            <v>1004020</v>
          </cell>
          <cell r="C164" t="str">
            <v>Забезпечення виконання завдань та функцій у сфері громадянства, імміграції та реєстрації фізичних осіб</v>
          </cell>
        </row>
        <row r="165">
          <cell r="B165" t="str">
            <v>1004040</v>
          </cell>
          <cell r="C165" t="str">
            <v>Створення та впровадження єдиної національної бази даних управління міграційними потоками</v>
          </cell>
        </row>
        <row r="166">
          <cell r="B166" t="str">
            <v>1004050</v>
          </cell>
          <cell r="C166" t="str">
            <v>Утримання установ тимчасового розміщення біженців та інших категорій мігрантів, виконання міжнародних угод про реадмісію</v>
          </cell>
        </row>
        <row r="167">
          <cell r="B167" t="str">
            <v>1004060</v>
          </cell>
          <cell r="C167" t="str">
            <v>Надання допомоги біженцям</v>
          </cell>
        </row>
        <row r="168">
          <cell r="B168" t="str">
            <v>1004070</v>
          </cell>
          <cell r="C168" t="str">
            <v>Внески до Міжнародної організації з міграції</v>
          </cell>
        </row>
        <row r="169">
          <cell r="B169" t="str">
            <v>1004080</v>
          </cell>
          <cell r="C169" t="str">
            <v>Створення та утримання пунктів розміщення незаконних мігрантів та інформаційної системи обліку та аналізу міграційних потоків</v>
          </cell>
        </row>
        <row r="170">
          <cell r="B170" t="str">
            <v>1004090</v>
          </cell>
          <cell r="C170" t="str">
            <v>Створення та функціонування Єдиного державного демографічного реєстру</v>
          </cell>
        </row>
        <row r="171">
          <cell r="B171" t="str">
            <v>1006000</v>
          </cell>
          <cell r="C171" t="str">
            <v>Державна служба України з надзвичайних ситуацій</v>
          </cell>
        </row>
        <row r="172">
          <cell r="B172" t="str">
            <v>1006010</v>
          </cell>
          <cell r="C172" t="str">
            <v>Керівництво та управління у сфері надзвичайних ситуацій</v>
          </cell>
        </row>
        <row r="173">
          <cell r="B173" t="str">
            <v>1006050</v>
          </cell>
          <cell r="C173" t="str">
            <v>Авіаційні роботи з пошуку і рятування</v>
          </cell>
        </row>
        <row r="174">
          <cell r="B174" t="str">
            <v>1006060</v>
          </cell>
          <cell r="C174" t="str">
            <v>Гідрометеорологічна діяльність</v>
          </cell>
        </row>
        <row r="175">
          <cell r="B175" t="str">
            <v>1006070</v>
          </cell>
          <cell r="C175"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76">
          <cell r="B176" t="str">
            <v>1006080</v>
          </cell>
          <cell r="C176"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77">
          <cell r="B177" t="str">
            <v>1006090</v>
          </cell>
          <cell r="C177" t="str">
            <v>Придбання пожежної та іншої спеціальної техніки вітчизняного виробництва</v>
          </cell>
        </row>
        <row r="178">
          <cell r="B178" t="str">
            <v>1006280</v>
          </cell>
          <cell r="C178" t="str">
            <v>Забезпечення діяльності сил цивільного захисту</v>
          </cell>
        </row>
        <row r="179">
          <cell r="B179" t="str">
            <v>1006360</v>
          </cell>
          <cell r="C179" t="str">
            <v>Підготовка кадрів у сфері цивільного захисту</v>
          </cell>
        </row>
        <row r="180">
          <cell r="B180" t="str">
            <v>1010000</v>
          </cell>
          <cell r="C180" t="str">
            <v>Міністерство внутрішніх справ України (загальнодержавні витрати)</v>
          </cell>
        </row>
        <row r="181">
          <cell r="B181" t="str">
            <v>1011000</v>
          </cell>
          <cell r="C181" t="str">
            <v>Міністерство внутрішніх справ України (загальнодержавні витрати)</v>
          </cell>
        </row>
        <row r="182">
          <cell r="B182" t="str">
            <v>1100000</v>
          </cell>
          <cell r="C182" t="str">
            <v>Міністерство енергетики та вугільної промисловості України</v>
          </cell>
        </row>
        <row r="183">
          <cell r="B183" t="str">
            <v>1101000</v>
          </cell>
          <cell r="C183" t="str">
            <v>Апарат Міністерства енергетики та вугільної промисловості України</v>
          </cell>
        </row>
        <row r="184">
          <cell r="B184" t="str">
            <v>1101010</v>
          </cell>
          <cell r="C184" t="str">
            <v>Загальне керівництво та управління у сфері паливно-енергетичного комплексу та вугільної промисловості</v>
          </cell>
        </row>
        <row r="185">
          <cell r="B185" t="str">
            <v>1101030</v>
          </cell>
          <cell r="C185" t="str">
            <v>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v>
          </cell>
        </row>
        <row r="186">
          <cell r="B186" t="str">
            <v>1101070</v>
          </cell>
          <cell r="C186" t="str">
            <v>Реструктуризація вугільної та торфодобувної промисловості у частині видатків на підготовку вугледобувних підприємств до ліквідації</v>
          </cell>
        </row>
        <row r="187">
          <cell r="B187" t="str">
            <v>1101080</v>
          </cell>
          <cell r="C187" t="str">
            <v>Поповнення статутного капіталу державного концерну іЯдерне паливоі з метою придбання Концерном акцій додаткової емісії ПрАТ іЗавод з виробництва  ядерного паливаі</v>
          </cell>
        </row>
        <row r="188">
          <cell r="B188" t="str">
            <v>1101090</v>
          </cell>
          <cell r="C188" t="str">
            <v>Підготовка фахівців для підприємств ядерно-промислового комплексу Севастопольським національним університетом ядерної енергії та промисловості</v>
          </cell>
        </row>
        <row r="189">
          <cell r="B189" t="str">
            <v>1101100</v>
          </cell>
          <cell r="C189" t="str">
            <v>Гірничорятувальні заходи на вугледобувних підприємствах</v>
          </cell>
        </row>
        <row r="190">
          <cell r="B190" t="str">
            <v>1101110</v>
          </cell>
          <cell r="C190" t="str">
            <v>Державна підтримка вугледобувних підприємств на часткове покриття витрат із собівартості готової товарної вугільної продукції та закупівля вугілля для державних потреб</v>
          </cell>
        </row>
        <row r="191">
          <cell r="B191" t="str">
            <v>1101120</v>
          </cell>
          <cell r="C191" t="str">
            <v>Створення резерву ядерного палива та ядерних матеріалів</v>
          </cell>
        </row>
        <row r="192">
          <cell r="B192" t="str">
            <v>1101130</v>
          </cell>
          <cell r="C192" t="str">
            <v>Фінансова підтримка розвитку наукової інфраструктури у сфері енергетики</v>
          </cell>
        </row>
        <row r="193">
          <cell r="B193" t="str">
            <v>1101140</v>
          </cell>
          <cell r="C193" t="str">
            <v>Фізичний захист ядерних установок та ядерних матеріалів</v>
          </cell>
        </row>
        <row r="194">
          <cell r="B194" t="str">
            <v>1101160</v>
          </cell>
          <cell r="C194" t="str">
            <v>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v>
          </cell>
        </row>
        <row r="195">
          <cell r="B195" t="str">
            <v>1101180</v>
          </cell>
          <cell r="C195" t="str">
            <v>Реалізація заходів, передбачених Державною цільовою економічною програмою енергоефективності на 2010 - 2015 роки</v>
          </cell>
        </row>
        <row r="196">
          <cell r="B196" t="str">
            <v>1101190</v>
          </cell>
          <cell r="C196" t="str">
            <v>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v>
          </cell>
        </row>
        <row r="197">
          <cell r="B197" t="str">
            <v>1101200</v>
          </cell>
          <cell r="C197" t="str">
            <v>Державна підтримка будівництва вугле- та торфодобувних підприємств, технічне переоснащення зазначених підприємств</v>
          </cell>
        </row>
        <row r="198">
          <cell r="B198" t="str">
            <v>1101210</v>
          </cell>
          <cell r="C198" t="str">
            <v>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v>
          </cell>
        </row>
        <row r="199">
          <cell r="B199" t="str">
            <v>1101310</v>
          </cell>
          <cell r="C199" t="str">
            <v>Облаштування Одеського і Безіменного газових родовищ та Субботінського нафтового родовища для введення їх в експлуатацію</v>
          </cell>
        </row>
        <row r="200">
          <cell r="B200" t="str">
            <v>1101340</v>
          </cell>
          <cell r="C200" t="str">
            <v>Заходи по передачі об'єктів соціальної інфраструктури, які перебувають на балансі вугледобувних підприємств, у комунальну власність</v>
          </cell>
        </row>
        <row r="201">
          <cell r="B201" t="str">
            <v>1101390</v>
          </cell>
          <cell r="C201" t="str">
            <v>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v>
          </cell>
        </row>
        <row r="202">
          <cell r="B202" t="str">
            <v>1101400</v>
          </cell>
          <cell r="C20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03">
          <cell r="B203" t="str">
            <v>1101420</v>
          </cell>
          <cell r="C203" t="str">
            <v>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v>
          </cell>
        </row>
        <row r="204">
          <cell r="B204" t="str">
            <v>1101430</v>
          </cell>
          <cell r="C204" t="str">
            <v>Виконання першочергових екологічних заходів у м. Дніпродзержинськ</v>
          </cell>
        </row>
        <row r="205">
          <cell r="B205" t="str">
            <v>1101440</v>
          </cell>
          <cell r="C205" t="str">
            <v>Внесок України до Енергетичного Співтовариства</v>
          </cell>
        </row>
        <row r="206">
          <cell r="B206" t="str">
            <v>1101450</v>
          </cell>
          <cell r="C206" t="str">
            <v>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v>
          </cell>
        </row>
        <row r="207">
          <cell r="B207" t="str">
            <v>1101460</v>
          </cell>
          <cell r="C207" t="str">
            <v>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v>
          </cell>
        </row>
        <row r="208">
          <cell r="B208" t="str">
            <v>1101470</v>
          </cell>
          <cell r="C208" t="str">
            <v>Виконання боргових зобов'язань за кредитами, залученими під державні гарантії, з метою реалізації проектів соціально-економічного розвитку</v>
          </cell>
        </row>
        <row r="209">
          <cell r="B209" t="str">
            <v>1101500</v>
          </cell>
          <cell r="C209" t="str">
            <v>Збільшення статутного капіталу державного підприємства іНаціональна атомна енергогенеруюча компанія іЕнергоатомі</v>
          </cell>
        </row>
        <row r="210">
          <cell r="B210" t="str">
            <v>1101600</v>
          </cell>
          <cell r="C210" t="str">
            <v>Реконструкція гідроелектростанцій ПАТ "Укргідроенерго"</v>
          </cell>
        </row>
        <row r="211">
          <cell r="B211" t="str">
            <v>1101620</v>
          </cell>
          <cell r="C211" t="str">
            <v>Реконструкція, капітальний ремонт та технічне переоснащення магістрального газопроводу Уренгой-Помари-Ужгород</v>
          </cell>
        </row>
        <row r="212">
          <cell r="B212" t="str">
            <v>1101630</v>
          </cell>
          <cell r="C212" t="str">
            <v>Впровадження Програми реформування та розвитку енергетичного сектора</v>
          </cell>
        </row>
        <row r="213">
          <cell r="B213" t="str">
            <v>1101640</v>
          </cell>
          <cell r="C213" t="str">
            <v>Підвищення надійності постачання електроенергії в Україні</v>
          </cell>
        </row>
        <row r="214">
          <cell r="B214" t="str">
            <v>1101650</v>
          </cell>
          <cell r="C214" t="str">
            <v>Будівництво ПЛ 750 кВ Рівненська АЕС - Київська</v>
          </cell>
        </row>
        <row r="215">
          <cell r="B215" t="str">
            <v>1101660</v>
          </cell>
          <cell r="C215" t="str">
            <v>Підтримка впровадження Енергетичної стратегії України на період до 2030 року</v>
          </cell>
        </row>
        <row r="216">
          <cell r="B216" t="str">
            <v>1101670</v>
          </cell>
          <cell r="C216" t="str">
            <v>Будівництво повітряної лінії 750 кВ Запорізька - Каховська</v>
          </cell>
        </row>
        <row r="217">
          <cell r="B217" t="str">
            <v>1101680</v>
          </cell>
          <cell r="C217" t="str">
            <v>Підвищення ефективності передачі електроенергії (Модернізація підстанцій)</v>
          </cell>
        </row>
        <row r="218">
          <cell r="B218" t="str">
            <v>1101690</v>
          </cell>
          <cell r="C218" t="str">
            <v>Модернізація та реконструкція магістрального газопроводу Уренгой-Помари-Ужгород</v>
          </cell>
        </row>
        <row r="219">
          <cell r="B219" t="str">
            <v>1101800</v>
          </cell>
          <cell r="C219" t="str">
            <v>Будівництво першої черги Дністровської гідроакумулюючої електростанції</v>
          </cell>
        </row>
        <row r="220">
          <cell r="B220" t="str">
            <v>1102000</v>
          </cell>
          <cell r="C220" t="str">
            <v>Державна служба гірничого нагляду та промислової безпеки України</v>
          </cell>
        </row>
        <row r="221">
          <cell r="B221" t="str">
            <v>1102030</v>
          </cell>
          <cell r="C221" t="str">
            <v>Прикладні дослідження та розробки, підготовка наукових кадрів у сфері промислової безпеки та охорони праці</v>
          </cell>
        </row>
        <row r="222">
          <cell r="B222" t="str">
            <v>1102040</v>
          </cell>
          <cell r="C222" t="str">
            <v>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v>
          </cell>
        </row>
        <row r="223">
          <cell r="B223" t="str">
            <v>1102060</v>
          </cell>
          <cell r="C223" t="str">
            <v>Утримання Центру комплексної безпеки підприємств вугільної промисловості</v>
          </cell>
        </row>
        <row r="224">
          <cell r="B224" t="str">
            <v>1110000</v>
          </cell>
          <cell r="C224" t="str">
            <v>Міністерство енергетики та вугільної промисловості України (загальнодержавні витрати)</v>
          </cell>
        </row>
        <row r="225">
          <cell r="B225" t="str">
            <v>1111000</v>
          </cell>
          <cell r="C225" t="str">
            <v>Міністерство енергетики та вугільної промисловості України (загальнодержавні витрати)</v>
          </cell>
        </row>
        <row r="226">
          <cell r="B226" t="str">
            <v>1111020</v>
          </cell>
          <cell r="C226"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27">
          <cell r="B227" t="str">
            <v>1200000</v>
          </cell>
          <cell r="C227" t="str">
            <v>Міністерство економічного розвитку і торгівлі України</v>
          </cell>
        </row>
        <row r="228">
          <cell r="B228" t="str">
            <v>1201000</v>
          </cell>
          <cell r="C228" t="str">
            <v>Апарат Міністерства економічного розвитку і торгівлі України</v>
          </cell>
        </row>
        <row r="229">
          <cell r="B229" t="str">
            <v>1201010</v>
          </cell>
          <cell r="C229" t="str">
            <v>Керівництво та управління у сфері економічного розвитку і торгівлі</v>
          </cell>
        </row>
        <row r="230">
          <cell r="B230" t="str">
            <v>1201020</v>
          </cell>
          <cell r="C230" t="str">
            <v>Внески України до бюджету СОТ та Єдиного бюджету органів СНД</v>
          </cell>
        </row>
        <row r="231">
          <cell r="B231" t="str">
            <v>1201030</v>
          </cell>
          <cell r="C231" t="str">
            <v>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v>
          </cell>
        </row>
        <row r="232">
          <cell r="B232" t="str">
            <v>1201040</v>
          </cell>
          <cell r="C232" t="str">
            <v>інформаційне та організаційне забезпечення участі України у міжнародних форумах, конференціях, виставках</v>
          </cell>
        </row>
        <row r="233">
          <cell r="B233" t="str">
            <v>1201070</v>
          </cell>
          <cell r="C233" t="str">
            <v>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v>
          </cell>
        </row>
        <row r="234">
          <cell r="B234" t="str">
            <v>1201080</v>
          </cell>
          <cell r="C234" t="str">
            <v>Проведення науково-практичних конференцій і семінарів з економічних проблем</v>
          </cell>
        </row>
        <row r="235">
          <cell r="B235" t="str">
            <v>1201090</v>
          </cell>
          <cell r="C235" t="str">
            <v>Підвищення кваліфікації державних службовців у сфері економіки та перепідготовка управлінських кадрів для сфери підприємництва</v>
          </cell>
        </row>
        <row r="236">
          <cell r="B236" t="str">
            <v>1201100</v>
          </cell>
          <cell r="C23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37">
          <cell r="B237" t="str">
            <v>1201110</v>
          </cell>
          <cell r="C237" t="str">
            <v>Перепідготовка управлінських кадрів для сфери підприємництва</v>
          </cell>
        </row>
        <row r="238">
          <cell r="B238" t="str">
            <v>1201120</v>
          </cell>
          <cell r="C238" t="str">
            <v>Фінансова підтримка видань з економічних питань і забезпечення функціонування веб-порталу з питань державних закупівель</v>
          </cell>
        </row>
        <row r="239">
          <cell r="B239" t="str">
            <v>1201140</v>
          </cell>
          <cell r="C239" t="str">
            <v>Капітальний ремонт відомчого житлового фонду</v>
          </cell>
        </row>
        <row r="240">
          <cell r="B240" t="str">
            <v>1201150</v>
          </cell>
          <cell r="C240" t="str">
            <v>Забезпечення діяльності Організаційної групи ЄЕП</v>
          </cell>
        </row>
        <row r="241">
          <cell r="B241" t="str">
            <v>1201170</v>
          </cell>
          <cell r="C241" t="str">
            <v>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v>
          </cell>
        </row>
        <row r="242">
          <cell r="B242" t="str">
            <v>1201200</v>
          </cell>
          <cell r="C242" t="str">
            <v>Реалізація проектів, спрямованих на скорочення викидів або збільшення поглинання парникових газів</v>
          </cell>
        </row>
        <row r="243">
          <cell r="B243" t="str">
            <v>1201210</v>
          </cell>
          <cell r="C243" t="str">
            <v>Заходи із створення організаційно-правових умов для залучення інвестицій, необхідних для підготовки та проведення Євро -2012</v>
          </cell>
        </row>
        <row r="244">
          <cell r="B244" t="str">
            <v>1201220</v>
          </cell>
          <cell r="C244" t="str">
            <v>Збереження та функціонування національної еталонної бази, забезпечення функціонування державних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v>
          </cell>
        </row>
        <row r="245">
          <cell r="B245" t="str">
            <v>1201320</v>
          </cell>
          <cell r="C245" t="str">
            <v>Прикладні розробки у сфері державного контролю за цінами</v>
          </cell>
        </row>
        <row r="246">
          <cell r="B246" t="str">
            <v>1201340</v>
          </cell>
          <cell r="C246" t="str">
            <v>Заходи по реалізації Національної програми сприяння розвитку малого підприємництва в Україні</v>
          </cell>
        </row>
        <row r="247">
          <cell r="B247" t="str">
            <v>1201350</v>
          </cell>
          <cell r="C247" t="str">
            <v>Часткове відшкодування відсоткових ставок за кредитами, що надаються суб'єктам малого та середнього бізнесу на реалізацію інвестиційних проектів</v>
          </cell>
        </row>
        <row r="248">
          <cell r="B248" t="str">
            <v>1201360</v>
          </cell>
          <cell r="C248" t="str">
            <v>Мікрокредитування суб'єктів малого підприємництва</v>
          </cell>
        </row>
        <row r="249">
          <cell r="B249" t="str">
            <v>1201370</v>
          </cell>
          <cell r="C249" t="str">
            <v>Підготовка та проведення Міжнародного чемпіонату із стратегічного менеджменту в Україні</v>
          </cell>
        </row>
        <row r="250">
          <cell r="B250" t="str">
            <v>1201380</v>
          </cell>
          <cell r="C250" t="str">
            <v>Державний метрологічний нагляд</v>
          </cell>
        </row>
        <row r="251">
          <cell r="B251" t="str">
            <v>1201390</v>
          </cell>
          <cell r="C251" t="str">
            <v>Заходи щодо запобігання катастрофи техногенного характеру на державному підприємстві "Горлівський хімічний завод"</v>
          </cell>
        </row>
        <row r="252">
          <cell r="B252" t="str">
            <v>1201400</v>
          </cell>
          <cell r="C252" t="str">
            <v>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v>
          </cell>
        </row>
        <row r="253">
          <cell r="B253" t="str">
            <v>1201420</v>
          </cell>
          <cell r="C253" t="str">
            <v>Забезпечення міжнародного співробітництва та участь у міжнародних виставках</v>
          </cell>
        </row>
        <row r="254">
          <cell r="B254" t="str">
            <v>1201430</v>
          </cell>
          <cell r="C254" t="str">
            <v>Формування статутного капіталу Державного концерну "Укроборонпром"</v>
          </cell>
        </row>
        <row r="255">
          <cell r="B255" t="str">
            <v>1201440</v>
          </cell>
          <cell r="C255" t="str">
            <v>Виконання програми "Сприяння взаємній торгівлі шляхом усунення технічних бар'єрів у торгівлі між Україною та Європейським Союзом"</v>
          </cell>
        </row>
        <row r="256">
          <cell r="B256" t="str">
            <v>1201450</v>
          </cell>
          <cell r="C256" t="str">
            <v>Функціонування Центральної державної науково-технічної бібліотеки та Державного металургійного музею України</v>
          </cell>
        </row>
        <row r="257">
          <cell r="B257" t="str">
            <v>1201460</v>
          </cell>
          <cell r="C257" t="str">
            <v>Консервація виробничих потужностей промислових підприємств</v>
          </cell>
        </row>
        <row r="258">
          <cell r="B258" t="str">
            <v>1201470</v>
          </cell>
          <cell r="C258" t="str">
            <v>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v>
          </cell>
        </row>
        <row r="259">
          <cell r="B259" t="str">
            <v>1201480</v>
          </cell>
          <cell r="C259" t="str">
            <v>Забезпечення життєдіяльності Криворізького гірничо-збагачувального комбінату окислених руд</v>
          </cell>
        </row>
        <row r="260">
          <cell r="B260" t="str">
            <v>1201490</v>
          </cell>
          <cell r="C260" t="str">
            <v>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v>
          </cell>
        </row>
        <row r="261">
          <cell r="B261" t="str">
            <v>1201500</v>
          </cell>
          <cell r="C261" t="str">
            <v>Повернення мікрокредитів, наданих з державного бюджету субієктам малого підприємництва</v>
          </cell>
        </row>
        <row r="262">
          <cell r="B262" t="str">
            <v>1201610</v>
          </cell>
          <cell r="C262" t="str">
            <v>Заходи щодо зміцнення інформаційної бази для прийняття рішень і прогнозування</v>
          </cell>
        </row>
        <row r="263">
          <cell r="B263" t="str">
            <v>1201640</v>
          </cell>
          <cell r="C263" t="str">
            <v>Розвиток приватного сектора</v>
          </cell>
        </row>
        <row r="264">
          <cell r="B264" t="str">
            <v>1201800</v>
          </cell>
          <cell r="C264" t="str">
            <v>Реконструкція та ремонт приміщень ННЦ "інститут метрології" для зберігання джерел іонізуючого випромінювання та функціонування еталонної бази України</v>
          </cell>
        </row>
        <row r="265">
          <cell r="B265" t="str">
            <v>1202000</v>
          </cell>
          <cell r="C265" t="str">
            <v>Державна інспекція України з питань захисту прав споживачів</v>
          </cell>
        </row>
        <row r="266">
          <cell r="B266" t="str">
            <v>1202010</v>
          </cell>
          <cell r="C266" t="str">
            <v>Керівництво та управління у сфері захисту прав споживачів</v>
          </cell>
        </row>
        <row r="267">
          <cell r="B267" t="str">
            <v>1202050</v>
          </cell>
          <cell r="C267" t="str">
            <v>Збереження та функціонування національної еталонної бази</v>
          </cell>
        </row>
        <row r="268">
          <cell r="B268" t="str">
            <v>1202070</v>
          </cell>
          <cell r="C268" t="str">
            <v>Гармонізація національних стандартів з міжнародними та європейськими</v>
          </cell>
        </row>
        <row r="269">
          <cell r="B269" t="str">
            <v>1202080</v>
          </cell>
          <cell r="C269" t="str">
            <v>Виробництво та розповсюдження соціальної реклами щодо шкоди тютюнопаління та зловживання алкоголем</v>
          </cell>
        </row>
        <row r="270">
          <cell r="B270" t="str">
            <v>1202090</v>
          </cell>
          <cell r="C270" t="str">
            <v>Придбання та функціонування пересувних лабораторій з контролю якості та безпеки нафтопродуктів</v>
          </cell>
        </row>
        <row r="271">
          <cell r="B271" t="str">
            <v>1202100</v>
          </cell>
          <cell r="C271" t="str">
            <v>Створення та вдосконалення електронних інформаційних систем та ресурсів Держспоживстандарту України</v>
          </cell>
        </row>
        <row r="272">
          <cell r="B272" t="str">
            <v>1202110</v>
          </cell>
          <cell r="C272" t="str">
            <v>Створення національної системи геомоніторингу та дистанційного зондування землі</v>
          </cell>
        </row>
        <row r="273">
          <cell r="B273" t="str">
            <v>1202130</v>
          </cell>
          <cell r="C273" t="str">
            <v>Забезпечення функціонування державних служб</v>
          </cell>
        </row>
        <row r="274">
          <cell r="B274" t="str">
            <v>1202140</v>
          </cell>
          <cell r="C274" t="str">
            <v>Проведення незалежної експертизи (випробувань) якості товарів, сировини, матеріалів, напівфабрикатів та комплектуючих виробів</v>
          </cell>
        </row>
        <row r="275">
          <cell r="B275" t="str">
            <v>1202810</v>
          </cell>
          <cell r="C275" t="str">
            <v>Реконструкція споруд та лабораторних приміщень Національного наукового центру "інститут метрології"</v>
          </cell>
        </row>
        <row r="276">
          <cell r="B276" t="str">
            <v>1203000</v>
          </cell>
          <cell r="C276" t="str">
            <v>Державне агентство резерву України</v>
          </cell>
        </row>
        <row r="277">
          <cell r="B277" t="str">
            <v>1203010</v>
          </cell>
          <cell r="C277" t="str">
            <v>Керівництво та управління у сфері державного резерву</v>
          </cell>
        </row>
        <row r="278">
          <cell r="B278" t="str">
            <v>1203020</v>
          </cell>
          <cell r="C278" t="str">
            <v>Обслуговування державного матеріального резерву</v>
          </cell>
        </row>
        <row r="279">
          <cell r="B279" t="str">
            <v>1203030</v>
          </cell>
          <cell r="C279" t="str">
            <v>Відшкодування підприємствам, установам та організаціям витрат, пов'язаних з обслуговуванням матеріальних цінностей державного резерву</v>
          </cell>
        </row>
        <row r="280">
          <cell r="B280" t="str">
            <v>1203040</v>
          </cell>
          <cell r="C280" t="str">
            <v>Накопичення (приріст) матеріальних цінностей державного матеріального резерву</v>
          </cell>
        </row>
        <row r="281">
          <cell r="B281" t="str">
            <v>1203050</v>
          </cell>
          <cell r="C281" t="str">
            <v>Повернення коштів, наданих з державного бюджету на закупівлю сільськогосподарської продукції</v>
          </cell>
        </row>
        <row r="282">
          <cell r="B282" t="str">
            <v>1203060</v>
          </cell>
          <cell r="C282" t="str">
            <v>Заходи щодо  формування державного замовлення на ринку продовольчих товарів</v>
          </cell>
        </row>
        <row r="283">
          <cell r="B283" t="str">
            <v>1203070</v>
          </cell>
          <cell r="C283" t="str">
            <v>Створення державних запасів світлих нафтопродуктів та цукру</v>
          </cell>
        </row>
        <row r="284">
          <cell r="B284" t="str">
            <v>1203090</v>
          </cell>
          <cell r="C284" t="str">
            <v>Проведення державним підприємством "Ресурспостач" розрахунків за надання послуг у галузі права щодо повернення бюджетних коштів</v>
          </cell>
        </row>
        <row r="285">
          <cell r="B285" t="str">
            <v>1204000</v>
          </cell>
          <cell r="C285" t="str">
            <v>Державне агентство з інвестицій та управління національними проектами України</v>
          </cell>
        </row>
        <row r="286">
          <cell r="B286" t="str">
            <v>1204010</v>
          </cell>
          <cell r="C286" t="str">
            <v>Керівництво та управління у сфері інвестиційної діяльності та управління національними проектами</v>
          </cell>
        </row>
        <row r="287">
          <cell r="B287" t="str">
            <v>1204040</v>
          </cell>
          <cell r="C287" t="str">
            <v>Утримання регіональних центрів інноваційного розвитку</v>
          </cell>
        </row>
        <row r="288">
          <cell r="B288" t="str">
            <v>1205000</v>
          </cell>
          <cell r="C288" t="str">
            <v>Державна служба інтелектуальної власності України</v>
          </cell>
        </row>
        <row r="289">
          <cell r="B289" t="str">
            <v>1205010</v>
          </cell>
          <cell r="C289" t="str">
            <v>Керівництво у сфері інтелектуальної власності</v>
          </cell>
        </row>
        <row r="290">
          <cell r="B290" t="str">
            <v>1205020</v>
          </cell>
          <cell r="C290" t="str">
            <v>Державна програма розвитку Національної депозитарної системи України</v>
          </cell>
        </row>
        <row r="291">
          <cell r="B291" t="str">
            <v>1205030</v>
          </cell>
          <cell r="C291" t="str">
            <v>Заходи з легалізації комп'ютерних програм, що використовуються в органах виконавчої влади</v>
          </cell>
        </row>
        <row r="292">
          <cell r="B292" t="str">
            <v>1205050</v>
          </cell>
          <cell r="C292" t="str">
            <v>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v>
          </cell>
        </row>
        <row r="293">
          <cell r="B293" t="str">
            <v>1205060</v>
          </cell>
          <cell r="C293" t="str">
            <v>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v>
          </cell>
        </row>
        <row r="294">
          <cell r="B294" t="str">
            <v>1205070</v>
          </cell>
          <cell r="C294" t="str">
            <v>Повернення кредитів, наданих на фінансову підтримку інноваційної та інвестиційної діяльності суб'єктів підприємництва</v>
          </cell>
        </row>
        <row r="295">
          <cell r="B295" t="str">
            <v>1205080</v>
          </cell>
          <cell r="C295" t="str">
            <v>Збільшення статутного капіталу Державної іпотечної установи</v>
          </cell>
        </row>
        <row r="296">
          <cell r="B296" t="str">
            <v>1206000</v>
          </cell>
          <cell r="C296" t="str">
            <v>Державне агентство України з туризму та курортів</v>
          </cell>
        </row>
        <row r="297">
          <cell r="B297" t="str">
            <v>1206010</v>
          </cell>
          <cell r="C297" t="str">
            <v>Керівництво та управління у сфері туризму та курортів</v>
          </cell>
        </row>
        <row r="298">
          <cell r="B298" t="str">
            <v>1206020</v>
          </cell>
          <cell r="C298" t="str">
            <v>Наукові та науково-технічні розробки за державними цільовими програмами і державним замовленням у сфері енергоефективності та енергозбереження</v>
          </cell>
        </row>
        <row r="299">
          <cell r="B299" t="str">
            <v>1206030</v>
          </cell>
          <cell r="C299" t="str">
            <v>Розробки найважливіших новітніх технологій у сфері ефективного використання енергетичних ресурсів та енергозбереження</v>
          </cell>
        </row>
        <row r="300">
          <cell r="B300" t="str">
            <v>1206050</v>
          </cell>
          <cell r="C300" t="str">
            <v>Заходи з реалізації Комплексної програми будівництва вітрових електростанцій</v>
          </cell>
        </row>
        <row r="301">
          <cell r="B301" t="str">
            <v>1206060</v>
          </cell>
          <cell r="C301" t="str">
            <v>Реалізація Державної цільової економічної програми енергоефективності на 2010 - 2015 роки</v>
          </cell>
        </row>
        <row r="302">
          <cell r="B302" t="str">
            <v>1207000</v>
          </cell>
          <cell r="C302" t="str">
            <v>Державна служба статистики України</v>
          </cell>
        </row>
        <row r="303">
          <cell r="B303" t="str">
            <v>1207010</v>
          </cell>
          <cell r="C303" t="str">
            <v>Керівництво та управління у сфері статистики</v>
          </cell>
        </row>
        <row r="304">
          <cell r="B304" t="str">
            <v>1207020</v>
          </cell>
          <cell r="C304" t="str">
            <v>Статистичні спостереження та переписи</v>
          </cell>
        </row>
        <row r="305">
          <cell r="B305" t="str">
            <v>1207030</v>
          </cell>
          <cell r="C305" t="str">
            <v>Обстеження умов життя домогосподарств</v>
          </cell>
        </row>
        <row r="306">
          <cell r="B306" t="str">
            <v>1207040</v>
          </cell>
          <cell r="C306" t="str">
            <v>Прикладні розробки, підготовка наукових кадрів у сфері державної статистики</v>
          </cell>
        </row>
        <row r="307">
          <cell r="B307" t="str">
            <v>1207060</v>
          </cell>
          <cell r="C307" t="str">
            <v>Підвищення кваліфікації працівників органів державної статистики</v>
          </cell>
        </row>
        <row r="308">
          <cell r="B308" t="str">
            <v>1207070</v>
          </cell>
          <cell r="C308" t="str">
            <v>Створення та розвиток інтегрованої інформаційно-аналітичної системи державної статистики</v>
          </cell>
        </row>
        <row r="309">
          <cell r="B309" t="str">
            <v>1207080</v>
          </cell>
          <cell r="C309" t="str">
            <v>Фінансова підтримка підготовки наукових кадрів у сфері державної статистики</v>
          </cell>
        </row>
        <row r="310">
          <cell r="B310" t="str">
            <v>1207600</v>
          </cell>
          <cell r="C310" t="str">
            <v>Реформування державної статистики</v>
          </cell>
        </row>
        <row r="311">
          <cell r="B311" t="str">
            <v>1208000</v>
          </cell>
          <cell r="C311" t="str">
            <v>Державна служба експортного контролю України</v>
          </cell>
        </row>
        <row r="312">
          <cell r="B312" t="str">
            <v>1208010</v>
          </cell>
          <cell r="C312" t="str">
            <v>Керівництво та управління у сфері експортного контролю</v>
          </cell>
        </row>
        <row r="313">
          <cell r="B313" t="str">
            <v>1208020</v>
          </cell>
          <cell r="C313" t="str">
            <v>Прикладні розробки у сфері розвитку експортного контролю</v>
          </cell>
        </row>
        <row r="314">
          <cell r="B314" t="str">
            <v>1209000</v>
          </cell>
          <cell r="C314" t="str">
            <v>Державна інспекція України з контролю за цінами</v>
          </cell>
        </row>
        <row r="315">
          <cell r="B315" t="str">
            <v>1209010</v>
          </cell>
          <cell r="C315" t="str">
            <v>Керівництво та управління у сфері контролю за цінами</v>
          </cell>
        </row>
        <row r="316">
          <cell r="B316" t="str">
            <v>1210000</v>
          </cell>
          <cell r="C316" t="str">
            <v>Міністерство економічного розвитку і торгівлі України (загальнодержавні витрати)</v>
          </cell>
        </row>
        <row r="317">
          <cell r="B317" t="str">
            <v>1211000</v>
          </cell>
          <cell r="C317" t="str">
            <v>Міністерство економічного розвитку і торгівлі України (загальнодержавні витрати)</v>
          </cell>
        </row>
        <row r="318">
          <cell r="B318" t="str">
            <v>1211020</v>
          </cell>
          <cell r="C318" t="str">
            <v>Субвенція з державного бюджету обласному бюджету Дніпропетровської області на створення регіонального центру надання адміністративних послуг</v>
          </cell>
        </row>
        <row r="319">
          <cell r="B319" t="str">
            <v>1211050</v>
          </cell>
          <cell r="C319" t="str">
            <v>Мобілізаційна підготовка галузей національної економіки України</v>
          </cell>
        </row>
        <row r="320">
          <cell r="B320" t="str">
            <v>1211080</v>
          </cell>
          <cell r="C320" t="str">
            <v>Субвенція з державного бюджету обласному бюджету Одеської області на берегоукріплювальні роботи і на розвиток інфраструктури селища Біле на о. Зміїний</v>
          </cell>
        </row>
        <row r="321">
          <cell r="B321" t="str">
            <v>1211100</v>
          </cell>
          <cell r="C321" t="str">
            <v>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v>
          </cell>
        </row>
        <row r="322">
          <cell r="B322" t="str">
            <v>1300000</v>
          </cell>
          <cell r="C322" t="str">
            <v>Міністерство вугільної промисловості України</v>
          </cell>
        </row>
        <row r="323">
          <cell r="B323" t="str">
            <v>1301000</v>
          </cell>
          <cell r="C323" t="str">
            <v>Апарат Міністерства вугільної промисловості України</v>
          </cell>
        </row>
        <row r="324">
          <cell r="B324" t="str">
            <v>1301010</v>
          </cell>
          <cell r="C324" t="str">
            <v>Загальне керівництво та управління у вугільній промисловості</v>
          </cell>
        </row>
        <row r="325">
          <cell r="B325" t="str">
            <v>1301030</v>
          </cell>
          <cell r="C325" t="str">
            <v>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v>
          </cell>
        </row>
        <row r="326">
          <cell r="B326" t="str">
            <v>1301100</v>
          </cell>
          <cell r="C326" t="str">
            <v>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v>
          </cell>
        </row>
        <row r="327">
          <cell r="B327" t="str">
            <v>1301120</v>
          </cell>
          <cell r="C327" t="str">
            <v>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v>
          </cell>
        </row>
        <row r="328">
          <cell r="B328" t="str">
            <v>1301130</v>
          </cell>
          <cell r="C328" t="str">
            <v>Заходи по передачі об'єктів соціальної інфраструктури, які перебувають на балансі вугледобувних підприємств</v>
          </cell>
        </row>
        <row r="329">
          <cell r="B329" t="str">
            <v>1301170</v>
          </cell>
          <cell r="C329" t="str">
            <v>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v>
          </cell>
        </row>
        <row r="330">
          <cell r="B330" t="str">
            <v>1301200</v>
          </cell>
          <cell r="C330" t="str">
            <v>Видатки із Стабілізаційного фонду на підтримку вугільної галузі</v>
          </cell>
        </row>
        <row r="331">
          <cell r="B331" t="str">
            <v>1310000</v>
          </cell>
          <cell r="C331" t="str">
            <v>Міністерство вугільної промисловості України (загальнодержавні витрати)</v>
          </cell>
        </row>
        <row r="332">
          <cell r="B332" t="str">
            <v>1311000</v>
          </cell>
          <cell r="C332" t="str">
            <v>Міністерство вугільної промисловості України (загальнодержавні витрати)</v>
          </cell>
        </row>
        <row r="333">
          <cell r="B333" t="str">
            <v>1400000</v>
          </cell>
          <cell r="C333" t="str">
            <v>Міністерство закордонних справ України</v>
          </cell>
        </row>
        <row r="334">
          <cell r="B334" t="str">
            <v>1401000</v>
          </cell>
          <cell r="C334" t="str">
            <v>Апарат Міністерства закордонних справ України</v>
          </cell>
        </row>
        <row r="335">
          <cell r="B335" t="str">
            <v>1401010</v>
          </cell>
          <cell r="C335" t="str">
            <v>Керівництво та управління у сфері державної політики щодо зовнішніх відносин</v>
          </cell>
        </row>
        <row r="336">
          <cell r="B336" t="str">
            <v>1401020</v>
          </cell>
          <cell r="C336" t="str">
            <v>Внески України до бюджетів ООН, органів і спеціалізованих установ системи ООН, інших міжнародних організацій та конвенційних органів</v>
          </cell>
        </row>
        <row r="337">
          <cell r="B337" t="str">
            <v>1401030</v>
          </cell>
          <cell r="C337" t="str">
            <v>Функціонування закордонних дипломатичних установ України та розширення мережі власності України для потреб цих установ</v>
          </cell>
        </row>
        <row r="338">
          <cell r="B338" t="str">
            <v>1401040</v>
          </cell>
          <cell r="C338" t="str">
            <v>Розширення мережі власності України за кордоном для потреб дипломатичних установ України</v>
          </cell>
        </row>
        <row r="339">
          <cell r="B339" t="str">
            <v>1401050</v>
          </cell>
          <cell r="C339" t="str">
            <v>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v>
          </cell>
        </row>
        <row r="340">
          <cell r="B340" t="str">
            <v>1401060</v>
          </cell>
          <cell r="C340" t="str">
            <v>Забезпечення головування України у міжнародних інституціях</v>
          </cell>
        </row>
        <row r="341">
          <cell r="B341" t="str">
            <v>1401070</v>
          </cell>
          <cell r="C341" t="str">
            <v>Внески до установ і організацій СНД</v>
          </cell>
        </row>
        <row r="342">
          <cell r="B342" t="str">
            <v>1401080</v>
          </cell>
          <cell r="C342" t="str">
            <v>Забезпечення перебування в Україні іноземних делегацій, пов'язаних з офіційними візитами</v>
          </cell>
        </row>
        <row r="343">
          <cell r="B343" t="str">
            <v>1401090</v>
          </cell>
          <cell r="C343" t="str">
            <v>Виконання зобов'язань Уряду України щодо функціонування бюро інформації Ради Європи та фінансового забезпечення членства України в ГУАМ</v>
          </cell>
        </row>
        <row r="344">
          <cell r="B344" t="str">
            <v>1401100</v>
          </cell>
          <cell r="C344" t="str">
            <v>Підготовка та підвищення кваліфікації кадрів для сфери міжнародних відносин, підвищення кваліфікації працівників дипломатичної служби, які віднесені до п'ятої-сьомої категорій державних службовців, проведення прикладних досліджень у галузі міжнародних ві</v>
          </cell>
        </row>
        <row r="345">
          <cell r="B345" t="str">
            <v>1401110</v>
          </cell>
          <cell r="C345" t="str">
            <v>Фінансова підтримка забезпечення міжнародного позитивного іміджу України, заходи щодо підтримки зв'язків з українцями, які проживають за межами України</v>
          </cell>
        </row>
        <row r="346">
          <cell r="B346" t="str">
            <v>1401120</v>
          </cell>
          <cell r="C346" t="str">
            <v>Підвищення кваліфікації працівників дипломатичної служби, які віднесені до посад  п'ятої-сьомої категорій державних службовців</v>
          </cell>
        </row>
        <row r="347">
          <cell r="B347" t="str">
            <v>1401130</v>
          </cell>
          <cell r="C347" t="str">
            <v>Документування громадян та створення і забезпечення функціонування інформаційно-телекомунікаційних систем консульської служби</v>
          </cell>
        </row>
        <row r="348">
          <cell r="B348" t="str">
            <v>1401140</v>
          </cell>
          <cell r="C348" t="str">
            <v>Забезпечення представництва України під час розгляду справ у Міжнародному Cуді ООН</v>
          </cell>
        </row>
        <row r="349">
          <cell r="B349" t="str">
            <v>1401150</v>
          </cell>
          <cell r="C349" t="str">
            <v>Заходи щодо підтримки зв'язків з українцями, які проживають за межами України</v>
          </cell>
        </row>
        <row r="350">
          <cell r="B350" t="str">
            <v>1401160</v>
          </cell>
          <cell r="C35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51">
          <cell r="B351" t="str">
            <v>1401170</v>
          </cell>
          <cell r="C351" t="str">
            <v>Реалізація Українським агентством міжнародного розвитку повноважень щодо надання міжнародної технічної допомоги</v>
          </cell>
        </row>
        <row r="352">
          <cell r="B352" t="str">
            <v>1401180</v>
          </cell>
          <cell r="C352" t="str">
            <v>Здійснення заходів з підтримання зв'язків із закордонними українцями за рахунок коштів Стабілізаційного фонду</v>
          </cell>
        </row>
        <row r="353">
          <cell r="B353" t="str">
            <v>1700000</v>
          </cell>
          <cell r="C353" t="str">
            <v>Державний комітет телебачення і радіомовлення України</v>
          </cell>
        </row>
        <row r="354">
          <cell r="B354" t="str">
            <v>1701000</v>
          </cell>
          <cell r="C354" t="str">
            <v>Апарат Державного комітету телебачення і радіомовлення України</v>
          </cell>
        </row>
        <row r="355">
          <cell r="B355" t="str">
            <v>1701010</v>
          </cell>
          <cell r="C355" t="str">
            <v>Керівництво та управління у сфері телебачення і радіомовлення</v>
          </cell>
        </row>
        <row r="356">
          <cell r="B356" t="str">
            <v>1701020</v>
          </cell>
          <cell r="C356" t="str">
            <v>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v>
          </cell>
        </row>
        <row r="357">
          <cell r="B357" t="str">
            <v>1701030</v>
          </cell>
          <cell r="C357" t="str">
            <v>Забезпечення населення засобами приймання сигналів цифрового телерадіомовлення</v>
          </cell>
        </row>
        <row r="358">
          <cell r="B358" t="str">
            <v>1701040</v>
          </cell>
          <cell r="C358" t="str">
            <v>Підвищення кваліфікації працівників засобів масової інформації в Укртелерадіопресінституті</v>
          </cell>
        </row>
        <row r="359">
          <cell r="B359" t="str">
            <v>1701050</v>
          </cell>
          <cell r="C359" t="str">
            <v>Фінансова підтримка творчих спілок у сфері засобів масової інформації, преси</v>
          </cell>
        </row>
        <row r="360">
          <cell r="B360" t="str">
            <v>1701070</v>
          </cell>
          <cell r="C360" t="str">
            <v>інформаційно-культурне забезпечення населення Криму у відродженні та розвитку культур народів Криму</v>
          </cell>
        </row>
        <row r="361">
          <cell r="B361" t="str">
            <v>1701080</v>
          </cell>
          <cell r="C361" t="str">
            <v>Виробництво та трансляція телерадіопрограм для державних потреб, збирання, обробка та розповсюдження офіційної інформаційної продукції, створення та функціонування україномовної версії міжнародного каналу "EuroNews"</v>
          </cell>
        </row>
        <row r="362">
          <cell r="B362" t="str">
            <v>1701100</v>
          </cell>
          <cell r="C362" t="str">
            <v>Фінансова підтримка преси</v>
          </cell>
        </row>
        <row r="363">
          <cell r="B363" t="str">
            <v>1701110</v>
          </cell>
          <cell r="C363" t="str">
            <v>Випуск книжкової продукції за програмою "Українська книга"</v>
          </cell>
        </row>
        <row r="364">
          <cell r="B364" t="str">
            <v>1701120</v>
          </cell>
          <cell r="C364" t="str">
            <v>Збирання, обробка та розповсюдження офіційної інформаційної продукції</v>
          </cell>
        </row>
        <row r="365">
          <cell r="B365" t="str">
            <v>1701130</v>
          </cell>
          <cell r="C365" t="str">
            <v>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v>
          </cell>
        </row>
        <row r="366">
          <cell r="B366" t="str">
            <v>1701150</v>
          </cell>
          <cell r="C366" t="str">
            <v>Трансляція телерадіопрограм, вироблених для державних потреб</v>
          </cell>
        </row>
        <row r="367">
          <cell r="B367" t="str">
            <v>1701160</v>
          </cell>
          <cell r="C367" t="str">
            <v>Здійснення контролю у сфері захисту суспільної моралі</v>
          </cell>
        </row>
        <row r="368">
          <cell r="B368" t="str">
            <v>1701170</v>
          </cell>
          <cell r="C368" t="str">
            <v>інформаційне та організаційне забезпечення участі України у міжнародних форумах, конференціях, виставках та інших заходах</v>
          </cell>
        </row>
        <row r="369">
          <cell r="B369" t="str">
            <v>1701210</v>
          </cell>
          <cell r="C369" t="str">
            <v>Технічне переоснащення обласних державних телерадіокомпаній</v>
          </cell>
        </row>
        <row r="370">
          <cell r="B370" t="str">
            <v>1701220</v>
          </cell>
          <cell r="C370" t="str">
            <v>Державна адресна підтримка періодичних видань літературно-художнього напряму</v>
          </cell>
        </row>
        <row r="371">
          <cell r="B371" t="str">
            <v>1701230</v>
          </cell>
          <cell r="C371" t="str">
            <v>Фінансова підтримка державних музичних колективів</v>
          </cell>
        </row>
        <row r="372">
          <cell r="B372" t="str">
            <v>1701240</v>
          </cell>
          <cell r="C372" t="str">
            <v>Виконання заходів з питань європейської інтеграції в інформаційній сфері</v>
          </cell>
        </row>
        <row r="373">
          <cell r="B373" t="str">
            <v>1701250</v>
          </cell>
          <cell r="C373" t="str">
            <v>Забезпечення висвітлення Літніх Олімпійських та Паралімпійських ігор 2008 року у м. Пекін (Китай)</v>
          </cell>
        </row>
        <row r="374">
          <cell r="B374" t="str">
            <v>1701260</v>
          </cell>
          <cell r="C374" t="str">
            <v>Здійснення заходів з підготовки і проведення Євро-2012 в інформаційній сфері</v>
          </cell>
        </row>
        <row r="375">
          <cell r="B375" t="str">
            <v>1701270</v>
          </cell>
          <cell r="C375" t="str">
            <v>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v>
          </cell>
        </row>
        <row r="376">
          <cell r="B376" t="str">
            <v>1701280</v>
          </cell>
          <cell r="C376" t="str">
            <v>Погашення заборгованості Національної телекомпанії  перед каналом "EuroNews"</v>
          </cell>
        </row>
        <row r="377">
          <cell r="B377" t="str">
            <v>1701290</v>
          </cell>
          <cell r="C377" t="str">
            <v>Створення та функціонування україномовної версії міжнародного каналу "EuroNews"</v>
          </cell>
        </row>
        <row r="378">
          <cell r="B378" t="str">
            <v>1701810</v>
          </cell>
          <cell r="C378" t="str">
            <v>Створення міжнародних телерадіоцентрів</v>
          </cell>
        </row>
        <row r="379">
          <cell r="B379" t="str">
            <v>1800000</v>
          </cell>
          <cell r="C379" t="str">
            <v>Міністерство культури України</v>
          </cell>
        </row>
        <row r="380">
          <cell r="B380" t="str">
            <v>1801000</v>
          </cell>
          <cell r="C380" t="str">
            <v>Апарат Міністерства культури України</v>
          </cell>
        </row>
        <row r="381">
          <cell r="B381" t="str">
            <v>1801010</v>
          </cell>
          <cell r="C381" t="str">
            <v>Загальне керівництво та управління у сфері культури</v>
          </cell>
        </row>
        <row r="382">
          <cell r="B382" t="str">
            <v>1801020</v>
          </cell>
          <cell r="C382" t="str">
            <v>Прикладні розробки у сфері розвитку культури</v>
          </cell>
        </row>
        <row r="383">
          <cell r="B383" t="str">
            <v>1801030</v>
          </cell>
          <cell r="C383" t="str">
            <v>Надання загальної та спеціальної освіти мистецькими (художніми, музичними, хореографічними) загальноосвітніми школами (школами-інтернатами) та позашкільними навчальними закладами</v>
          </cell>
        </row>
        <row r="384">
          <cell r="B384" t="str">
            <v>1801040</v>
          </cell>
          <cell r="C384" t="str">
            <v>Надання загальної та спеціальної музичної освіти у загальноосвітніх спеціалізованих школах-інтернатах</v>
          </cell>
        </row>
        <row r="385">
          <cell r="B385" t="str">
            <v>1801050</v>
          </cell>
          <cell r="C385" t="str">
            <v>Підготовка кадрів для сфери культури і мистецтва вищими навчальними закладами і і іі рівнів акредитації</v>
          </cell>
        </row>
        <row r="386">
          <cell r="B386" t="str">
            <v>1801060</v>
          </cell>
          <cell r="C386" t="str">
            <v>Підготовка кадрів для сфери культури і мистецтва вищими навчальними закладами ііі і іV рівнів акредитації та методичне забезпечення діяльності навчальних закладів</v>
          </cell>
        </row>
        <row r="387">
          <cell r="B387" t="str">
            <v>1801070</v>
          </cell>
          <cell r="C387" t="str">
            <v>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v>
          </cell>
        </row>
        <row r="388">
          <cell r="B388" t="str">
            <v>1801080</v>
          </cell>
          <cell r="C388" t="str">
            <v>Методичне забезпечення діяльності навчальних закладів у галузі культури і мистецтва</v>
          </cell>
        </row>
        <row r="389">
          <cell r="B389" t="str">
            <v>1801090</v>
          </cell>
          <cell r="C389" t="str">
            <v>Підготовка кадрів акторської майстерності для національних мистецьких та творчих колективів</v>
          </cell>
        </row>
        <row r="390">
          <cell r="B390" t="str">
            <v>1801100</v>
          </cell>
          <cell r="C390" t="str">
            <v>Фінансова підтримка національних творчих спілок у сфері культури і мистецтва та заходи Всеукраїнського товариства "Просвіта"</v>
          </cell>
        </row>
        <row r="391">
          <cell r="B391" t="str">
            <v>1801110</v>
          </cell>
          <cell r="C391" t="str">
            <v>Фінансова підтримка національних театрів</v>
          </cell>
        </row>
        <row r="392">
          <cell r="B392" t="str">
            <v>1801120</v>
          </cell>
          <cell r="C392" t="str">
            <v>Фінансова підтримка національних художніх колективів, концертних організацій та їх дирекції, національних і державних циркових організацій</v>
          </cell>
        </row>
        <row r="393">
          <cell r="B393" t="str">
            <v>1801130</v>
          </cell>
          <cell r="C393" t="str">
            <v>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v>
          </cell>
        </row>
        <row r="394">
          <cell r="B394" t="str">
            <v>1801140</v>
          </cell>
          <cell r="C394" t="str">
            <v>Премії і стипендії за видатні досягнення у галузі культури, літератури і мистецтва</v>
          </cell>
        </row>
        <row r="395">
          <cell r="B395" t="str">
            <v>1801150</v>
          </cell>
          <cell r="C395" t="str">
            <v>Поповнення експозицій музеїв та репертуарів театрів і концертних та циркових організацій</v>
          </cell>
        </row>
        <row r="396">
          <cell r="B396" t="str">
            <v>1801160</v>
          </cell>
          <cell r="C396" t="str">
            <v>Фінансова підтримка гастрольної діяльності вітчизняних виконавців</v>
          </cell>
        </row>
        <row r="397">
          <cell r="B397" t="str">
            <v>1801170</v>
          </cell>
          <cell r="C397" t="str">
            <v>Здійснення концертно-мистецьких та культурологічних загальнодержавних заходів, заходів з вшанування пам'яті, заходів з виявлення та підтримки творчо обдарованих дітей та молоді, заходів, пов'язаних із забезпеченням свободи совісті та релігії, державна пі</v>
          </cell>
        </row>
        <row r="398">
          <cell r="B398" t="str">
            <v>1801180</v>
          </cell>
          <cell r="C398" t="str">
            <v>Заходи щодо зміцнення матеріально-технічної бази закладів культури системи Міністерства культури і туризму України</v>
          </cell>
        </row>
        <row r="399">
          <cell r="B399" t="str">
            <v>1801190</v>
          </cell>
          <cell r="C399" t="str">
            <v>Забезпечення діяльності національних музеїв, національних і державних бібліотек</v>
          </cell>
        </row>
        <row r="400">
          <cell r="B400" t="str">
            <v>1801200</v>
          </cell>
          <cell r="C400" t="str">
            <v>Музейна справа та виставкова діяльність</v>
          </cell>
        </row>
        <row r="401">
          <cell r="B401" t="str">
            <v>1801210</v>
          </cell>
          <cell r="C401" t="str">
            <v>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v>
          </cell>
        </row>
        <row r="402">
          <cell r="B402" t="str">
            <v>1801220</v>
          </cell>
          <cell r="C402" t="str">
            <v>Підготовка кадрів Дитячою хореографічною школою при Національному заслуженому академічному ансамблі танцю України ім. Вірського</v>
          </cell>
        </row>
        <row r="403">
          <cell r="B403" t="str">
            <v>1801240</v>
          </cell>
          <cell r="C403" t="str">
            <v>Здійснення культурно-інформаційної та культурно-просвітницької діяльності</v>
          </cell>
        </row>
        <row r="404">
          <cell r="B404" t="str">
            <v>1801250</v>
          </cell>
          <cell r="C404" t="str">
            <v>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v>
          </cell>
        </row>
        <row r="405">
          <cell r="B405" t="str">
            <v>1801260</v>
          </cell>
          <cell r="C405" t="str">
            <v>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v>
          </cell>
        </row>
        <row r="406">
          <cell r="B406" t="str">
            <v>1801270</v>
          </cell>
          <cell r="C406" t="str">
            <v>Заходи щодо встановлення культурних зв'язків з українською діаспорою</v>
          </cell>
        </row>
        <row r="407">
          <cell r="B407" t="str">
            <v>1801280</v>
          </cell>
          <cell r="C407" t="str">
            <v>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v>
          </cell>
        </row>
        <row r="408">
          <cell r="B408" t="str">
            <v>1801290</v>
          </cell>
          <cell r="C408" t="str">
            <v>Заходи Всеукраїнського товариства "Просвіта"</v>
          </cell>
        </row>
        <row r="409">
          <cell r="B409" t="str">
            <v>1801300</v>
          </cell>
          <cell r="C409" t="str">
            <v>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v>
          </cell>
        </row>
        <row r="410">
          <cell r="B410" t="str">
            <v>1801310</v>
          </cell>
          <cell r="C410" t="str">
            <v>Забезпечення розвитку та застосування української мови</v>
          </cell>
        </row>
        <row r="411">
          <cell r="B411" t="str">
            <v>1801320</v>
          </cell>
          <cell r="C411" t="str">
            <v>Заходи з виявлення та підтримки творчо обдарованих дітей та молоді</v>
          </cell>
        </row>
        <row r="412">
          <cell r="B412" t="str">
            <v>1801330</v>
          </cell>
          <cell r="C412" t="str">
            <v>Підготовка кадрів для сфери культури і мистецтва Київським національним університетом культури і мистецтв</v>
          </cell>
        </row>
        <row r="413">
          <cell r="B413" t="str">
            <v>1801340</v>
          </cell>
          <cell r="C413" t="str">
            <v>Надання фінансової підтримки державному підприємству "Кримський дім"</v>
          </cell>
        </row>
        <row r="414">
          <cell r="B414" t="str">
            <v>1801350</v>
          </cell>
          <cell r="C41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5">
          <cell r="B415" t="str">
            <v>1801360</v>
          </cell>
          <cell r="C415" t="str">
            <v>Реставрація та  ремонт будівель, фасадів та приміщень вищих навчальних закладів сфери культури і мистецтва в містах проведення Євро-2012</v>
          </cell>
        </row>
        <row r="416">
          <cell r="B416" t="str">
            <v>1801370</v>
          </cell>
          <cell r="C416" t="str">
            <v>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v>
          </cell>
        </row>
        <row r="417">
          <cell r="B417" t="str">
            <v>1801380</v>
          </cell>
          <cell r="C417" t="str">
            <v>Проведення санації будівель бюджетних установ Міністерства культури і туризму України, у тому числі розроблення проектно-кошторисної документації</v>
          </cell>
        </row>
        <row r="418">
          <cell r="B418" t="str">
            <v>1801410</v>
          </cell>
          <cell r="C418" t="str">
            <v>Державні науково-технічні програми та наукові частини державних цільових програм у сфері розвитку туризму</v>
          </cell>
        </row>
        <row r="419">
          <cell r="B419" t="str">
            <v>1801420</v>
          </cell>
          <cell r="C419" t="str">
            <v>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v>
          </cell>
        </row>
        <row r="420">
          <cell r="B420" t="str">
            <v>1801430</v>
          </cell>
          <cell r="C420" t="str">
            <v>Забезпечення діяльності Українського інституту національної пам'яті</v>
          </cell>
        </row>
        <row r="421">
          <cell r="B421" t="str">
            <v>1801440</v>
          </cell>
          <cell r="C421" t="str">
            <v>Проектування та створення музейної експозиції в будинку-музеї Т.Г.Шевченка в Шевченківському національному заповіднику в м. Каневі Черкаської області</v>
          </cell>
        </row>
        <row r="422">
          <cell r="B422" t="str">
            <v>1801450</v>
          </cell>
          <cell r="C422" t="str">
            <v>Заходи з вшанування пам'яті</v>
          </cell>
        </row>
        <row r="423">
          <cell r="B423" t="str">
            <v>1801460</v>
          </cell>
          <cell r="C423" t="str">
            <v>Функціонування національних історико-меморіальних заповідників</v>
          </cell>
        </row>
        <row r="424">
          <cell r="B424" t="str">
            <v>1801470</v>
          </cell>
          <cell r="C424" t="str">
            <v>Функціонування національних меморіальних музеїв</v>
          </cell>
        </row>
        <row r="425">
          <cell r="B425" t="str">
            <v>1801480</v>
          </cell>
          <cell r="C425" t="str">
            <v>Надання фінансової підтримки державному підприємству "Кримський дім"</v>
          </cell>
        </row>
        <row r="426">
          <cell r="B426" t="str">
            <v>1801490</v>
          </cell>
          <cell r="C426" t="str">
            <v>Збереження історико-культурної та архітектурної спадщини в національних і державних заповідниках, здійснення заходів з охорони культурної спадщини, паспортизація, інвентаризація та реставрація пам'яток архітектури, культури та світової спадщини ЮНЕСКО</v>
          </cell>
        </row>
        <row r="427">
          <cell r="B427" t="str">
            <v>1801500</v>
          </cell>
          <cell r="C427" t="str">
            <v>Розробка впровадження комплексної інформаційної системи Міністерства культури України</v>
          </cell>
        </row>
        <row r="428">
          <cell r="B428" t="str">
            <v>1801520</v>
          </cell>
          <cell r="C428" t="str">
            <v>Заходи Української Всесвітньої Координаційної Ради</v>
          </cell>
        </row>
        <row r="429">
          <cell r="B429" t="str">
            <v>1801550</v>
          </cell>
          <cell r="C429" t="str">
            <v>Заходи з реалізації Європейської хартії регіональних мов або мов меншин</v>
          </cell>
        </row>
        <row r="430">
          <cell r="B430" t="str">
            <v>1801580</v>
          </cell>
          <cell r="C430" t="str">
            <v>Заходи, пов'язані із забезпеченням свободи совісті та релігії</v>
          </cell>
        </row>
        <row r="431">
          <cell r="B431" t="str">
            <v>1801590</v>
          </cell>
          <cell r="C431" t="str">
            <v>Заходи щодо зміцнення зв'язків закордонних українців з Україною та забезпечення міжнародної діяльності у сфері міжнаціональних відносин</v>
          </cell>
        </row>
        <row r="432">
          <cell r="B432" t="str">
            <v>1801810</v>
          </cell>
          <cell r="C432" t="str">
            <v>Спорудження Меморіалу жертв тоталітаризму на території Національного історико-меморіального заповідника іБиківнянські могилиі</v>
          </cell>
        </row>
        <row r="433">
          <cell r="B433" t="str">
            <v>1802000</v>
          </cell>
          <cell r="C433" t="str">
            <v>Державна служба з питань національної культурної спадщини</v>
          </cell>
        </row>
        <row r="434">
          <cell r="B434" t="str">
            <v>1802040</v>
          </cell>
          <cell r="C434" t="str">
            <v>Заходи з охорони культурної спадщини, паспортизація, інвентаризація та реставрація пам'яток культурної спадщини</v>
          </cell>
        </row>
        <row r="435">
          <cell r="B435" t="str">
            <v>1803000</v>
          </cell>
          <cell r="C435" t="str">
            <v>Комітет з Національної премії України імені Тараса Шевченка</v>
          </cell>
        </row>
        <row r="436">
          <cell r="B436" t="str">
            <v>1804000</v>
          </cell>
          <cell r="C436" t="str">
            <v>Державна служба туризму і курортів</v>
          </cell>
        </row>
        <row r="437">
          <cell r="B437" t="str">
            <v>1804050</v>
          </cell>
          <cell r="C437" t="str">
            <v>Заходи у сфері туризму, пов'язані з підготовкою до Євро - 2012</v>
          </cell>
        </row>
        <row r="438">
          <cell r="B438" t="str">
            <v>1805000</v>
          </cell>
          <cell r="C438" t="str">
            <v>Державна служба контролю за переміщенням культурних цінностей через державний кордон України</v>
          </cell>
        </row>
        <row r="439">
          <cell r="B439" t="str">
            <v>1805020</v>
          </cell>
          <cell r="C439" t="str">
            <v>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v>
          </cell>
        </row>
        <row r="440">
          <cell r="B440" t="str">
            <v>1806000</v>
          </cell>
          <cell r="C440" t="str">
            <v>Державне агентство України з питань кіно</v>
          </cell>
        </row>
        <row r="441">
          <cell r="B441" t="str">
            <v>1806010</v>
          </cell>
          <cell r="C441" t="str">
            <v>Керівництво та управління у сфері кінематографії</v>
          </cell>
        </row>
        <row r="442">
          <cell r="B442" t="str">
            <v>1806020</v>
          </cell>
          <cell r="C442" t="str">
            <v>Створення та розповсюдження національних фільмів</v>
          </cell>
        </row>
        <row r="443">
          <cell r="B443" t="str">
            <v>1806030</v>
          </cell>
          <cell r="C443" t="str">
            <v>Створення та розповсюдження національних фільмів, фінансова підтримка державного підприємства "Національний центр Олександра Довженка"</v>
          </cell>
        </row>
        <row r="444">
          <cell r="B444" t="str">
            <v>1806040</v>
          </cell>
          <cell r="C444" t="str">
            <v>Здійснення концертно-мистецьких та культурологічних заходів у сфері кінематографії</v>
          </cell>
        </row>
        <row r="445">
          <cell r="B445" t="str">
            <v>1806050</v>
          </cell>
          <cell r="C445" t="str">
            <v>Здійснення концертно-мистецьких, культурологічних заходів у сфері кінематографії, фінансова підтримка Національної спілки кінематографістів України</v>
          </cell>
        </row>
        <row r="446">
          <cell r="B446" t="str">
            <v>1806060</v>
          </cell>
          <cell r="C446" t="str">
            <v>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v>
          </cell>
        </row>
        <row r="447">
          <cell r="B447" t="str">
            <v>1806070</v>
          </cell>
          <cell r="C447" t="str">
            <v>Премії за видатні досягнення у галузі кінематографії</v>
          </cell>
        </row>
        <row r="448">
          <cell r="B448" t="str">
            <v>1806800</v>
          </cell>
          <cell r="C448" t="str">
            <v>Реконструкція та технічне переоснащення Будинку кіно Національної спілки кінематографістів України</v>
          </cell>
        </row>
        <row r="449">
          <cell r="B449" t="str">
            <v>1807000</v>
          </cell>
          <cell r="C449" t="str">
            <v>Державний комітет України у справах національностей та релігій</v>
          </cell>
        </row>
        <row r="450">
          <cell r="B450" t="str">
            <v>1807010</v>
          </cell>
          <cell r="C450" t="str">
            <v>Керівництво та управління у сфері національностей та релігій</v>
          </cell>
        </row>
        <row r="451">
          <cell r="B451" t="str">
            <v>1808000</v>
          </cell>
          <cell r="C451" t="str">
            <v>Національна академія мистецтв України</v>
          </cell>
        </row>
        <row r="452">
          <cell r="B452" t="str">
            <v>1810000</v>
          </cell>
          <cell r="C452" t="str">
            <v>Міністерство культури України (загальнодержавні витрати)</v>
          </cell>
        </row>
        <row r="453">
          <cell r="B453" t="str">
            <v>1811000</v>
          </cell>
          <cell r="C453" t="str">
            <v>Міністерство культури України (загальнодержавні витрати)</v>
          </cell>
        </row>
        <row r="454">
          <cell r="B454" t="str">
            <v>1811020</v>
          </cell>
          <cell r="C454" t="str">
            <v>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v>
          </cell>
        </row>
        <row r="455">
          <cell r="B455" t="str">
            <v>1811070</v>
          </cell>
          <cell r="C455" t="str">
            <v>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v>
          </cell>
        </row>
        <row r="456">
          <cell r="B456" t="str">
            <v>1811080</v>
          </cell>
          <cell r="C456" t="str">
            <v>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v>
          </cell>
        </row>
        <row r="457">
          <cell r="B457" t="str">
            <v>1811090</v>
          </cell>
          <cell r="C457" t="str">
            <v>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v>
          </cell>
        </row>
        <row r="458">
          <cell r="B458" t="str">
            <v>1811100</v>
          </cell>
          <cell r="C458" t="str">
            <v>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v>
          </cell>
        </row>
        <row r="459">
          <cell r="B459" t="str">
            <v>1811110</v>
          </cell>
          <cell r="C459" t="str">
            <v>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v>
          </cell>
        </row>
        <row r="460">
          <cell r="B460" t="str">
            <v>1811120</v>
          </cell>
          <cell r="C460" t="str">
            <v>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v>
          </cell>
        </row>
        <row r="461">
          <cell r="B461" t="str">
            <v>1811130</v>
          </cell>
          <cell r="C461" t="str">
            <v>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v>
          </cell>
        </row>
        <row r="462">
          <cell r="B462" t="str">
            <v>1811140</v>
          </cell>
          <cell r="C462" t="str">
            <v>Субвенція з державного бюджету місцевим бюджетам на проведення заходів з відзначення 200-річчя від дня народження Тараса Шевченка</v>
          </cell>
        </row>
        <row r="463">
          <cell r="B463" t="str">
            <v>1900000</v>
          </cell>
          <cell r="C463" t="str">
            <v>Державне агентство лісових ресурсів України</v>
          </cell>
        </row>
        <row r="464">
          <cell r="B464" t="str">
            <v>1901000</v>
          </cell>
          <cell r="C464" t="str">
            <v>Апарат Державного агентства лісових ресурсів України</v>
          </cell>
        </row>
        <row r="465">
          <cell r="B465" t="str">
            <v>1901050</v>
          </cell>
          <cell r="C465" t="str">
            <v>Підготовка кадрів для лісового господарства вищими навчальними закладами і і іі рівнів акредитації</v>
          </cell>
        </row>
        <row r="466">
          <cell r="B466" t="str">
            <v>1901070</v>
          </cell>
          <cell r="C466" t="str">
            <v>Розвиток комплексної системи електронного документообігу та створення інформаційно-аналітичної системи обліку лісових ресурсів</v>
          </cell>
        </row>
        <row r="467">
          <cell r="B467" t="str">
            <v>2100000</v>
          </cell>
          <cell r="C467" t="str">
            <v>Міністерство оборони України</v>
          </cell>
        </row>
        <row r="468">
          <cell r="B468" t="str">
            <v>2101000</v>
          </cell>
          <cell r="C468" t="str">
            <v>Апарат Міністерства оборони України</v>
          </cell>
        </row>
        <row r="469">
          <cell r="B469" t="str">
            <v>2101010</v>
          </cell>
          <cell r="C469" t="str">
            <v>Керівництво та військове управління Збройними Силами України</v>
          </cell>
        </row>
        <row r="470">
          <cell r="B470" t="str">
            <v>2101020</v>
          </cell>
          <cell r="C470" t="str">
            <v>Забезпечення діяльності Збройних Сил України та підготовка військ</v>
          </cell>
        </row>
        <row r="471">
          <cell r="B471" t="str">
            <v>2101070</v>
          </cell>
          <cell r="C471" t="str">
            <v>Забезпечення Збройних Сил України зв'язком, створення та розвиток командних пунктів та автоматизованих систем управління</v>
          </cell>
        </row>
        <row r="472">
          <cell r="B472" t="str">
            <v>2101080</v>
          </cell>
          <cell r="C472" t="str">
            <v>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v>
          </cell>
        </row>
        <row r="473">
          <cell r="B473" t="str">
            <v>2101100</v>
          </cell>
          <cell r="C473" t="str">
            <v>Підготовка військових фахівців у вищих навчальних закладах і-іV рівнів акредитації, підвищення кваліфікації та перепідготовка військових фахівців і державних службовців, початкова військова підготовка молоді</v>
          </cell>
        </row>
        <row r="474">
          <cell r="B474" t="str">
            <v>2101110</v>
          </cell>
          <cell r="C474" t="str">
            <v>Проведення мобілізаційної роботи і призову до Збройних Сил України та інших військових формувань</v>
          </cell>
        </row>
        <row r="475">
          <cell r="B475" t="str">
            <v>2101130</v>
          </cell>
          <cell r="C475"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76">
          <cell r="B476" t="str">
            <v>2101140</v>
          </cell>
          <cell r="C476" t="str">
            <v>Реформування та розвиток Збройних Сил України</v>
          </cell>
        </row>
        <row r="477">
          <cell r="B477" t="str">
            <v>2101150</v>
          </cell>
          <cell r="C477" t="str">
            <v>Розвиток озброєння та військової техніки Збройних Сил України</v>
          </cell>
        </row>
        <row r="478">
          <cell r="B478" t="str">
            <v>2101160</v>
          </cell>
          <cell r="C478" t="str">
            <v>Прикладні дослідження у сфері військової оборони держави</v>
          </cell>
        </row>
        <row r="479">
          <cell r="B479" t="str">
            <v>2101170</v>
          </cell>
          <cell r="C479" t="str">
            <v>Відновлення боєздатності, утримання, експлуатація, ремонт озброєння та військової техніки</v>
          </cell>
        </row>
        <row r="480">
          <cell r="B480" t="str">
            <v>2101180</v>
          </cell>
          <cell r="C480" t="str">
            <v>Будівництво і капітальний ремонт військових об'єктів</v>
          </cell>
        </row>
        <row r="481">
          <cell r="B481" t="str">
            <v>2101190</v>
          </cell>
          <cell r="C481" t="str">
            <v>Будівництво (придбання) житла для військовослужбовців Збройних Сил України</v>
          </cell>
        </row>
        <row r="482">
          <cell r="B482" t="str">
            <v>2101200</v>
          </cell>
          <cell r="C482" t="str">
            <v>Забезпечення живучості та вибухопожежобезпеки арсеналів, баз і складів озброєння ракет і боєприпасів Збройних Сил України</v>
          </cell>
        </row>
        <row r="483">
          <cell r="B483" t="str">
            <v>2101210</v>
          </cell>
          <cell r="C483" t="str">
            <v>Утилізація боєприпасів та рідинних компонентів ракетного палива, забезпечення живучості та вибухопожежобезпеки арсеналів, баз і складів Збройних Сил України</v>
          </cell>
        </row>
        <row r="484">
          <cell r="B484" t="str">
            <v>2101230</v>
          </cell>
          <cell r="C484" t="str">
            <v>Забезпечення участі у міжнародних миротворчих операціях</v>
          </cell>
        </row>
        <row r="485">
          <cell r="B485" t="str">
            <v>2101240</v>
          </cell>
          <cell r="C485" t="str">
            <v>Забезпечення виконання міжнародних угод у військовій сфері</v>
          </cell>
        </row>
        <row r="486">
          <cell r="B486" t="str">
            <v>2101260</v>
          </cell>
          <cell r="C486" t="str">
            <v>Створення, закупівля і модернізація озброєння та військової техніки за державним оборонним замовленням Міністерства оборони</v>
          </cell>
        </row>
        <row r="487">
          <cell r="B487" t="str">
            <v>2101270</v>
          </cell>
          <cell r="C487" t="str">
            <v>Підготовка курсантів льотних спеціалізацій для Збройних Сил України Харківським аероклубом Товариства сприяння обороні України</v>
          </cell>
        </row>
        <row r="488">
          <cell r="B488" t="str">
            <v>2101330</v>
          </cell>
          <cell r="C488" t="str">
            <v>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v>
          </cell>
        </row>
        <row r="489">
          <cell r="B489" t="str">
            <v>2101340</v>
          </cell>
          <cell r="C489" t="str">
            <v>Захист важливих державних об'єктів</v>
          </cell>
        </row>
        <row r="490">
          <cell r="B490" t="str">
            <v>2101350</v>
          </cell>
          <cell r="C490" t="str">
            <v>Соціальна та професійна адаптація військовослужбовців, що звільняються в запас або відставку</v>
          </cell>
        </row>
        <row r="491">
          <cell r="B491" t="str">
            <v>2101410</v>
          </cell>
          <cell r="C491" t="str">
            <v>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v>
          </cell>
        </row>
        <row r="492">
          <cell r="B492" t="str">
            <v>2101420</v>
          </cell>
          <cell r="C492" t="str">
            <v>Заходи, пов'язані із переходом на військову службу за контрактом</v>
          </cell>
        </row>
        <row r="493">
          <cell r="B493" t="str">
            <v>2101430</v>
          </cell>
          <cell r="C493" t="str">
            <v>Забезпечення речовим майном військовослужбовців та задоволення інших невідкладних потреб Збройних Сил України</v>
          </cell>
        </row>
        <row r="494">
          <cell r="B494" t="str">
            <v>2101440</v>
          </cell>
          <cell r="C494" t="str">
            <v>Забезпечення житлом військовослужбовців Збройних Сил України</v>
          </cell>
        </row>
        <row r="495">
          <cell r="B495" t="str">
            <v>2101500</v>
          </cell>
          <cell r="C495" t="str">
            <v>Видатки із Стабілізаційного фонду за напрямом оборони та придбання пожежної техніки</v>
          </cell>
        </row>
        <row r="496">
          <cell r="B496" t="str">
            <v>2102000</v>
          </cell>
          <cell r="C496" t="str">
            <v>Головне управління розвідки Міністерства оборони України</v>
          </cell>
        </row>
        <row r="497">
          <cell r="B497" t="str">
            <v>2110000</v>
          </cell>
          <cell r="C497" t="str">
            <v>Міністерство оборони України (загальнодержавні витрати)</v>
          </cell>
        </row>
        <row r="498">
          <cell r="B498" t="str">
            <v>2111000</v>
          </cell>
          <cell r="C498" t="str">
            <v>Міністерство оборони України (загальнодержавні витрати)</v>
          </cell>
        </row>
        <row r="499">
          <cell r="B499" t="str">
            <v>2111040</v>
          </cell>
          <cell r="C499" t="str">
            <v>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v>
          </cell>
        </row>
        <row r="500">
          <cell r="B500" t="str">
            <v>2200000</v>
          </cell>
          <cell r="C500" t="str">
            <v>Міністерство освіти і науки України</v>
          </cell>
        </row>
        <row r="501">
          <cell r="B501" t="str">
            <v>2201000</v>
          </cell>
          <cell r="C501" t="str">
            <v>Апарат Міністерства освіти і науки України</v>
          </cell>
        </row>
        <row r="502">
          <cell r="B502" t="str">
            <v>2201010</v>
          </cell>
          <cell r="C502" t="str">
            <v>Загальне керівництво та управління у сфері освіти і науки</v>
          </cell>
        </row>
        <row r="503">
          <cell r="B503" t="str">
            <v>2201020</v>
          </cell>
          <cell r="C503" t="str">
            <v>Забезпечення організації роботи Національного агентства із забезпечення якості вищої освіти</v>
          </cell>
        </row>
        <row r="504">
          <cell r="B504" t="str">
            <v>2201030</v>
          </cell>
          <cell r="C504" t="str">
            <v>Забезпечення діяльності Державного фонду фундаментальних досліджень</v>
          </cell>
        </row>
        <row r="505">
          <cell r="B505" t="str">
            <v>2201040</v>
          </cell>
          <cell r="C505" t="str">
            <v>Дослідження, наукові та науково-технічні розробки, виконання робіт за державними цільовими програмами та державним замовленням, підготовка наукових кадрів, фінансова підтримка наукової інфраструктури, наукової преси та наукових обієктів, що становлять на</v>
          </cell>
        </row>
        <row r="506">
          <cell r="B506" t="str">
            <v>2201050</v>
          </cell>
          <cell r="C506" t="str">
            <v>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v>
          </cell>
        </row>
        <row r="507">
          <cell r="B507" t="str">
            <v>2201060</v>
          </cell>
          <cell r="C507" t="str">
            <v>Наукові та науково-технічні розробки за державними цільовими програмами і державними замовленнями</v>
          </cell>
        </row>
        <row r="508">
          <cell r="B508" t="str">
            <v>2201070</v>
          </cell>
          <cell r="C508" t="str">
            <v>Виконання міжнародних наукових та науково-технічних програм та проектів вищими навчальними закладами та науковими установами</v>
          </cell>
        </row>
        <row r="509">
          <cell r="B509" t="str">
            <v>2201080</v>
          </cell>
          <cell r="C509" t="str">
            <v>Державні премії, стипендії та гранти в галузі освіти, науки і техніки, стипендії переможцям міжнародних конкурсів</v>
          </cell>
        </row>
        <row r="510">
          <cell r="B510" t="str">
            <v>2201090</v>
          </cell>
          <cell r="C510" t="str">
            <v>Фінансова підтримка наукових об'єктів, що становлять національне надбання</v>
          </cell>
        </row>
        <row r="511">
          <cell r="B511" t="str">
            <v>2201100</v>
          </cell>
          <cell r="C511" t="str">
            <v>Надання освіти у загальноосвітніх школах соціальної реабілітації, загальноосвітніх ліцеях-інтернатах, гімназіях-інтернатах з посиленою військово-фізичною підготовкою</v>
          </cell>
        </row>
        <row r="512">
          <cell r="B512" t="str">
            <v>2201110</v>
          </cell>
          <cell r="C512" t="str">
            <v>Надання освіти у загальноосвітніх школах соціальної реабілітації</v>
          </cell>
        </row>
        <row r="513">
          <cell r="B513" t="str">
            <v>2201120</v>
          </cell>
          <cell r="C513" t="str">
            <v>Забезпечення діяльності Національного центру іМала академія наук Україниі, надання позашкільної освіти державними позашкільними навчальними закладами, заходи з позашкільної роботи</v>
          </cell>
        </row>
        <row r="514">
          <cell r="B514" t="str">
            <v>2201130</v>
          </cell>
          <cell r="C514" t="str">
            <v>Підготовка робітничих кадрів у професійно-технічних навчальних закладах соціальної реабілітації та адаптації, їх методичне забезпечення</v>
          </cell>
        </row>
        <row r="515">
          <cell r="B515" t="str">
            <v>2201140</v>
          </cell>
          <cell r="C515" t="str">
            <v>Підготовка робітничих кадрів у професійно-технічних навчальних закладах соціальної реабілітації та адаптації</v>
          </cell>
        </row>
        <row r="516">
          <cell r="B516" t="str">
            <v>2201150</v>
          </cell>
          <cell r="C516" t="str">
            <v>Підготовка кадрів вищими навчальними закладами і і іі рівнів акредитації та забезпечення діяльності їх баз практики</v>
          </cell>
        </row>
        <row r="517">
          <cell r="B517" t="str">
            <v>2201160</v>
          </cell>
          <cell r="C517" t="str">
            <v>Підготовка кадрів вищими навчальними закладами ііі і іV рівнів акредитації та забезпечення діяльності їх баз практики</v>
          </cell>
        </row>
        <row r="518">
          <cell r="B518" t="str">
            <v>2201170</v>
          </cell>
          <cell r="C518" t="str">
            <v>Здійснення методичного та матеріально-технічного забезпечення діяльності навчальних закладів</v>
          </cell>
        </row>
        <row r="519">
          <cell r="B519" t="str">
            <v>2201180</v>
          </cell>
          <cell r="C519" t="str">
            <v>Проведення всеукраїнських та міжнародних олімпіад у сфері освіти, всеукраїнського конкурсу "Учитель року"</v>
          </cell>
        </row>
        <row r="520">
          <cell r="B520" t="str">
            <v>2201190</v>
          </cell>
          <cell r="C520" t="str">
            <v>інформатизація та комп'ютеризація загальноосвітніх навчальних закладів</v>
          </cell>
        </row>
        <row r="521">
          <cell r="B521" t="str">
            <v>2201200</v>
          </cell>
          <cell r="C521" t="str">
            <v>Пільговий проїзд студентів вищих навчальних закладів і учнів професійно-технічних училищ у залізничному, автомобільному та водному транспорті</v>
          </cell>
        </row>
        <row r="522">
          <cell r="B522" t="str">
            <v>2201210</v>
          </cell>
          <cell r="C522" t="str">
            <v>Державне пільгове довгострокове кредитування на здобуття освіти</v>
          </cell>
        </row>
        <row r="523">
          <cell r="B523" t="str">
            <v>2201220</v>
          </cell>
          <cell r="C523" t="str">
            <v>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v>
          </cell>
        </row>
        <row r="524">
          <cell r="B524" t="str">
            <v>2201230</v>
          </cell>
          <cell r="C524" t="str">
            <v>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v>
          </cell>
        </row>
        <row r="525">
          <cell r="B525" t="str">
            <v>2201240</v>
          </cell>
          <cell r="C525" t="str">
            <v>Методичне забезпечення діяльності навчальних закладів</v>
          </cell>
        </row>
        <row r="526">
          <cell r="B526" t="str">
            <v>2201250</v>
          </cell>
          <cell r="C526" t="str">
            <v>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v>
          </cell>
        </row>
        <row r="527">
          <cell r="B527" t="str">
            <v>2201260</v>
          </cell>
          <cell r="C527" t="str">
            <v>Амбулаторне медичне обслуговування працівників Кримської астрофізичної обсерваторії</v>
          </cell>
        </row>
        <row r="528">
          <cell r="B528" t="str">
            <v>2201270</v>
          </cell>
          <cell r="C528" t="str">
            <v>Функціонування музеїв</v>
          </cell>
        </row>
        <row r="529">
          <cell r="B529" t="str">
            <v>2201280</v>
          </cell>
          <cell r="C529" t="str">
            <v>Підготовка кадрів Київським національним університетом імені Тараса Шевченка</v>
          </cell>
        </row>
        <row r="530">
          <cell r="B530" t="str">
            <v>2201290</v>
          </cell>
          <cell r="C530" t="str">
            <v>Дослідження, наукові та науково-технічні розробки, проведення наукових заходів Київським національним університетом імені Тараса Шевченка</v>
          </cell>
        </row>
        <row r="531">
          <cell r="B531" t="str">
            <v>2201300</v>
          </cell>
          <cell r="C531" t="str">
            <v>Спецінформації</v>
          </cell>
        </row>
        <row r="532">
          <cell r="B532" t="str">
            <v>2201310</v>
          </cell>
          <cell r="C532" t="str">
            <v>Фізична і спортивна підготовка учнівської та студентської молоді</v>
          </cell>
        </row>
        <row r="533">
          <cell r="B533" t="str">
            <v>2201320</v>
          </cell>
          <cell r="C533" t="str">
            <v>Підвищення кваліфікації керівних працівників і спеціалістів харчової і переробної промисловості</v>
          </cell>
        </row>
        <row r="534">
          <cell r="B534" t="str">
            <v>2201330</v>
          </cell>
          <cell r="C534" t="str">
            <v>Будівництво, реконструкція, реставрація та ремонт гуртожитків навчальних закладів в містах проведення Євро - 2012</v>
          </cell>
        </row>
        <row r="535">
          <cell r="B535" t="str">
            <v>2201340</v>
          </cell>
          <cell r="C535" t="str">
            <v>Фінансова підтримка розвитку інфраструктури у сфері наукової діяльності</v>
          </cell>
        </row>
        <row r="536">
          <cell r="B536" t="str">
            <v>2201350</v>
          </cell>
          <cell r="C536" t="str">
            <v>Дослідження, прикладні наукові і науково-технічні розробки, виконання робіт за державними цільовими програмами та державним замовленням</v>
          </cell>
        </row>
        <row r="537">
          <cell r="B537" t="str">
            <v>2201360</v>
          </cell>
          <cell r="C537" t="str">
            <v>Заходи з реалізації Європейської хартії регіональних мов або мов меншин, фінансова підтримка пропаганди української освіти за кордоном</v>
          </cell>
        </row>
        <row r="538">
          <cell r="B538" t="str">
            <v>2201370</v>
          </cell>
          <cell r="C538" t="str">
            <v>Підготовка фахівців Національним університетом "Юридична академія України  імені Ярослава Мудрого"</v>
          </cell>
        </row>
        <row r="539">
          <cell r="B539" t="str">
            <v>2201380</v>
          </cell>
          <cell r="C539" t="str">
            <v>Виконання зобов'язань України у сфері міжнародного науково-технічного співробітництва</v>
          </cell>
        </row>
        <row r="540">
          <cell r="B540" t="str">
            <v>2201390</v>
          </cell>
          <cell r="C540" t="str">
            <v>Будівництво, реконструкція та ремонт гуртожитків для учнів професійно-технічних та студентів вищих навчальних закладів</v>
          </cell>
        </row>
        <row r="541">
          <cell r="B541" t="str">
            <v>2201400</v>
          </cell>
          <cell r="C541" t="str">
            <v>Державні премії, стипендії та гранти в галузі науки і техніки</v>
          </cell>
        </row>
        <row r="542">
          <cell r="B542" t="str">
            <v>2201410</v>
          </cell>
          <cell r="C542" t="str">
            <v>Дослідження на антарктичній станції "Академік Вернадський"</v>
          </cell>
        </row>
        <row r="543">
          <cell r="B543" t="str">
            <v>2201420</v>
          </cell>
          <cell r="C543" t="str">
            <v>Формування статутного капіталу Державної інноваційної небанківської фінансово-кредитної установи іФонд підтримки малого інноваційного бізнесуі</v>
          </cell>
        </row>
        <row r="544">
          <cell r="B544" t="str">
            <v>2201430</v>
          </cell>
          <cell r="C544" t="str">
            <v>Підготовка кадрів Національним технічним університетом "Київський політехнічний інститут"</v>
          </cell>
        </row>
        <row r="545">
          <cell r="B545" t="str">
            <v>2201440</v>
          </cell>
          <cell r="C545" t="str">
            <v>Забезпечення діяльності Національного центру "Мала академія наук України"</v>
          </cell>
        </row>
        <row r="546">
          <cell r="B546" t="str">
            <v>2201450</v>
          </cell>
          <cell r="C54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47">
          <cell r="B547" t="str">
            <v>2201460</v>
          </cell>
          <cell r="C547" t="str">
            <v>Надання кредитів на будівництво (придбання) житла для науково-педагогічних та педагогічних працівників</v>
          </cell>
        </row>
        <row r="548">
          <cell r="B548" t="str">
            <v>2201470</v>
          </cell>
          <cell r="C548" t="str">
            <v>Здійснення зовнішнього оцінювання та моніторинг якості освіти Українським центром оцінювання якості освіти та його регіональними підрозділами</v>
          </cell>
        </row>
        <row r="549">
          <cell r="B549" t="str">
            <v>2201480</v>
          </cell>
          <cell r="C549" t="str">
            <v>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v>
          </cell>
        </row>
        <row r="550">
          <cell r="B550" t="str">
            <v>2201490</v>
          </cell>
          <cell r="C550" t="str">
            <v>Діагностика і лікування захворювань із впровадженням експериментальних та нових медичних технологій у структурних підрозділах вищих навчальних медичних закладах</v>
          </cell>
        </row>
        <row r="551">
          <cell r="B551" t="str">
            <v>2201500</v>
          </cell>
          <cell r="C551" t="str">
            <v>Підготовка кадрів Національним авіаційним університетом</v>
          </cell>
        </row>
        <row r="552">
          <cell r="B552" t="str">
            <v>2201510</v>
          </cell>
          <cell r="C552" t="str">
            <v>Державна атестація наукових і науково-педагогічних кадрів вищої кваліфікації, ліцензування, атестація та акредитація навчальних закладів</v>
          </cell>
        </row>
        <row r="553">
          <cell r="B553" t="str">
            <v>2201520</v>
          </cell>
          <cell r="C553" t="str">
            <v>Фінансова підтримка пропаганди України за кордоном</v>
          </cell>
        </row>
        <row r="554">
          <cell r="B554" t="str">
            <v>2201530</v>
          </cell>
          <cell r="C554" t="str">
            <v>Підготовка кадрів для гуманітарної сфери Національним університетом "Острозька академія"</v>
          </cell>
        </row>
        <row r="555">
          <cell r="B555" t="str">
            <v>2201540</v>
          </cell>
          <cell r="C555" t="str">
            <v>Придбання шкільних автобусів для перевезення дітей, що проживають у сільській місцевості</v>
          </cell>
        </row>
        <row r="556">
          <cell r="B556" t="str">
            <v>2201550</v>
          </cell>
          <cell r="C556" t="str">
            <v>Забезпечення підготовки та перепідготовки у вищих навчальних закладах спеціалістів, залучених для проведення Євро - 2012</v>
          </cell>
        </row>
        <row r="557">
          <cell r="B557" t="str">
            <v>2201560</v>
          </cell>
          <cell r="C557" t="str">
            <v>Фундаментальні дослідження у сфері державного управління</v>
          </cell>
        </row>
        <row r="558">
          <cell r="B558" t="str">
            <v>2201600</v>
          </cell>
          <cell r="C558" t="str">
            <v>Заходи щодо модернізації системи загальної середньої освіти</v>
          </cell>
        </row>
        <row r="559">
          <cell r="B559" t="str">
            <v>2201800</v>
          </cell>
          <cell r="C559" t="str">
            <v>Капітальний ремонт приміщень та благоустрій території геодезичного полігону м. Бережани НУ "Львівська політехніка"</v>
          </cell>
        </row>
        <row r="560">
          <cell r="B560" t="str">
            <v>2201820</v>
          </cell>
          <cell r="C560" t="str">
            <v>Будівництво, ремонт та реконструкція закладів і об'єктів Міністерства освіти і науки України</v>
          </cell>
        </row>
        <row r="561">
          <cell r="B561" t="str">
            <v>2201830</v>
          </cell>
          <cell r="C561" t="str">
            <v>Виконання робіт із будівництва об'єктів Національного медичного університету ім. О.О. Богомольця</v>
          </cell>
        </row>
        <row r="562">
          <cell r="B562" t="str">
            <v>2201860</v>
          </cell>
          <cell r="C562" t="str">
            <v>Добудова до навчального корпусу НТУ "Київський політехнічний інститут" для розміщення Українсько-Японського центру</v>
          </cell>
        </row>
        <row r="563">
          <cell r="B563" t="str">
            <v>2201890</v>
          </cell>
          <cell r="C563" t="str">
            <v>Завершення будівництва учбового корпусу Шосткинського інституту Сумського державного університету</v>
          </cell>
        </row>
        <row r="564">
          <cell r="B564" t="str">
            <v>2202000</v>
          </cell>
          <cell r="C564" t="str">
            <v>Національна академія наук України</v>
          </cell>
        </row>
        <row r="565">
          <cell r="B565" t="str">
            <v>2203000</v>
          </cell>
          <cell r="C565" t="str">
            <v>Державна інспекція навчальних закладів України</v>
          </cell>
        </row>
        <row r="566">
          <cell r="B566" t="str">
            <v>2203010</v>
          </cell>
          <cell r="C566" t="str">
            <v>Здійснення державного нагляду за діяльністю навчальних закладів</v>
          </cell>
        </row>
        <row r="567">
          <cell r="B567" t="str">
            <v>2204000</v>
          </cell>
          <cell r="C567" t="str">
            <v>Національна академія педагогічних наук України</v>
          </cell>
        </row>
        <row r="568">
          <cell r="B568" t="str">
            <v>2204040</v>
          </cell>
          <cell r="C568" t="str">
            <v>Підготовка кадрів для сфери спорту вищими навчальними закладами ііі і іV рівнів акредитації</v>
          </cell>
        </row>
        <row r="569">
          <cell r="B569" t="str">
            <v>2204050</v>
          </cell>
          <cell r="C569" t="str">
            <v>Підвищення кваліфікації працівників державних органів, установ і організацій у справах сім'ї, молоді та спорту</v>
          </cell>
        </row>
        <row r="570">
          <cell r="B570" t="str">
            <v>2204080</v>
          </cell>
          <cell r="C57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71">
          <cell r="B571" t="str">
            <v>2204090</v>
          </cell>
          <cell r="C571" t="str">
            <v>Фінансова підтримка Спортивного комітету України</v>
          </cell>
        </row>
        <row r="572">
          <cell r="B572" t="str">
            <v>2204130</v>
          </cell>
          <cell r="C572" t="str">
            <v>Фінансова підтримка паралімпійського руху в Україні</v>
          </cell>
        </row>
        <row r="573">
          <cell r="B573" t="str">
            <v>2204140</v>
          </cell>
          <cell r="C573" t="str">
            <v>Здійснення заходів з реалізації державної політики з питань дітей та заходів, спрямованих на подолання дитячої бездоглядності і безпритульності</v>
          </cell>
        </row>
        <row r="574">
          <cell r="B574" t="str">
            <v>2204150</v>
          </cell>
          <cell r="C574" t="str">
            <v>Надання державних пільгових довгострокових кредитів на підготовку кадрів для сфери спорту вищими навчальними закладами</v>
          </cell>
        </row>
        <row r="575">
          <cell r="B575" t="str">
            <v>2204160</v>
          </cell>
          <cell r="C575" t="str">
            <v>Фінансова підтримка програм і заходів аерокосмічного профілю серед дітей та молоді</v>
          </cell>
        </row>
        <row r="576">
          <cell r="B576" t="str">
            <v>2204170</v>
          </cell>
          <cell r="C576" t="str">
            <v>Державна підтримка молодіжних і дитячих громадських організацій на виконання загальнодержавних програм і заходів стосовно дітей, молоді, жінок, сім'ї</v>
          </cell>
        </row>
        <row r="577">
          <cell r="B577" t="str">
            <v>2204180</v>
          </cell>
          <cell r="C577" t="str">
            <v>Прикладні розробки у сфері сім'ї та молоді, розвитку спорту та методики підготовки спортсменів</v>
          </cell>
        </row>
        <row r="578">
          <cell r="B578" t="str">
            <v>2204190</v>
          </cell>
          <cell r="C578" t="str">
            <v>Здійснення державними органами централізованих заходів по організації відпочинку та оздоровлення дітей</v>
          </cell>
        </row>
        <row r="579">
          <cell r="B579" t="str">
            <v>2204200</v>
          </cell>
          <cell r="C579" t="str">
            <v>Пільговий проїзд дітей віком від 6 до 14 років у залізничному транспорті</v>
          </cell>
        </row>
        <row r="580">
          <cell r="B580" t="str">
            <v>2204210</v>
          </cell>
          <cell r="C580" t="str">
            <v>Державна підтримка дитячих громадських організацій на виконання загальнодержавних програм і заходів стосовно дітей</v>
          </cell>
        </row>
        <row r="581">
          <cell r="B581" t="str">
            <v>2204220</v>
          </cell>
          <cell r="C581" t="str">
            <v>Розвиток фізичної культури, спорту вищих досягнень та резервного спорту</v>
          </cell>
        </row>
        <row r="582">
          <cell r="B582" t="str">
            <v>2204230</v>
          </cell>
          <cell r="C582" t="str">
            <v>Функціонування музею спортивної слави України</v>
          </cell>
        </row>
        <row r="583">
          <cell r="B583" t="str">
            <v>2204240</v>
          </cell>
          <cell r="C583" t="str">
            <v>Забезпечення підготовки спортсменів вищих категорій</v>
          </cell>
        </row>
        <row r="584">
          <cell r="B584" t="str">
            <v>2204250</v>
          </cell>
          <cell r="C584" t="str">
            <v>Створення та розвиток матеріально-технічної бази спорту</v>
          </cell>
        </row>
        <row r="585">
          <cell r="B585" t="str">
            <v>2204260</v>
          </cell>
          <cell r="C585" t="str">
            <v>Прикладні розробки у сфері розвитку окремих видів спорту та методики підготовки спортсменів</v>
          </cell>
        </row>
        <row r="586">
          <cell r="B586" t="str">
            <v>2204270</v>
          </cell>
          <cell r="C586" t="str">
            <v>Розвиток авіаційних видів спорту</v>
          </cell>
        </row>
        <row r="587">
          <cell r="B587" t="str">
            <v>2204290</v>
          </cell>
          <cell r="C587" t="str">
            <v>Видатки на облаштування спортивних та футбольних майданчиків</v>
          </cell>
        </row>
        <row r="588">
          <cell r="B588" t="str">
            <v>2204310</v>
          </cell>
          <cell r="C588" t="str">
            <v>Проведення навчально-тренувальних зборів і змагань з олімпійських видів спорту</v>
          </cell>
        </row>
        <row r="589">
          <cell r="B589" t="str">
            <v>2204330</v>
          </cell>
          <cell r="C589" t="str">
            <v>Проведення заходів з неолімпійських видів спорту і масових заходів з фізичної культури</v>
          </cell>
        </row>
        <row r="590">
          <cell r="B590" t="str">
            <v>2204350</v>
          </cell>
          <cell r="C590" t="str">
            <v>Забезпечення діяльності Всеукраїнського центру фізичного здоров'я населення іСпорт для всіхі</v>
          </cell>
        </row>
        <row r="591">
          <cell r="B591" t="str">
            <v>2204360</v>
          </cell>
          <cell r="C591" t="str">
            <v>Оздоровлення і відпочинок дітей в дитячих оздоровчих таборах та МДЦ "Артек" і ДЦ "Молода Гвардія"</v>
          </cell>
        </row>
        <row r="592">
          <cell r="B592" t="str">
            <v>2204400</v>
          </cell>
          <cell r="C592" t="str">
            <v>Фінансова підтримка Національного олімпійського комітету України</v>
          </cell>
        </row>
        <row r="593">
          <cell r="B593" t="str">
            <v>2204430</v>
          </cell>
          <cell r="C593" t="str">
            <v>Забезпечення підготовки національної збірної команди України з футболу для участі в чемпіонаті Євро-2012</v>
          </cell>
        </row>
        <row r="594">
          <cell r="B594" t="str">
            <v>2204450</v>
          </cell>
          <cell r="C594" t="str">
            <v>Виготовлення посвідчень для батьків та дітей багатодітних родин</v>
          </cell>
        </row>
        <row r="595">
          <cell r="B595" t="str">
            <v>2204460</v>
          </cell>
          <cell r="C595" t="str">
            <v>Підготовка і участь національних збірних команд в Юнацьких Олімпійських іграх</v>
          </cell>
        </row>
        <row r="596">
          <cell r="B596" t="str">
            <v>2204490</v>
          </cell>
          <cell r="C596" t="str">
            <v>Надання загальної та поглибленої освіти з фізкультури і спорту загальноосвітніми спеціалізованими школами-інтернатами</v>
          </cell>
        </row>
        <row r="597">
          <cell r="B597" t="str">
            <v>2204500</v>
          </cell>
          <cell r="C597" t="str">
            <v>Видатки із Стабілізаційного фонду за напрямом забезпечення житлом громадян та витрати ДіУ</v>
          </cell>
        </row>
        <row r="598">
          <cell r="B598" t="str">
            <v>2204800</v>
          </cell>
          <cell r="C598" t="str">
            <v>Проведення протизсувних робіт з укріплення схилу, реконструкції та реставрації адміністративного будинку по вул. Десятинній, 14</v>
          </cell>
        </row>
        <row r="599">
          <cell r="B599" t="str">
            <v>2204810</v>
          </cell>
          <cell r="C599" t="str">
            <v>Реконструкція стадіону Національного спортивного комплексу "Олімпійський"</v>
          </cell>
        </row>
        <row r="600">
          <cell r="B600" t="str">
            <v>2204830</v>
          </cell>
          <cell r="C600" t="str">
            <v>Реконструкція та капітальний ремонт об'єктів Міжнародного дитячого центру "Артек" та Українського дитячого центру "Молода гвардія"</v>
          </cell>
        </row>
        <row r="601">
          <cell r="B601" t="str">
            <v>2204860</v>
          </cell>
          <cell r="C601" t="str">
            <v>Будівництво стадіону у м. Львові, необхідного для проведення Євро-2012</v>
          </cell>
        </row>
        <row r="602">
          <cell r="B602" t="str">
            <v>2204870</v>
          </cell>
          <cell r="C602" t="str">
            <v>Реконструкція стадіону комунального підприємства "Обласний спортивний комплекс "Металіст" в  м. Харкові</v>
          </cell>
        </row>
        <row r="603">
          <cell r="B603" t="str">
            <v>2204880</v>
          </cell>
          <cell r="C603" t="str">
            <v>Реконструкція гуртожитків Національного університету фізичного виховання і спорту для розміщення вболівальників під час проведення Євро-2012</v>
          </cell>
        </row>
        <row r="604">
          <cell r="B604" t="str">
            <v>2204890</v>
          </cell>
          <cell r="C604" t="str">
            <v>Придбання сучасного аналітичного обладнання для лабораторії Національного антидопінгового центру України в рамках підготовки до Євро-2012</v>
          </cell>
        </row>
        <row r="605">
          <cell r="B605" t="str">
            <v>2205000</v>
          </cell>
          <cell r="C605" t="str">
            <v>Національна академія медичних наук України</v>
          </cell>
        </row>
        <row r="606">
          <cell r="B606" t="str">
            <v>2206000</v>
          </cell>
          <cell r="C606" t="str">
            <v>Національна академія мистецтв України</v>
          </cell>
        </row>
        <row r="607">
          <cell r="B607" t="str">
            <v>2206010</v>
          </cell>
          <cell r="C607" t="str">
            <v>Фундаментальні дослідження у сфері природничих і технічних, гуманітарних і суспільних наук</v>
          </cell>
        </row>
        <row r="608">
          <cell r="B608" t="str">
            <v>2206040</v>
          </cell>
          <cell r="C608" t="str">
            <v>Проведення з'їздів, симпозіумів, конференцій і семінарів Київським національним університетом імені Тараса Шевченка</v>
          </cell>
        </row>
        <row r="609">
          <cell r="B609" t="str">
            <v>2206050</v>
          </cell>
          <cell r="C609" t="str">
            <v>Підготовка кадрів Київським національним університетом імені Тараса Шевченка</v>
          </cell>
        </row>
        <row r="610">
          <cell r="B610" t="str">
            <v>2207000</v>
          </cell>
          <cell r="C610" t="str">
            <v>Національна академія правових наук України</v>
          </cell>
        </row>
        <row r="611">
          <cell r="B611" t="str">
            <v>2208000</v>
          </cell>
          <cell r="C611" t="str">
            <v>Національна академія аграрних наук України</v>
          </cell>
        </row>
        <row r="612">
          <cell r="B612" t="str">
            <v>2210000</v>
          </cell>
          <cell r="C612" t="str">
            <v>Міністерство освіти і науки України (загальнодержавні витрати)</v>
          </cell>
        </row>
        <row r="613">
          <cell r="B613" t="str">
            <v>2211000</v>
          </cell>
          <cell r="C613" t="str">
            <v>Міністерство освіти і науки України (загальнодержавні витрати)</v>
          </cell>
        </row>
        <row r="614">
          <cell r="B614" t="str">
            <v>2211020</v>
          </cell>
          <cell r="C614" t="str">
            <v>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v>
          </cell>
        </row>
        <row r="615">
          <cell r="B615" t="str">
            <v>2211030</v>
          </cell>
          <cell r="C615" t="str">
            <v>Субвенція з державного бюджету місцевим бюджетам на придбання шкільних автобусів для перевезення дітей, що проживають у сільській місцевості</v>
          </cell>
        </row>
        <row r="616">
          <cell r="B616" t="str">
            <v>2211060</v>
          </cell>
          <cell r="C616" t="str">
            <v>Субвенція з державного бюджету місцевим бюджетам на реалізацію державної цільової соціальної програми "Школа майбутнього"</v>
          </cell>
        </row>
        <row r="617">
          <cell r="B617" t="str">
            <v>2211070</v>
          </cell>
          <cell r="C617" t="str">
            <v>Субвенція з державного бюджету місцевим бюджетам на комп'ютеризацію та інформатизацію загальноосвітніх навчальних закладів районів</v>
          </cell>
        </row>
        <row r="618">
          <cell r="B618" t="str">
            <v>2211090</v>
          </cell>
          <cell r="C618" t="str">
            <v>Субвенція з державного бюджету обласному бюджету Київської області на проведення експерименту за принципом "гроші ходять за дитиною"</v>
          </cell>
        </row>
        <row r="619">
          <cell r="B619" t="str">
            <v>2211130</v>
          </cell>
          <cell r="C619" t="str">
            <v>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v>
          </cell>
        </row>
        <row r="620">
          <cell r="B620" t="str">
            <v>2211140</v>
          </cell>
          <cell r="C620" t="str">
            <v>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v>
          </cell>
        </row>
        <row r="621">
          <cell r="B621" t="str">
            <v>2211150</v>
          </cell>
          <cell r="C621" t="str">
            <v>Субвенція з державного бюджету обласному бюджету Одеської області на реконструкцію з розширенням палацу спорту в місті Одесі</v>
          </cell>
        </row>
        <row r="622">
          <cell r="B622" t="str">
            <v>2211170</v>
          </cell>
          <cell r="C622" t="str">
            <v>Субвенція з державного бюджету місцевим бюджетам на забезпечення харчуванням (сніданками) учнів 5-11 класів загальноосвітніх навчальних закладів</v>
          </cell>
        </row>
        <row r="623">
          <cell r="B623" t="str">
            <v>2211180</v>
          </cell>
          <cell r="C623" t="str">
            <v>Субвенція на підготовку робітничих кадрів з державного бюджету місцевим бюджетам</v>
          </cell>
        </row>
        <row r="624">
          <cell r="B624" t="str">
            <v>2211190</v>
          </cell>
          <cell r="C624" t="str">
            <v>Освітня субвенція з державного бюджету місцевим бюджетам</v>
          </cell>
        </row>
        <row r="625">
          <cell r="B625" t="str">
            <v>2300000</v>
          </cell>
          <cell r="C625" t="str">
            <v>Міністерство охорони здоров'я України</v>
          </cell>
        </row>
        <row r="626">
          <cell r="B626" t="str">
            <v>2301000</v>
          </cell>
          <cell r="C626" t="str">
            <v>Апарат Міністерства охорони здоров'я України</v>
          </cell>
        </row>
        <row r="627">
          <cell r="B627" t="str">
            <v>2301010</v>
          </cell>
          <cell r="C627" t="str">
            <v>Керівництво та управління у сфері охорони здоров'я</v>
          </cell>
        </row>
        <row r="628">
          <cell r="B628" t="str">
            <v>2301020</v>
          </cell>
          <cell r="C628" t="str">
            <v>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v>
          </cell>
        </row>
        <row r="629">
          <cell r="B629" t="str">
            <v>2301030</v>
          </cell>
          <cell r="C629" t="str">
            <v>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v>
          </cell>
        </row>
        <row r="630">
          <cell r="B630" t="str">
            <v>2301050</v>
          </cell>
          <cell r="C630" t="str">
            <v>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v>
          </cell>
        </row>
        <row r="631">
          <cell r="B631" t="str">
            <v>2301060</v>
          </cell>
          <cell r="C631" t="str">
            <v>Фінансова підтримка розвитку інфраструктури наукової діяльності у сфері профілактичної та клінічної медицини</v>
          </cell>
        </row>
        <row r="632">
          <cell r="B632" t="str">
            <v>2301070</v>
          </cell>
          <cell r="C632" t="str">
            <v>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v>
          </cell>
        </row>
        <row r="633">
          <cell r="B633" t="str">
            <v>2301080</v>
          </cell>
          <cell r="C633" t="str">
            <v>Підвищення кваліфікації медичних та фармацевтичних кадрів  та підготовка наукових і науково-педагогічних кадрів у сфері охорони здоров'я</v>
          </cell>
        </row>
        <row r="634">
          <cell r="B634" t="str">
            <v>2301090</v>
          </cell>
          <cell r="C634" t="str">
            <v>Методичне забезпечення діяльності медичних (фармацевтичних) вищих навчальних закладів та закладів післядипломної освіти</v>
          </cell>
        </row>
        <row r="635">
          <cell r="B635" t="str">
            <v>2301100</v>
          </cell>
          <cell r="C635" t="str">
            <v>Стаціонарне медичне обслуговування  працівників водного транспорту та нафтопереробної промисловості</v>
          </cell>
        </row>
        <row r="636">
          <cell r="B636" t="str">
            <v>2301110</v>
          </cell>
          <cell r="C636" t="str">
            <v>Спеціалізована та високоспеціалізована медична допомога, що надається загальнодержавними закладами охорони здоров'я</v>
          </cell>
        </row>
        <row r="637">
          <cell r="B637" t="str">
            <v>2301120</v>
          </cell>
          <cell r="C637" t="str">
            <v>Підготовка медичних і фармацевтичних кадрів вищими навчальними закладами і і іі рівнів акредитації</v>
          </cell>
        </row>
        <row r="638">
          <cell r="B638" t="str">
            <v>2301130</v>
          </cell>
          <cell r="C638" t="str">
            <v>Стипендії Президента України для видатних діячів галузі охорони здоров'я</v>
          </cell>
        </row>
        <row r="639">
          <cell r="B639" t="str">
            <v>2301140</v>
          </cell>
          <cell r="C639" t="str">
            <v>Централізована закупівля матеріально-технічних засобів для забезпечення надання медичних послуг у містах проведення Євро - 2012</v>
          </cell>
        </row>
        <row r="640">
          <cell r="B640" t="str">
            <v>2301150</v>
          </cell>
          <cell r="C640" t="str">
            <v>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v>
          </cell>
        </row>
        <row r="641">
          <cell r="B641" t="str">
            <v>2301160</v>
          </cell>
          <cell r="C641" t="str">
            <v>Створення центрів позитронно-емісійної томографії та придбання ПЕТ-КТ сканерів</v>
          </cell>
        </row>
        <row r="642">
          <cell r="B642" t="str">
            <v>2301170</v>
          </cell>
          <cell r="C642" t="str">
            <v>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v>
          </cell>
        </row>
        <row r="643">
          <cell r="B643" t="str">
            <v>2301180</v>
          </cell>
          <cell r="C643" t="str">
            <v>Санаторне лікування хворих на туберкульоз та дітей і підлітків з соматичними захворюваннями</v>
          </cell>
        </row>
        <row r="644">
          <cell r="B644" t="str">
            <v>2301190</v>
          </cell>
          <cell r="C644" t="str">
            <v>Створення оперативно-диспетчерських служб з використанням сучасних GPS-технологій</v>
          </cell>
        </row>
        <row r="645">
          <cell r="B645" t="str">
            <v>2301200</v>
          </cell>
          <cell r="C645" t="str">
            <v>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v>
          </cell>
        </row>
        <row r="646">
          <cell r="B646" t="str">
            <v>2301210</v>
          </cell>
          <cell r="C646" t="str">
            <v>Придбання медикаментів для забезпечення дітей, хворих на рідкісні захворювання</v>
          </cell>
        </row>
        <row r="647">
          <cell r="B647" t="str">
            <v>2301230</v>
          </cell>
          <cell r="C647" t="str">
            <v>Надання послуг у стоматологічних поліклініках вищих навчальних медичних закладів та інших загальнодержавних стоматологічних закладах</v>
          </cell>
        </row>
        <row r="648">
          <cell r="B648" t="str">
            <v>2301250</v>
          </cell>
          <cell r="C648" t="str">
            <v>Державний санітарно-епідеміологічний нагляд, дезінфекційні заходи та заходи по боротьбі з епідеміями</v>
          </cell>
        </row>
        <row r="649">
          <cell r="B649" t="str">
            <v>2301260</v>
          </cell>
          <cell r="C649" t="str">
            <v>Заходи по боротьбі з епідеміями</v>
          </cell>
        </row>
        <row r="650">
          <cell r="B650" t="str">
            <v>2301270</v>
          </cell>
          <cell r="C650" t="str">
            <v>Програми і централізовані заходи з імунопрофілактики</v>
          </cell>
        </row>
        <row r="651">
          <cell r="B651" t="str">
            <v>2301280</v>
          </cell>
          <cell r="C651" t="str">
            <v>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v>
          </cell>
        </row>
        <row r="652">
          <cell r="B652" t="str">
            <v>2301290</v>
          </cell>
          <cell r="C652" t="str">
            <v>Централізована закупівля рентгенологічного, діагностичного та іншого обладнання для закладів охорони здоров'я</v>
          </cell>
        </row>
        <row r="653">
          <cell r="B653" t="str">
            <v>2301310</v>
          </cell>
          <cell r="C653" t="str">
            <v>Централізовані заходи з трансплантації органів та тканин</v>
          </cell>
        </row>
        <row r="654">
          <cell r="B654" t="str">
            <v>2301320</v>
          </cell>
          <cell r="C654" t="str">
            <v>Проведення державним підприємством "Укрвакцина" розрахунків за надання послуг у галузі права щодо повернення бюджетних коштів</v>
          </cell>
        </row>
        <row r="655">
          <cell r="B655" t="str">
            <v>2301340</v>
          </cell>
          <cell r="C655" t="str">
            <v>Державний контроль за якістю лікарських засобів</v>
          </cell>
        </row>
        <row r="656">
          <cell r="B656" t="str">
            <v>2301350</v>
          </cell>
          <cell r="C656" t="str">
            <v>Організація і регулювання діяльності установ та окремі заходи у системі охорони здоров'я</v>
          </cell>
        </row>
        <row r="657">
          <cell r="B657" t="str">
            <v>2301360</v>
          </cell>
          <cell r="C657" t="str">
            <v>Лікування громадян України за кордоном</v>
          </cell>
        </row>
        <row r="658">
          <cell r="B658" t="str">
            <v>2301370</v>
          </cell>
          <cell r="C658" t="str">
            <v>Забезпечення медичних заходів по боротьбі з туберкульозом, профілактики та лікування СНіДу, лікування онкологічних хворих</v>
          </cell>
        </row>
        <row r="659">
          <cell r="B659" t="str">
            <v>2301380</v>
          </cell>
          <cell r="C659" t="str">
            <v>Розвиток служби екстреної медичної допомоги (придбання медичного автотранспорту) для закладів охорони здоровія України</v>
          </cell>
        </row>
        <row r="660">
          <cell r="B660" t="str">
            <v>2301400</v>
          </cell>
          <cell r="C660" t="str">
            <v>Забезпечення медичних заходів окремих державних програм та комплексних заходів програмного характеру</v>
          </cell>
        </row>
        <row r="661">
          <cell r="B661" t="str">
            <v>2301410</v>
          </cell>
          <cell r="C661" t="str">
            <v>Функціонування Національної наукової медичної бібліотеки, збереження та популяризація історії медицини</v>
          </cell>
        </row>
        <row r="662">
          <cell r="B662" t="str">
            <v>2301420</v>
          </cell>
          <cell r="C662" t="str">
            <v>Збереження та популяризація історії медицини</v>
          </cell>
        </row>
        <row r="663">
          <cell r="B663" t="str">
            <v>2301430</v>
          </cell>
          <cell r="C663"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664">
          <cell r="B664" t="str">
            <v>2301440</v>
          </cell>
          <cell r="C664" t="str">
            <v>Заходи з обміну та вивчення досвіду у провідних клініках світу</v>
          </cell>
        </row>
        <row r="665">
          <cell r="B665" t="str">
            <v>2301450</v>
          </cell>
          <cell r="C665" t="str">
            <v>Забезпечення окремих централізованих заходів з лікування цукрового діабету</v>
          </cell>
        </row>
        <row r="666">
          <cell r="B666" t="str">
            <v>2301480</v>
          </cell>
          <cell r="C666" t="str">
            <v>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v>
          </cell>
        </row>
        <row r="667">
          <cell r="B667" t="str">
            <v>2301510</v>
          </cell>
          <cell r="C667" t="str">
            <v>Заходи із реабілітації хворих на дитячий церебральний параліч у Міжнародній клініці відновного лікування</v>
          </cell>
        </row>
        <row r="668">
          <cell r="B668" t="str">
            <v>2301520</v>
          </cell>
          <cell r="C668" t="str">
            <v>Фінансова підтримка служб Товариства Червоного Хреста України та внесок до Міжнародної федерації Товариств Червоного Хреста та Червоного Півмісяця</v>
          </cell>
        </row>
        <row r="669">
          <cell r="B669" t="str">
            <v>2301540</v>
          </cell>
          <cell r="C669" t="str">
            <v>Надання державних пільгових довгострокових кредитів на підготовку медичних та фармацевтичних кадрів вищими навчальними закладами</v>
          </cell>
        </row>
        <row r="670">
          <cell r="B670" t="str">
            <v>2301580</v>
          </cell>
          <cell r="C670" t="str">
            <v>Заходи із запобігання поширенню та лікування грипу типу А/Н1N1/Каліфорнія/04/09 і гострих респіраторних захворювань</v>
          </cell>
        </row>
        <row r="671">
          <cell r="B671" t="str">
            <v>2301590</v>
          </cell>
          <cell r="C671" t="str">
            <v>Заходи із проектування, реконструкції та капітального ремонту закладів охорони здоров'я в містах проведення  Євро - 2012</v>
          </cell>
        </row>
        <row r="672">
          <cell r="B672" t="str">
            <v>2301600</v>
          </cell>
          <cell r="C672" t="str">
            <v>Заходи з подолання епідемії туберкульозу та СНіДу</v>
          </cell>
        </row>
        <row r="673">
          <cell r="B673" t="str">
            <v>2301610</v>
          </cell>
          <cell r="C673" t="str">
            <v>Поліпшення охорони здоров`я на службі у людей</v>
          </cell>
        </row>
        <row r="674">
          <cell r="B674" t="str">
            <v>2301800</v>
          </cell>
          <cell r="C674" t="str">
            <v>Заходи щодо створення державної клініки високих медичних технологій у Запорізькій області</v>
          </cell>
        </row>
        <row r="675">
          <cell r="B675" t="str">
            <v>2301810</v>
          </cell>
          <cell r="C675" t="str">
            <v>Будівництво сучасного лікувально-діагностичного комплексу Національної дитячої спеціалізованої лікарні іОхматдиті</v>
          </cell>
        </row>
        <row r="676">
          <cell r="B676" t="str">
            <v>2301820</v>
          </cell>
          <cell r="C676" t="str">
            <v>Будівництво сучасного лікувально-діагностичного комплексу Національної дитячої спеціалізованої лікарні "Охматдит"</v>
          </cell>
        </row>
        <row r="677">
          <cell r="B677" t="str">
            <v>2301830</v>
          </cell>
          <cell r="C677" t="str">
            <v>Завершення реконструкції харчоблоку Українського державного медико-соціального центру ветеранів війни с.Циблі</v>
          </cell>
        </row>
        <row r="678">
          <cell r="B678" t="str">
            <v>2301840</v>
          </cell>
          <cell r="C678" t="str">
            <v>Виконання робіт із будівництва об'єктів Національного медичного університету ім. О.О. Богомольця</v>
          </cell>
        </row>
        <row r="679">
          <cell r="B679" t="str">
            <v>2301850</v>
          </cell>
          <cell r="C679" t="str">
            <v>Реконструкція і розширення Національного інституту раку</v>
          </cell>
        </row>
        <row r="680">
          <cell r="B680" t="str">
            <v>2301860</v>
          </cell>
          <cell r="C680" t="str">
            <v>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v>
          </cell>
        </row>
        <row r="681">
          <cell r="B681" t="str">
            <v>2301870</v>
          </cell>
          <cell r="C681" t="str">
            <v>Будівництво клінік медичних навчальних закладів ііі - іV рівнів акредитації</v>
          </cell>
        </row>
        <row r="682">
          <cell r="B682" t="str">
            <v>2301880</v>
          </cell>
          <cell r="C682" t="str">
            <v>Добудова лікувального корпусу державного закладу "Прикарпатський центр репродукції людини" (м. івано-Франківськ)</v>
          </cell>
        </row>
        <row r="683">
          <cell r="B683" t="str">
            <v>2301890</v>
          </cell>
          <cell r="C683" t="str">
            <v>Реконструкція та капітальний ремонт навчальних корпусів і гуртожитків Донецького національного медичного університету ім. М.Горького</v>
          </cell>
        </row>
        <row r="684">
          <cell r="B684" t="str">
            <v>2302000</v>
          </cell>
          <cell r="C684" t="str">
            <v>Державна служба України з лікарських засобів</v>
          </cell>
        </row>
        <row r="685">
          <cell r="B685" t="str">
            <v>2302010</v>
          </cell>
          <cell r="C685" t="str">
            <v>Керівництво та управління у сфері лікарських засобів</v>
          </cell>
        </row>
        <row r="686">
          <cell r="B686" t="str">
            <v>2302020</v>
          </cell>
          <cell r="C686" t="str">
            <v>Заходи по боротьбі з виробництвом та розповсюдженням фальсифікованих та субстандартних лікарських засобів</v>
          </cell>
        </row>
        <row r="687">
          <cell r="B687" t="str">
            <v>2302030</v>
          </cell>
          <cell r="C687" t="str">
            <v>Створення державної інформаційно-аналітичної системи контролю за лікарськими засобами і медичною продукцією</v>
          </cell>
        </row>
        <row r="688">
          <cell r="B688" t="str">
            <v>2303000</v>
          </cell>
          <cell r="C688" t="str">
            <v>Державна служба України з контролю за наркотиками</v>
          </cell>
        </row>
        <row r="689">
          <cell r="B689" t="str">
            <v>2303010</v>
          </cell>
          <cell r="C689" t="str">
            <v>Керівництво та управління у сфері контролю за наркотиками</v>
          </cell>
        </row>
        <row r="690">
          <cell r="B690" t="str">
            <v>2304000</v>
          </cell>
          <cell r="C690" t="str">
            <v>Державна санітарно-епідеміологічна служба України</v>
          </cell>
        </row>
        <row r="691">
          <cell r="B691" t="str">
            <v>2304010</v>
          </cell>
          <cell r="C691" t="str">
            <v>Керівництво та управління у сфері санітарно-епідеміологічної служби</v>
          </cell>
        </row>
        <row r="692">
          <cell r="B692" t="str">
            <v>2304020</v>
          </cell>
          <cell r="C692" t="str">
            <v>Проведення лабораторних досліджень у сфері санітарного та епідемічного благополуччя населення і вжиття спеціальних заходів на локалізацію та ліквідацію спалахів та епідемій</v>
          </cell>
        </row>
        <row r="693">
          <cell r="B693" t="str">
            <v>2305000</v>
          </cell>
          <cell r="C693" t="str">
            <v>Державна служба України з питань протидії ВіЛ-інфекції/СНіДу та інших соціально небезпечних захворювань</v>
          </cell>
        </row>
        <row r="694">
          <cell r="B694" t="str">
            <v>2305010</v>
          </cell>
          <cell r="C694" t="str">
            <v>Керівництво та управління у сфері протидії ВіЛ-інфекції/СНіДу та інших соціально небезпечних захворювань</v>
          </cell>
        </row>
        <row r="695">
          <cell r="B695" t="str">
            <v>2305020</v>
          </cell>
          <cell r="C695" t="str">
            <v>Удосконалення заходів протидіі ВіЛ-інфекції/СНіДу та інших соціально-небезпечних захворювань в Україні</v>
          </cell>
        </row>
        <row r="696">
          <cell r="B696" t="str">
            <v>2306000</v>
          </cell>
          <cell r="C696" t="str">
            <v>Національна академія медичних наук України</v>
          </cell>
        </row>
        <row r="697">
          <cell r="B697" t="str">
            <v>2310000</v>
          </cell>
          <cell r="C697" t="str">
            <v>Міністерство охорони здоров'я України (загальнодержавні витрати)</v>
          </cell>
        </row>
        <row r="698">
          <cell r="B698" t="str">
            <v>2311000</v>
          </cell>
          <cell r="C698" t="str">
            <v>Міністерство охорони здоров'я України (загальнодержавні витрати)</v>
          </cell>
        </row>
        <row r="699">
          <cell r="B699" t="str">
            <v>2311020</v>
          </cell>
          <cell r="C699" t="str">
            <v>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v>
          </cell>
        </row>
        <row r="700">
          <cell r="B700" t="str">
            <v>2311030</v>
          </cell>
          <cell r="C700" t="str">
            <v>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v>
          </cell>
        </row>
        <row r="701">
          <cell r="B701" t="str">
            <v>2311050</v>
          </cell>
          <cell r="C701" t="str">
            <v>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v>
          </cell>
        </row>
        <row r="702">
          <cell r="B702" t="str">
            <v>2311060</v>
          </cell>
          <cell r="C702" t="str">
            <v>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v>
          </cell>
        </row>
        <row r="703">
          <cell r="B703" t="str">
            <v>2311090</v>
          </cell>
          <cell r="C703" t="str">
            <v>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v>
          </cell>
        </row>
        <row r="704">
          <cell r="B704" t="str">
            <v>2311100</v>
          </cell>
          <cell r="C704" t="str">
            <v>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v>
          </cell>
        </row>
        <row r="705">
          <cell r="B705" t="str">
            <v>2311110</v>
          </cell>
          <cell r="C705" t="str">
            <v>Субвенція з державного бюджету міському бюджету м. Києва на капітальний ремонт Київського міського центру репродуктивної та перинатальної медицини</v>
          </cell>
        </row>
        <row r="706">
          <cell r="B706" t="str">
            <v>2311120</v>
          </cell>
          <cell r="C706" t="str">
            <v>Субвенція з державного бюджету обласному бюджету Чернівецької області на придбання обладнання для закладів охорони здоров'я Чернівецької області</v>
          </cell>
        </row>
        <row r="707">
          <cell r="B707" t="str">
            <v>2311130</v>
          </cell>
          <cell r="C707" t="str">
            <v>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v>
          </cell>
        </row>
        <row r="708">
          <cell r="B708" t="str">
            <v>2311140</v>
          </cell>
          <cell r="C708" t="str">
            <v>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v>
          </cell>
        </row>
        <row r="709">
          <cell r="B709" t="str">
            <v>2311150</v>
          </cell>
          <cell r="C709" t="str">
            <v>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v>
          </cell>
        </row>
        <row r="710">
          <cell r="B710" t="str">
            <v>2311160</v>
          </cell>
          <cell r="C710"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711">
          <cell r="B711" t="str">
            <v>2311170</v>
          </cell>
          <cell r="C711" t="str">
            <v>Субвенція з державного бюджету обласному бюджету Кіровоградської області на придбання високовартісного медичного обладнання</v>
          </cell>
        </row>
        <row r="712">
          <cell r="B712" t="str">
            <v>2311180</v>
          </cell>
          <cell r="C712" t="str">
            <v>Субвенція з державного бюджету обласному бюджету Волинської області на закупівлю рентген-діагностичного обладнання, в тому числі ангіографу</v>
          </cell>
        </row>
        <row r="713">
          <cell r="B713" t="str">
            <v>2311190</v>
          </cell>
          <cell r="C713"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714">
          <cell r="B714" t="str">
            <v>2311200</v>
          </cell>
          <cell r="C714" t="str">
            <v>Субвенція з державного бюджету обласному бюджету Одеської області на закупівлю рентген-діагностичного та іншого медичного обладнання</v>
          </cell>
        </row>
        <row r="715">
          <cell r="B715" t="str">
            <v>2311210</v>
          </cell>
          <cell r="C715" t="str">
            <v>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v>
          </cell>
        </row>
        <row r="716">
          <cell r="B716" t="str">
            <v>2311220</v>
          </cell>
          <cell r="C716" t="str">
            <v>Субвенція з державного бюджету місцевим бюджетам на придбання витратних матеріалів та медичного обладнання для закладів охорони здоров'я</v>
          </cell>
        </row>
        <row r="717">
          <cell r="B717" t="str">
            <v>2311230</v>
          </cell>
          <cell r="C717" t="str">
            <v>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v>
          </cell>
        </row>
        <row r="718">
          <cell r="B718" t="str">
            <v>2311240</v>
          </cell>
          <cell r="C718" t="str">
            <v>Субвенція з державного бюджету міському бюджету міста Донецька на придбання сучасного медичного обладнання для закладів охорони здоров'я</v>
          </cell>
        </row>
        <row r="719">
          <cell r="B719" t="str">
            <v>2311250</v>
          </cell>
          <cell r="C719" t="str">
            <v>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v>
          </cell>
        </row>
        <row r="720">
          <cell r="B720" t="str">
            <v>2311260</v>
          </cell>
          <cell r="C720" t="str">
            <v>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v>
          </cell>
        </row>
        <row r="721">
          <cell r="B721" t="str">
            <v>2311270</v>
          </cell>
          <cell r="C721" t="str">
            <v>Субвенція з державного бюджету обласному бюджету Київської області на придбання медичного обладнання для Київської обласної клінічної лікарні</v>
          </cell>
        </row>
        <row r="722">
          <cell r="B722" t="str">
            <v>2311280</v>
          </cell>
          <cell r="C722" t="str">
            <v>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v>
          </cell>
        </row>
        <row r="723">
          <cell r="B723" t="str">
            <v>2311290</v>
          </cell>
          <cell r="C723" t="str">
            <v>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v>
          </cell>
        </row>
        <row r="724">
          <cell r="B724" t="str">
            <v>2311300</v>
          </cell>
          <cell r="C724"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725">
          <cell r="B725" t="str">
            <v>2311310</v>
          </cell>
          <cell r="C725" t="str">
            <v>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v>
          </cell>
        </row>
        <row r="726">
          <cell r="B726" t="str">
            <v>2311320</v>
          </cell>
          <cell r="C726"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727">
          <cell r="B727" t="str">
            <v>2311330</v>
          </cell>
          <cell r="C727" t="str">
            <v>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v>
          </cell>
        </row>
        <row r="728">
          <cell r="B728" t="str">
            <v>2311340</v>
          </cell>
          <cell r="C728"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729">
          <cell r="B729" t="str">
            <v>2311350</v>
          </cell>
          <cell r="C729"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730">
          <cell r="B730" t="str">
            <v>2311360</v>
          </cell>
          <cell r="C730" t="str">
            <v>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v>
          </cell>
        </row>
        <row r="731">
          <cell r="B731" t="str">
            <v>2311370</v>
          </cell>
          <cell r="C731"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32">
          <cell r="B732" t="str">
            <v>2311380</v>
          </cell>
          <cell r="C732" t="str">
            <v>Субвенція з державного бюджету місцевим бюджетам на придбання медичного обладнання та  автотранспорту для закладів охорони здоров'я </v>
          </cell>
        </row>
        <row r="733">
          <cell r="B733" t="str">
            <v>2311390</v>
          </cell>
          <cell r="C733"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34">
          <cell r="B734" t="str">
            <v>2311410</v>
          </cell>
          <cell r="C734" t="str">
            <v>Медична субвенція з державного бюджету місцевим бюджетам</v>
          </cell>
        </row>
        <row r="735">
          <cell r="B735" t="str">
            <v>2311420</v>
          </cell>
          <cell r="C735" t="str">
            <v>Субвенція з державного бюджету місцевим бюджетам на забезпечення медичних заходів окремих державних програм та комплексних заходів програмного характеру</v>
          </cell>
        </row>
        <row r="736">
          <cell r="B736" t="str">
            <v>2311600</v>
          </cell>
          <cell r="C736" t="str">
            <v>Субвенція з державного бюджету місцевим бюджетам на реформування регіональних систем охорони здоровія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737">
          <cell r="B737" t="str">
            <v>2400000</v>
          </cell>
          <cell r="C737" t="str">
            <v>Міністерство екології та природних ресурсів України</v>
          </cell>
        </row>
        <row r="738">
          <cell r="B738" t="str">
            <v>2401000</v>
          </cell>
          <cell r="C738" t="str">
            <v>Апарат Міністерства екології та природних ресурсів України</v>
          </cell>
        </row>
        <row r="739">
          <cell r="B739" t="str">
            <v>2401010</v>
          </cell>
          <cell r="C739" t="str">
            <v>Загальне керівництво та управління у сфері екології та природних ресурсів</v>
          </cell>
        </row>
        <row r="740">
          <cell r="B740" t="str">
            <v>2401020</v>
          </cell>
          <cell r="C740" t="str">
            <v>Управління та контроль у сфері охорони навколишнього природного середовища на регіональному рівні</v>
          </cell>
        </row>
        <row r="741">
          <cell r="B741" t="str">
            <v>2401030</v>
          </cell>
          <cell r="C741" t="str">
            <v>Розробка та впровадження комплексної інформаційної системи Міністерства екології та природних ресурсів України</v>
          </cell>
        </row>
        <row r="742">
          <cell r="B742" t="str">
            <v>2401040</v>
          </cell>
          <cell r="C742" t="str">
            <v>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v>
          </cell>
        </row>
        <row r="743">
          <cell r="B743" t="str">
            <v>2401090</v>
          </cell>
          <cell r="C743" t="str">
            <v>Підвищення кваліфікації та перепідготовка у сфері екології та природних ресурсів, підготовка наукових та науково-педагогічних кадрів</v>
          </cell>
        </row>
        <row r="744">
          <cell r="B744" t="str">
            <v>2401100</v>
          </cell>
          <cell r="C74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45">
          <cell r="B745" t="str">
            <v>2401140</v>
          </cell>
          <cell r="C745" t="str">
            <v>Підготовка робітничих кадрів у професійно-технічних навчальних закладах соціальної реабілітації та адаптації</v>
          </cell>
        </row>
        <row r="746">
          <cell r="B746" t="str">
            <v>2401160</v>
          </cell>
          <cell r="C746" t="str">
            <v>Заходи із створення і збереження природно-заповідного фонду, ведення кадастрів тваринного і рослинного світу, Червоної книги</v>
          </cell>
        </row>
        <row r="747">
          <cell r="B747" t="str">
            <v>2401190</v>
          </cell>
          <cell r="C747" t="str">
            <v>Моніторинг навколишнього природного середовища та забезпечення державного контролю за додержанням вимог природоохоронного законодавства</v>
          </cell>
        </row>
        <row r="748">
          <cell r="B748" t="str">
            <v>2401230</v>
          </cell>
          <cell r="C748" t="str">
            <v>Очистка стічних вод</v>
          </cell>
        </row>
        <row r="749">
          <cell r="B749" t="str">
            <v>2401240</v>
          </cell>
          <cell r="C749" t="str">
            <v>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v>
          </cell>
        </row>
        <row r="750">
          <cell r="B750" t="str">
            <v>2401250</v>
          </cell>
          <cell r="C750" t="str">
            <v>Поводження з відходами та небезпечними хімічними речовинами</v>
          </cell>
        </row>
        <row r="751">
          <cell r="B751" t="str">
            <v>2401260</v>
          </cell>
          <cell r="C751" t="str">
            <v>Формування національної екологічної мережі</v>
          </cell>
        </row>
        <row r="752">
          <cell r="B752" t="str">
            <v>2401270</v>
          </cell>
          <cell r="C752" t="str">
            <v>Здійснення природоохоронних заходів</v>
          </cell>
        </row>
        <row r="753">
          <cell r="B753" t="str">
            <v>2401280</v>
          </cell>
          <cell r="C753" t="str">
            <v>Здійснення природоохоронних заходів, направлених на упередження та ліквідацію наслідків негативних природних явищ</v>
          </cell>
        </row>
        <row r="754">
          <cell r="B754" t="str">
            <v>2401290</v>
          </cell>
          <cell r="C754" t="str">
            <v>Підвищення якості атмосферного повітря</v>
          </cell>
        </row>
        <row r="755">
          <cell r="B755" t="str">
            <v>2401320</v>
          </cell>
          <cell r="C755" t="str">
            <v>Фінансова підтримка природоохоронної діяльності, у тому числі через механізм здешевлення кредитів комерційних банків</v>
          </cell>
        </row>
        <row r="756">
          <cell r="B756" t="str">
            <v>2401330</v>
          </cell>
          <cell r="C756" t="str">
            <v>Заходи щодо очистки стічних вод в місті Одесі</v>
          </cell>
        </row>
        <row r="757">
          <cell r="B757" t="str">
            <v>2401450</v>
          </cell>
          <cell r="C757" t="str">
            <v>Загальнодержавні топографо-геодезичні та картографічні роботи, демаркація та делімітація державного кордону</v>
          </cell>
        </row>
        <row r="758">
          <cell r="B758" t="str">
            <v>2401460</v>
          </cell>
          <cell r="C758" t="str">
            <v>Демаркація та делімітація державного кордону</v>
          </cell>
        </row>
        <row r="759">
          <cell r="B759" t="str">
            <v>2401470</v>
          </cell>
          <cell r="C759" t="str">
            <v>Керівництво та управління у сфері геодезії, картографії та кадастру</v>
          </cell>
        </row>
        <row r="760">
          <cell r="B760" t="str">
            <v>2401480</v>
          </cell>
          <cell r="C760" t="str">
            <v>Фінансове забезпечення цільових проектів екологічної модернізації підприємств</v>
          </cell>
        </row>
        <row r="761">
          <cell r="B761" t="str">
            <v>2401490</v>
          </cell>
          <cell r="C761" t="str">
            <v>Компенсація витрат, пов'язаних з утилізацією транспортних засобів</v>
          </cell>
        </row>
        <row r="762">
          <cell r="B762" t="str">
            <v>2401510</v>
          </cell>
          <cell r="C762" t="str">
            <v>Внески України до бюджетів Рамкової конвенції ООН про зміну клімату, Кіотського протоколу та Міжнародного журналу транзакцій</v>
          </cell>
        </row>
        <row r="763">
          <cell r="B763" t="str">
            <v>2401520</v>
          </cell>
          <cell r="C763" t="str">
            <v>Забезпечення діяльності Національного центру обліку викидів парникових газів</v>
          </cell>
        </row>
        <row r="764">
          <cell r="B764" t="str">
            <v>2401530</v>
          </cell>
          <cell r="C764" t="str">
            <v>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v>
          </cell>
        </row>
        <row r="765">
          <cell r="B765" t="str">
            <v>2402000</v>
          </cell>
          <cell r="C765" t="str">
            <v>Державне агентство екологічних інвестицій України</v>
          </cell>
        </row>
        <row r="766">
          <cell r="B766" t="str">
            <v>2402010</v>
          </cell>
          <cell r="C766" t="str">
            <v>Керівництво та управління у сфері екологічних інвестицій</v>
          </cell>
        </row>
        <row r="767">
          <cell r="B767" t="str">
            <v>2404000</v>
          </cell>
          <cell r="C767" t="str">
            <v>Державна служба геології та надр України</v>
          </cell>
        </row>
        <row r="768">
          <cell r="B768" t="str">
            <v>2404010</v>
          </cell>
          <cell r="C768" t="str">
            <v>Керівництво та управління у сфері геологічного вивчення та використання надр</v>
          </cell>
        </row>
        <row r="769">
          <cell r="B769" t="str">
            <v>2404020</v>
          </cell>
          <cell r="C769" t="str">
            <v>Розвиток мінерально-сировинної бази</v>
          </cell>
        </row>
        <row r="770">
          <cell r="B770" t="str">
            <v>2404030</v>
          </cell>
          <cell r="C770" t="str">
            <v>Геолого-екологічні дослідження та заходи</v>
          </cell>
        </row>
        <row r="771">
          <cell r="B771" t="str">
            <v>2405000</v>
          </cell>
          <cell r="C771" t="str">
            <v>Державна екологічна інспекція України</v>
          </cell>
        </row>
        <row r="772">
          <cell r="B772" t="str">
            <v>2405010</v>
          </cell>
          <cell r="C772" t="str">
            <v>Керівництво та управління у сфері екологічного контролю</v>
          </cell>
        </row>
        <row r="773">
          <cell r="B773" t="str">
            <v>2405020</v>
          </cell>
          <cell r="C773" t="str">
            <v>Зміцнення матеріально-технічної бази і методологічне забезпечення Державної екологічної інспекції України та її територіальних органів</v>
          </cell>
        </row>
        <row r="774">
          <cell r="B774" t="str">
            <v>2406000</v>
          </cell>
          <cell r="C774" t="str">
            <v>Національна комісія з радіаційного захисту населення України</v>
          </cell>
        </row>
        <row r="775">
          <cell r="B775" t="str">
            <v>2406010</v>
          </cell>
          <cell r="C775" t="str">
            <v>Керівництво та управління у сфері радіаційного захисту населення</v>
          </cell>
        </row>
        <row r="776">
          <cell r="B776" t="str">
            <v>2407000</v>
          </cell>
          <cell r="C776" t="str">
            <v>Державне агентство водних ресурсів України</v>
          </cell>
        </row>
        <row r="777">
          <cell r="B777" t="str">
            <v>2407010</v>
          </cell>
          <cell r="C777" t="str">
            <v>Керівництво та управління у сфері водного господарства</v>
          </cell>
        </row>
        <row r="778">
          <cell r="B778" t="str">
            <v>2407020</v>
          </cell>
          <cell r="C778" t="str">
            <v>Прикладні наукові та науково-технічні розробки, виконання робіт за державним замовленням у сфері розвитку водного господарства</v>
          </cell>
        </row>
        <row r="779">
          <cell r="B779" t="str">
            <v>2407030</v>
          </cell>
          <cell r="C779" t="str">
            <v>Розробки найважливіших новітніх технологій у сфері екологічного оздоровлення водних ресурсів</v>
          </cell>
        </row>
        <row r="780">
          <cell r="B780" t="str">
            <v>2407040</v>
          </cell>
          <cell r="C780" t="str">
            <v>Підвищення кваліфікації кадрів у сфері водного господарства</v>
          </cell>
        </row>
        <row r="781">
          <cell r="B781" t="str">
            <v>2407050</v>
          </cell>
          <cell r="C781" t="str">
            <v>Експлуатація державного водогосподарського комплексу та управління водними ресурсами</v>
          </cell>
        </row>
        <row r="782">
          <cell r="B782" t="str">
            <v>2407060</v>
          </cell>
          <cell r="C782" t="str">
            <v>Ведення державного моніторингу поверхневих вод, водного кадастру, паспортизація, управління водними ресурсами</v>
          </cell>
        </row>
        <row r="783">
          <cell r="B783" t="str">
            <v>2407070</v>
          </cell>
          <cell r="C783" t="str">
            <v>Захист від шкідливої дії вод сільських населених пунктів та сільськогосподарських угідь, в тому числі в басейні р. Тиса у Закарпатській області</v>
          </cell>
        </row>
        <row r="784">
          <cell r="B784" t="str">
            <v>2407080</v>
          </cell>
          <cell r="C784" t="str">
            <v>Комплексний протипаводковий захист в басейні р. Тиса у Закарпатській області</v>
          </cell>
        </row>
        <row r="785">
          <cell r="B785" t="str">
            <v>2407090</v>
          </cell>
          <cell r="C785" t="str">
            <v>Першочергове забезпечення населених пунктів централізованим водопостачанням</v>
          </cell>
        </row>
        <row r="786">
          <cell r="B786" t="str">
            <v>2407100</v>
          </cell>
          <cell r="C78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87">
          <cell r="B787" t="str">
            <v>2407110</v>
          </cell>
          <cell r="C787" t="str">
            <v>Комплексний протипаводковий захист Прикарпатського регіону</v>
          </cell>
        </row>
        <row r="788">
          <cell r="B788" t="str">
            <v>2407120</v>
          </cell>
          <cell r="C788" t="str">
            <v>Розвиток та поліпшення екологічного стану зрошуваних та осушених угідь</v>
          </cell>
        </row>
        <row r="789">
          <cell r="B789" t="str">
            <v>2407130</v>
          </cell>
          <cell r="C789" t="str">
            <v>Виконання боргових зобов'язань за кредитом, залученим ДП "Львівська обласна дирекція з протипаводкового захисту" під державну гарантію</v>
          </cell>
        </row>
        <row r="790">
          <cell r="B790" t="str">
            <v>2407140</v>
          </cell>
          <cell r="C790" t="str">
            <v>Здійснення заходів із заповнення водою водосховищ та інших водних об'єктів  Автономної Республіки Крим</v>
          </cell>
        </row>
        <row r="791">
          <cell r="B791" t="str">
            <v>2407150</v>
          </cell>
          <cell r="C791" t="str">
            <v>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v>
          </cell>
        </row>
        <row r="792">
          <cell r="B792" t="str">
            <v>2407700</v>
          </cell>
          <cell r="C792" t="str">
            <v>Здійснення заходів щодо запобігання можливому затопленню територій внаслідок льодоходу та повені</v>
          </cell>
        </row>
        <row r="793">
          <cell r="B793" t="str">
            <v>2408000</v>
          </cell>
          <cell r="C793" t="str">
            <v>Державне агентство України з управління зоною відчуження</v>
          </cell>
        </row>
        <row r="794">
          <cell r="B794" t="str">
            <v>2408010</v>
          </cell>
          <cell r="C794" t="str">
            <v>Керівництво та управління діяльністю у зоні відчуження</v>
          </cell>
        </row>
        <row r="795">
          <cell r="B795" t="str">
            <v>2408040</v>
          </cell>
          <cell r="C795" t="str">
            <v>Внески України до Чорнобильського фонду "Укриття" та до рахунку ядерної безпеки ЄБРР</v>
          </cell>
        </row>
        <row r="796">
          <cell r="B796" t="str">
            <v>2408070</v>
          </cell>
          <cell r="C796" t="str">
            <v>Радіологічний захист населення та екологічне оздоровлення території, що зазнала радіоактивного забруднення</v>
          </cell>
        </row>
        <row r="797">
          <cell r="B797" t="str">
            <v>2408080</v>
          </cell>
          <cell r="C797" t="str">
            <v>Наукове забезпечення робіт та інформаційні системи щодо ліквідації наслідків Чорнобильської катастрофи</v>
          </cell>
        </row>
        <row r="798">
          <cell r="B798" t="str">
            <v>2408090</v>
          </cell>
          <cell r="C798" t="str">
            <v>Виконання робіт у сфері поводження з радіоактивними відходами неядерного циклу, будівництво комплексу "Вектор" та експлуатація його об'єктів</v>
          </cell>
        </row>
        <row r="799">
          <cell r="B799" t="str">
            <v>2408110</v>
          </cell>
          <cell r="C799" t="str">
            <v>Підтримка екологічно безпечного стану у зонах відчуження і безумовного (обов'язкового) відселення</v>
          </cell>
        </row>
        <row r="800">
          <cell r="B800" t="str">
            <v>2408120</v>
          </cell>
          <cell r="C800" t="str">
            <v>Підтримка у безпечному стані енергоблоків та об'єкта "Укриття" та заходи щодо підготовки до зняття з експлуатації Чорнобильської АЕС</v>
          </cell>
        </row>
        <row r="801">
          <cell r="B801" t="str">
            <v>2500000</v>
          </cell>
          <cell r="C801" t="str">
            <v>Міністерство соціальної політики України</v>
          </cell>
        </row>
        <row r="802">
          <cell r="B802" t="str">
            <v>2501000</v>
          </cell>
          <cell r="C802" t="str">
            <v>Апарат Міністерства соціальної політики України</v>
          </cell>
        </row>
        <row r="803">
          <cell r="B803" t="str">
            <v>2501010</v>
          </cell>
          <cell r="C803" t="str">
            <v>Керівництво та управління у сфері соціальної політики</v>
          </cell>
        </row>
        <row r="804">
          <cell r="B804" t="str">
            <v>2501040</v>
          </cell>
          <cell r="C804" t="str">
            <v>Прикладні наукові та науково-технічні розробки, підготовка наукових кадрів у сфері соціальної політики, промислової безпеки та охорони праці</v>
          </cell>
        </row>
        <row r="805">
          <cell r="B805" t="str">
            <v>2501050</v>
          </cell>
          <cell r="C805" t="str">
            <v>Підготовка кадрів для галузі соціального захисту вищими навчальними закладами і і іі рівнів акредитації</v>
          </cell>
        </row>
        <row r="806">
          <cell r="B806" t="str">
            <v>2501060</v>
          </cell>
          <cell r="C806" t="str">
            <v>Підвищення кваліфікації працівників органів соціального захисту та соціальна адаптація військовослужбовців, звільнених у запас або у відставку</v>
          </cell>
        </row>
        <row r="807">
          <cell r="B807" t="str">
            <v>2501070</v>
          </cell>
          <cell r="C807" t="str">
            <v>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v>
          </cell>
        </row>
        <row r="808">
          <cell r="B808" t="str">
            <v>2501090</v>
          </cell>
          <cell r="C808" t="str">
            <v>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v>
          </cell>
        </row>
        <row r="809">
          <cell r="B809" t="str">
            <v>2501100</v>
          </cell>
          <cell r="C809" t="str">
            <v>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v>
          </cell>
        </row>
        <row r="810">
          <cell r="B810" t="str">
            <v>2501110</v>
          </cell>
          <cell r="C810" t="str">
            <v>Фінансова підтримка заходів із соціального захисту дітей</v>
          </cell>
        </row>
        <row r="811">
          <cell r="B811" t="str">
            <v>2501120</v>
          </cell>
          <cell r="C811" t="str">
            <v>Розселення та облаштування депортованих кримських татар та осіб інших національностей, які були  депортовані з території України</v>
          </cell>
        </row>
        <row r="812">
          <cell r="B812" t="str">
            <v>2501130</v>
          </cell>
          <cell r="C812" t="str">
            <v>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v>
          </cell>
        </row>
        <row r="813">
          <cell r="B813" t="str">
            <v>2501140</v>
          </cell>
          <cell r="C813" t="str">
            <v>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v>
          </cell>
        </row>
        <row r="814">
          <cell r="B814" t="str">
            <v>2501150</v>
          </cell>
          <cell r="C814" t="str">
            <v>Щорічна разова грошова допомога ветеранам війни та жертвам нацистських переслідувань</v>
          </cell>
        </row>
        <row r="815">
          <cell r="B815" t="str">
            <v>2501160</v>
          </cell>
          <cell r="C815" t="str">
            <v>Довічні державні стипендії</v>
          </cell>
        </row>
        <row r="816">
          <cell r="B816" t="str">
            <v>2501170</v>
          </cell>
          <cell r="C816" t="str">
            <v>Розробка нових видів протезно-ортопедичних виробів та обслуговування інвалідів у стаціонарах при протезних підприємствах</v>
          </cell>
        </row>
        <row r="817">
          <cell r="B817" t="str">
            <v>2501180</v>
          </cell>
          <cell r="C817" t="str">
            <v>Соціальний захист працівників, що  вивільняються у зв'язку з виведенням з експлуатації Чорнобильської АЕС</v>
          </cell>
        </row>
        <row r="818">
          <cell r="B818" t="str">
            <v>2501200</v>
          </cell>
          <cell r="C818" t="str">
            <v>Соціальний захист громадян, які постраждали внаслідок Чорнобильської катастрофи</v>
          </cell>
        </row>
        <row r="819">
          <cell r="B819" t="str">
            <v>2501210</v>
          </cell>
          <cell r="C819" t="str">
            <v>Компенсація сім'ям з дітьми та видатки на безплатне харчування дітей, які постраждали внаслідок Чорнобильської катастрофи</v>
          </cell>
        </row>
        <row r="820">
          <cell r="B820" t="str">
            <v>2501220</v>
          </cell>
          <cell r="C820"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21">
          <cell r="B821" t="str">
            <v>2501230</v>
          </cell>
          <cell r="C821" t="str">
            <v>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v>
          </cell>
        </row>
        <row r="822">
          <cell r="B822" t="str">
            <v>2501240</v>
          </cell>
          <cell r="C822" t="str">
            <v>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v>
          </cell>
        </row>
        <row r="823">
          <cell r="B823" t="str">
            <v>2501250</v>
          </cell>
          <cell r="C823" t="str">
            <v>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v>
          </cell>
        </row>
        <row r="824">
          <cell r="B824" t="str">
            <v>2501260</v>
          </cell>
          <cell r="C82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825">
          <cell r="B825" t="str">
            <v>2501270</v>
          </cell>
          <cell r="C825" t="str">
            <v>Допомога по тимчасовій непрацездатності громадянам, які постраждали внаслідок Чорнобильської катастрофи</v>
          </cell>
        </row>
        <row r="826">
          <cell r="B826" t="str">
            <v>2501280</v>
          </cell>
          <cell r="C826" t="str">
            <v>Забезпечення житлом громадян, які постраждали внаслідок Чорнобильської катастрофи</v>
          </cell>
        </row>
        <row r="827">
          <cell r="B827" t="str">
            <v>2501300</v>
          </cell>
          <cell r="C827" t="str">
            <v>Обслуговування банківських позик, наданих на пільгових умовах до 1999 року громадянам, які постраждали внаслідок Чорнобильської катастрофи</v>
          </cell>
        </row>
        <row r="828">
          <cell r="B828" t="str">
            <v>2501350</v>
          </cell>
          <cell r="C828" t="str">
            <v>Компенсація підприємствам, установам, організаціям у межах середнього заробітку працівників, призваних на військову службу за призовом під час мобілізації, на особливий період</v>
          </cell>
        </row>
        <row r="829">
          <cell r="B829" t="str">
            <v>2501360</v>
          </cell>
          <cell r="C829" t="str">
            <v>Оздоровлення громадян, які постраждали внаслідок Чорнобильської катастрофи</v>
          </cell>
        </row>
        <row r="830">
          <cell r="B830" t="str">
            <v>2501370</v>
          </cell>
          <cell r="C830" t="str">
            <v>Впровадження інноваційних технологій у виробництві технічних засобів реабілітації інвалідів</v>
          </cell>
        </row>
        <row r="831">
          <cell r="B831" t="str">
            <v>2501380</v>
          </cell>
          <cell r="C831"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v>
          </cell>
        </row>
        <row r="832">
          <cell r="B832" t="str">
            <v>2501400</v>
          </cell>
          <cell r="C832" t="str">
            <v>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v>
          </cell>
        </row>
        <row r="833">
          <cell r="B833" t="str">
            <v>2501410</v>
          </cell>
          <cell r="C833" t="str">
            <v>Реєстрація державною службою зайнятості трудових договорів, укладених між працівниками та фізичними особами</v>
          </cell>
        </row>
        <row r="834">
          <cell r="B834" t="str">
            <v>2501420</v>
          </cell>
          <cell r="C834" t="str">
            <v>Надання роботодавцям компенсації для забезпечення молоді першим робочим місцем</v>
          </cell>
        </row>
        <row r="835">
          <cell r="B835" t="str">
            <v>2501430</v>
          </cell>
          <cell r="C835" t="str">
            <v>Одноразова виплата жінкам, яким присвоєно почесне звання України "Мати-героїня"</v>
          </cell>
        </row>
        <row r="836">
          <cell r="B836" t="str">
            <v>2501440</v>
          </cell>
          <cell r="C836" t="str">
            <v>Реалізація державної політики з питань сім'ї та дітей</v>
          </cell>
        </row>
        <row r="837">
          <cell r="B837" t="str">
            <v>2501450</v>
          </cell>
          <cell r="C837" t="str">
            <v>Оздоровлення і відпочинок дітей, які потребують особливої уваги та підтримки, в дитячому оздоровчому таборі ДЦ "Молода Гвардія"</v>
          </cell>
        </row>
        <row r="838">
          <cell r="B838" t="str">
            <v>2501460</v>
          </cell>
          <cell r="C838" t="str">
            <v>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v>
          </cell>
        </row>
        <row r="839">
          <cell r="B839" t="str">
            <v>2501470</v>
          </cell>
          <cell r="C839"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40">
          <cell r="B840" t="str">
            <v>2501480</v>
          </cell>
          <cell r="C840" t="str">
            <v>Надання щомісячної адресної допомоги особам, які переміщуються з тимчасово окупованої території України та районів проведення антитерористичної операції, для покриття витрат на проживання, в тому числі на оплату житлово-комунальних послуг</v>
          </cell>
        </row>
        <row r="841">
          <cell r="B841" t="str">
            <v>2501550</v>
          </cell>
          <cell r="C841" t="str">
            <v>Підготовка кадрів для галузі соціального захисту вищими навчальними закладами ііі - іV рівнів акредитації</v>
          </cell>
        </row>
        <row r="842">
          <cell r="B842" t="str">
            <v>2501570</v>
          </cell>
          <cell r="C842" t="str">
            <v>Виплата матеріальної допомоги військовослужбовцям, звільненими з  військової строкової служби</v>
          </cell>
        </row>
        <row r="843">
          <cell r="B843" t="str">
            <v>2501580</v>
          </cell>
          <cell r="C843" t="str">
            <v>Придбання (будівництво) житла для інвалідів-сліпих та інвалідів глухих</v>
          </cell>
        </row>
        <row r="844">
          <cell r="B844" t="str">
            <v>2501590</v>
          </cell>
          <cell r="C844" t="str">
            <v>Компенсація роботодавцю частини фактичних витрат, повіязаних зі сплатою єдиного внеску на загальнообовіязкове державне соціальне страхування</v>
          </cell>
        </row>
        <row r="845">
          <cell r="B845" t="str">
            <v>2501600</v>
          </cell>
          <cell r="C845" t="str">
            <v>Розробка та впровадження моделей соціального інвестування</v>
          </cell>
        </row>
        <row r="846">
          <cell r="B846" t="str">
            <v>2501610</v>
          </cell>
          <cell r="C846" t="str">
            <v>Підвищення  ефективності  управління реформою системи соціального захисту</v>
          </cell>
        </row>
        <row r="847">
          <cell r="B847" t="str">
            <v>2501620</v>
          </cell>
          <cell r="C847" t="str">
            <v>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v>
          </cell>
        </row>
        <row r="848">
          <cell r="B848" t="str">
            <v>2501630</v>
          </cell>
          <cell r="C848" t="str">
            <v>Модернізація системи соціальної підтримки населення України</v>
          </cell>
        </row>
        <row r="849">
          <cell r="B849" t="str">
            <v>2501900</v>
          </cell>
          <cell r="C849" t="str">
            <v>Надання пільг, житлових субсидій та компенсацій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v>
          </cell>
        </row>
        <row r="850">
          <cell r="B850" t="str">
            <v>2501910</v>
          </cell>
          <cell r="C850" t="str">
            <v>Надання пільг та житлових субсидій населенню на придбання твердого та рідкого пічного побутового палива і скрапленого газу</v>
          </cell>
        </row>
        <row r="851">
          <cell r="B851" t="str">
            <v>2501920</v>
          </cell>
          <cell r="C851" t="str">
            <v>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v>
          </cell>
        </row>
        <row r="852">
          <cell r="B852" t="str">
            <v>2501930</v>
          </cell>
          <cell r="C852" t="str">
            <v>Виплата допомоги сім'ям з дітьми, малозабезпеченим сім'ям, інвалідам з дитинства, дітям-інвалідам, тимчасової державної допомоги дітям та на догляд за інвалідом і чи іі групи внаслідок психічного розладу</v>
          </cell>
        </row>
        <row r="853">
          <cell r="B853" t="str">
            <v>2503000</v>
          </cell>
          <cell r="C853" t="str">
            <v>Державна інспекція України з питань праці</v>
          </cell>
        </row>
        <row r="854">
          <cell r="B854" t="str">
            <v>2503010</v>
          </cell>
          <cell r="C854" t="str">
            <v>Керівництво та управління у сфері нагляду за додержанням законодавства про працю</v>
          </cell>
        </row>
        <row r="855">
          <cell r="B855" t="str">
            <v>2505000</v>
          </cell>
          <cell r="C855" t="str">
            <v>Державна служба України у справах ветеранів війни та учасників антитерористичної операції</v>
          </cell>
        </row>
        <row r="856">
          <cell r="B856" t="str">
            <v>2505010</v>
          </cell>
          <cell r="C856" t="str">
            <v>Керівництво та управління у сфері соціального захисту ветеранів війни та учасників антитерористичної операції</v>
          </cell>
        </row>
        <row r="857">
          <cell r="B857" t="str">
            <v>2505040</v>
          </cell>
          <cell r="C857" t="str">
            <v>Забезпечення протезуванням та ортезуванням виробами підвищеної функціональності за технологіями виготовлення, які відсутні в Україні, окремих категорій громадян, які брали участь в антитерористичній операції та/або у забезпеченні її проведення і втратили</v>
          </cell>
        </row>
        <row r="858">
          <cell r="B858" t="str">
            <v>2505050</v>
          </cell>
          <cell r="C858" t="str">
            <v>Забезпечення житлом воїнів-інтернаціоналістів</v>
          </cell>
        </row>
        <row r="859">
          <cell r="B859" t="str">
            <v>2505080</v>
          </cell>
          <cell r="C859" t="str">
            <v>Здійснення заходів щодо надання соціальної та психологічної допомоги центрами соціально-психологічної реабілітації населення</v>
          </cell>
        </row>
        <row r="860">
          <cell r="B860" t="str">
            <v>2505110</v>
          </cell>
          <cell r="C860" t="str">
            <v>Встановлення телефонів інвалідам і і іі груп</v>
          </cell>
        </row>
        <row r="861">
          <cell r="B861" t="str">
            <v>2505120</v>
          </cell>
          <cell r="C861" t="str">
            <v>Компенсаційні виплати інвалідам на бензин, ремонт, техобслуговування автотранспорту та транспортне обслуговування</v>
          </cell>
        </row>
        <row r="862">
          <cell r="B862" t="str">
            <v>2505130</v>
          </cell>
          <cell r="C862" t="str">
            <v>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v>
          </cell>
        </row>
        <row r="863">
          <cell r="B863" t="str">
            <v>2505140</v>
          </cell>
          <cell r="C863" t="str">
            <v>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v>
          </cell>
        </row>
        <row r="864">
          <cell r="B864" t="str">
            <v>2505150</v>
          </cell>
          <cell r="C864" t="str">
            <v>Заходи з психологічної реабілітації постраждалих учасників антитерористичної операції</v>
          </cell>
        </row>
        <row r="865">
          <cell r="B865" t="str">
            <v>2505160</v>
          </cell>
          <cell r="C865" t="str">
            <v>Забезпечення постраждалих учасників антитерористичної операції санаторно-курортним лікуванням</v>
          </cell>
        </row>
        <row r="866">
          <cell r="B866" t="str">
            <v>2505170</v>
          </cell>
          <cell r="C866" t="str">
            <v>Заходи з соціальної та професійної адаптації учасників антитерористичної операції (крім військовослужбовців, звільнених у запас або у відставку)</v>
          </cell>
        </row>
        <row r="867">
          <cell r="B867" t="str">
            <v>2505800</v>
          </cell>
          <cell r="C867" t="str">
            <v>Будівництво (придбання) житла для інвалідів по зору і слуху</v>
          </cell>
        </row>
        <row r="868">
          <cell r="B868" t="str">
            <v>2506000</v>
          </cell>
          <cell r="C868" t="str">
            <v>Пенсійний фонд України</v>
          </cell>
        </row>
        <row r="869">
          <cell r="B869" t="str">
            <v>2506020</v>
          </cell>
          <cell r="C869" t="str">
            <v>Дотація на виплату пенсій, надбавок та підвищень до пенсій, призначених за різними пенсійними програмами</v>
          </cell>
        </row>
        <row r="870">
          <cell r="B870" t="str">
            <v>2506030</v>
          </cell>
          <cell r="C870" t="str">
            <v>Дотація Пенсійному фонду України на пенсійне забезпечення військовослужбовців, осіб начальницького і рядового складу та суддів у відставці</v>
          </cell>
        </row>
        <row r="871">
          <cell r="B871" t="str">
            <v>2506050</v>
          </cell>
          <cell r="C871" t="str">
            <v>Покриття дефіциту коштів Пенсійного фонду України для виплати пенсій</v>
          </cell>
        </row>
        <row r="872">
          <cell r="B872" t="str">
            <v>2506060</v>
          </cell>
          <cell r="C872" t="str">
            <v>Допомога пенсіонерам на придбання ліків</v>
          </cell>
        </row>
        <row r="873">
          <cell r="B873" t="str">
            <v>2506070</v>
          </cell>
          <cell r="C873" t="str">
            <v>Пенсійне забезпечення працівників, зайнятих повний робочий день на підземних роботах, та членів їх сімей</v>
          </cell>
        </row>
        <row r="874">
          <cell r="B874" t="str">
            <v>2507000</v>
          </cell>
          <cell r="C874" t="str">
            <v>Фонд соціального захисту інвалідів</v>
          </cell>
        </row>
        <row r="875">
          <cell r="B875" t="str">
            <v>2507020</v>
          </cell>
          <cell r="C875" t="str">
            <v>Фінансова підтримка громадських організацій інвалідів</v>
          </cell>
        </row>
        <row r="876">
          <cell r="B876" t="str">
            <v>2507030</v>
          </cell>
          <cell r="C876" t="str">
            <v>Заходи із соціальної, трудової та професійної реабілітації інвалідів</v>
          </cell>
        </row>
        <row r="877">
          <cell r="B877" t="str">
            <v>2507040</v>
          </cell>
          <cell r="C877" t="str">
            <v>Забезпечення діяльності Фонду соціального захисту інвалідів</v>
          </cell>
        </row>
        <row r="878">
          <cell r="B878" t="str">
            <v>2507050</v>
          </cell>
          <cell r="C878"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79">
          <cell r="B879" t="str">
            <v>2507070</v>
          </cell>
          <cell r="C879"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80">
          <cell r="B880" t="str">
            <v>2507080</v>
          </cell>
          <cell r="C880" t="str">
            <v>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v>
          </cell>
        </row>
        <row r="881">
          <cell r="B881" t="str">
            <v>2507090</v>
          </cell>
          <cell r="C881" t="str">
            <v>Забезпечення окремих категорій населення України технічними та іншими засобами реабілітації</v>
          </cell>
        </row>
        <row r="882">
          <cell r="B882" t="str">
            <v>2507100</v>
          </cell>
          <cell r="C882" t="str">
            <v>Реабілітація дітей-інвалідів</v>
          </cell>
        </row>
        <row r="883">
          <cell r="B883" t="str">
            <v>2508000</v>
          </cell>
          <cell r="C883" t="str">
            <v>Державна служба гірничого нагляду та промислової безпеки України</v>
          </cell>
        </row>
        <row r="884">
          <cell r="B884" t="str">
            <v>2508010</v>
          </cell>
          <cell r="C884" t="str">
            <v>Керівництво та управління у сфері гірничого нагляду та промислової безпеки</v>
          </cell>
        </row>
        <row r="885">
          <cell r="B885" t="str">
            <v>2510000</v>
          </cell>
          <cell r="C885" t="str">
            <v>Міністерство соціальної політики України (загальнодержавні витрати)</v>
          </cell>
        </row>
        <row r="886">
          <cell r="B886" t="str">
            <v>2511000</v>
          </cell>
          <cell r="C886" t="str">
            <v>Міністерство соціальної політики України (загальнодержавні витрати)</v>
          </cell>
        </row>
        <row r="887">
          <cell r="B887" t="str">
            <v>2511040</v>
          </cell>
          <cell r="C887" t="str">
            <v>Субвенція з державного бюджету бюджету м. Києва на капітальний ремонт третього корпусу центру захисту дітей "Наші діти"</v>
          </cell>
        </row>
        <row r="888">
          <cell r="B888" t="str">
            <v>2511050</v>
          </cell>
          <cell r="C888" t="str">
            <v>Видатки для забезпечення доплат до заробітної плати працівникам бюджетної сфери до рівня прожиткового мінімуму для працездатних осіб</v>
          </cell>
        </row>
        <row r="889">
          <cell r="B889" t="str">
            <v>2511060</v>
          </cell>
          <cell r="C889"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890">
          <cell r="B890" t="str">
            <v>2511100</v>
          </cell>
          <cell r="C890" t="str">
            <v>Субвенція з державного бюджету обласному бюджету Луганської області на капітальний ремонт управління соціального захисту населення</v>
          </cell>
        </row>
        <row r="891">
          <cell r="B891" t="str">
            <v>2511110</v>
          </cell>
          <cell r="C891"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892">
          <cell r="B892" t="str">
            <v>2700000</v>
          </cell>
          <cell r="C892" t="str">
            <v>Міністерство з питань житлово-комунального господарства України</v>
          </cell>
        </row>
        <row r="893">
          <cell r="B893" t="str">
            <v>2701000</v>
          </cell>
          <cell r="C893" t="str">
            <v>Апарат Міністерства з питань житлово-комунального господарства України</v>
          </cell>
        </row>
        <row r="894">
          <cell r="B894" t="str">
            <v>2701010</v>
          </cell>
          <cell r="C894" t="str">
            <v>Керівництво та управління у сфері житлово-комунального господарства</v>
          </cell>
        </row>
        <row r="895">
          <cell r="B895" t="str">
            <v>2701030</v>
          </cell>
          <cell r="C895" t="str">
            <v>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v>
          </cell>
        </row>
        <row r="896">
          <cell r="B896" t="str">
            <v>2701040</v>
          </cell>
          <cell r="C896" t="str">
            <v>Наукові розробки із нормування та стандартизації у сфері житлової політики</v>
          </cell>
        </row>
        <row r="897">
          <cell r="B897" t="str">
            <v>2701070</v>
          </cell>
          <cell r="C897" t="str">
            <v>Реклама та інформування громадськості щодо створення та діяльності об'єднань співвласників багатоквартирних будинків</v>
          </cell>
        </row>
        <row r="898">
          <cell r="B898" t="str">
            <v>2701080</v>
          </cell>
          <cell r="C898" t="str">
            <v>Нагородження переможців всеукраїнського конкурсу "Населений пункт найкращого благоустрою і підтримки громадського порядку" за 2009 рік</v>
          </cell>
        </row>
        <row r="899">
          <cell r="B899" t="str">
            <v>2701100</v>
          </cell>
          <cell r="C899" t="str">
            <v>Розробка схем та проектних рішень масового застосування</v>
          </cell>
        </row>
        <row r="900">
          <cell r="B900" t="str">
            <v>2701170</v>
          </cell>
          <cell r="C900" t="str">
            <v>Ліквідація наслідків підтоплення територій в містах і селищах України</v>
          </cell>
        </row>
        <row r="901">
          <cell r="B901" t="str">
            <v>2701180</v>
          </cell>
          <cell r="C901" t="str">
            <v>Загальнодержавна програма реформування житлово-комунального господарства в т. ч. на здешевлення кредитів для виконання цієї програми</v>
          </cell>
        </row>
        <row r="902">
          <cell r="B902" t="str">
            <v>2701190</v>
          </cell>
          <cell r="C902" t="str">
            <v>Підготовка фахівців для житлово-комунального господарства</v>
          </cell>
        </row>
        <row r="903">
          <cell r="B903" t="str">
            <v>2701200</v>
          </cell>
          <cell r="C903" t="str">
            <v>Відшкодування відсоткової ставки по кредитах, спрямованих на реалізацію проектів з енергозбереження в житлово-комунальному господарстві</v>
          </cell>
        </row>
        <row r="904">
          <cell r="B904" t="str">
            <v>2701210</v>
          </cell>
          <cell r="C904" t="str">
            <v>Реалізація інвестиційних та інноваційних проектів з енергозбереження в житлово-комунальному господарстві</v>
          </cell>
        </row>
        <row r="905">
          <cell r="B905" t="str">
            <v>2701220</v>
          </cell>
          <cell r="C905" t="str">
            <v>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v>
          </cell>
        </row>
        <row r="906">
          <cell r="B906" t="str">
            <v>2701240</v>
          </cell>
          <cell r="C906" t="str">
            <v>Реалізація інвестиційних (пілотних) проектів у сфері житлово-комунального господарства</v>
          </cell>
        </row>
        <row r="907">
          <cell r="B907" t="str">
            <v>2701340</v>
          </cell>
          <cell r="C907" t="str">
            <v>Реконструкція централізованих систем водопостачання і водовідведення з використанням енергоощадного обладнання та технологій</v>
          </cell>
        </row>
        <row r="908">
          <cell r="B908" t="str">
            <v>2701850</v>
          </cell>
          <cell r="C908" t="str">
            <v>Будівництво другої нитки Головного міського каналізаційного колектора в м. Києві в рамках підготовки до Євро-2012</v>
          </cell>
        </row>
        <row r="909">
          <cell r="B909" t="str">
            <v>2705000</v>
          </cell>
          <cell r="C909" t="str">
            <v>Державна архітектурно-будівельна інспекція</v>
          </cell>
        </row>
        <row r="910">
          <cell r="B910" t="str">
            <v>2710000</v>
          </cell>
          <cell r="C910" t="str">
            <v>Міністерство з питань житлово-комунального господарства України (загальнодержавні витрати)</v>
          </cell>
        </row>
        <row r="911">
          <cell r="B911" t="str">
            <v>2711000</v>
          </cell>
          <cell r="C911" t="str">
            <v>Міністерство з питань житлово-комунального господарства України (загальнодержавні витрати)</v>
          </cell>
        </row>
        <row r="912">
          <cell r="B912" t="str">
            <v>2711020</v>
          </cell>
          <cell r="C912" t="str">
            <v>Субвенція з державного бюджету місцевим бюджетам на придбання вагонів для комунального електротранспорту (тролейбусів і трамваїв)</v>
          </cell>
        </row>
        <row r="913">
          <cell r="B913" t="str">
            <v>2711100</v>
          </cell>
          <cell r="C913" t="str">
            <v>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v>
          </cell>
        </row>
        <row r="914">
          <cell r="B914" t="str">
            <v>2711140</v>
          </cell>
          <cell r="C914"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915">
          <cell r="B915" t="str">
            <v>2711150</v>
          </cell>
          <cell r="C915" t="str">
            <v>Субвенція з державного бюджету міському бюджету м. Алчевськ на соціально-економічний розвиток</v>
          </cell>
        </row>
        <row r="916">
          <cell r="B916" t="str">
            <v>2711170</v>
          </cell>
          <cell r="C916" t="str">
            <v>Ліквідація наслідків підтоплення територій в містах і селищах України</v>
          </cell>
        </row>
        <row r="917">
          <cell r="B917" t="str">
            <v>2750000</v>
          </cell>
          <cell r="C917" t="str">
            <v>Міністерство регіонального розвитку, будівництва та житлово-комунального господарства України</v>
          </cell>
        </row>
        <row r="918">
          <cell r="B918" t="str">
            <v>2751000</v>
          </cell>
          <cell r="C918" t="str">
            <v>Апарат Міністерства регіонального розвитку, будівництва та житлово-комунального господарства України</v>
          </cell>
        </row>
        <row r="919">
          <cell r="B919" t="str">
            <v>2751010</v>
          </cell>
          <cell r="C919" t="str">
            <v>Керівництво та управління у сфері регіонального розвитку, будівництва та житлово-комунального господарства</v>
          </cell>
        </row>
        <row r="920">
          <cell r="B920" t="str">
            <v>2751030</v>
          </cell>
          <cell r="C920" t="str">
            <v>Дослідження, наукові і науково-технічні розробки у сфері будівництва, житлово-комунального господарства та регіонального розвитку, виконання робіт за державними цільовими програмами у сфері розвитку житлово-комунального господарства, наукові розробки із</v>
          </cell>
        </row>
        <row r="921">
          <cell r="B921" t="str">
            <v>2751040</v>
          </cell>
          <cell r="C921" t="str">
            <v>Наукові розробки із нормування та стандартизації у сфері будівництва та житлової політики</v>
          </cell>
        </row>
        <row r="922">
          <cell r="B922" t="str">
            <v>2751050</v>
          </cell>
          <cell r="C922" t="str">
            <v>Заходи з реалізації Загальнодержавної цільової програми "Питна вода України" та реконструкція та будівництво систем централізованого водовідведення</v>
          </cell>
        </row>
        <row r="923">
          <cell r="B923" t="str">
            <v>2751060</v>
          </cell>
          <cell r="C923" t="str">
            <v>Відзначення Державною премією у сфері архітектури та фінансова підтримка творчих спілок</v>
          </cell>
        </row>
        <row r="924">
          <cell r="B924" t="str">
            <v>2751070</v>
          </cell>
          <cell r="C924" t="str">
            <v>Функціонування Державної науково-технічної бібліотеки</v>
          </cell>
        </row>
        <row r="925">
          <cell r="B925" t="str">
            <v>2751080</v>
          </cell>
          <cell r="C925" t="str">
            <v>Збереження архітектурної спадщини в заповідниках</v>
          </cell>
        </row>
        <row r="926">
          <cell r="B926" t="str">
            <v>2751090</v>
          </cell>
          <cell r="C926" t="str">
            <v>Паспортизація, інвентаризація та реставрація пам'яток архітектури</v>
          </cell>
        </row>
        <row r="927">
          <cell r="B927" t="str">
            <v>2751100</v>
          </cell>
          <cell r="C927" t="str">
            <v>Розробка схем та проектних рішень масового застосування</v>
          </cell>
        </row>
        <row r="928">
          <cell r="B928" t="str">
            <v>2751110</v>
          </cell>
          <cell r="C928" t="str">
            <v>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v>
          </cell>
        </row>
        <row r="929">
          <cell r="B929" t="str">
            <v>2751120</v>
          </cell>
          <cell r="C929" t="str">
            <v>Підготовка фахівців для органів місцевого самоврядування</v>
          </cell>
        </row>
        <row r="930">
          <cell r="B930" t="str">
            <v>2751130</v>
          </cell>
          <cell r="C930" t="str">
            <v>Реалізація пілотних проектів у сфері житлово-комунального господарства</v>
          </cell>
        </row>
        <row r="931">
          <cell r="B931" t="str">
            <v>2751140</v>
          </cell>
          <cell r="C931" t="str">
            <v>Державний насіннєвий контроль у сфері зеленого будівництва та квітникарства</v>
          </cell>
        </row>
        <row r="932">
          <cell r="B932" t="str">
            <v>2751150</v>
          </cell>
          <cell r="C932" t="str">
            <v>Збереження і вивчення у спеціально створених умовах різноманітних видів дерев і чагарників</v>
          </cell>
        </row>
        <row r="933">
          <cell r="B933" t="str">
            <v>2751160</v>
          </cell>
          <cell r="C933" t="str">
            <v>Відзначення Державною премією в галузі архітектури</v>
          </cell>
        </row>
        <row r="934">
          <cell r="B934" t="str">
            <v>2751170</v>
          </cell>
          <cell r="C934" t="str">
            <v>Реконструкція систем водопостачання м. Львова</v>
          </cell>
        </row>
        <row r="935">
          <cell r="B935" t="str">
            <v>2751180</v>
          </cell>
          <cell r="C935" t="str">
            <v>Забезпечення інформування органів місцевого самоврядування</v>
          </cell>
        </row>
        <row r="936">
          <cell r="B936" t="str">
            <v>2751190</v>
          </cell>
          <cell r="C936" t="str">
            <v>Надання державної підтримки для будівництва (придбання) доступного житла</v>
          </cell>
        </row>
        <row r="937">
          <cell r="B937" t="str">
            <v>2751200</v>
          </cell>
          <cell r="C937"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v>
          </cell>
        </row>
        <row r="938">
          <cell r="B938" t="str">
            <v>2751210</v>
          </cell>
          <cell r="C938" t="str">
            <v>Проведення земельної реформи</v>
          </cell>
        </row>
        <row r="939">
          <cell r="B939" t="str">
            <v>2751220</v>
          </cell>
          <cell r="C939" t="str">
            <v>Часткова компенсація витрат за спожиту електроенергію, повіязаних з перекиданням води у маловодні регіони</v>
          </cell>
        </row>
        <row r="940">
          <cell r="B940" t="str">
            <v>2751230</v>
          </cell>
          <cell r="C940" t="str">
            <v>Пошук і впорядкування поховань жертв війни та політичних репресій</v>
          </cell>
        </row>
        <row r="941">
          <cell r="B941" t="str">
            <v>2751240</v>
          </cell>
          <cell r="C941" t="str">
            <v>Компенсація різниці в тарифах на виробництво теплової енергії для населення на теплогенеруючих установках (крім теплоелектроцентралей, теплоелектростанцій і атомних електростанцій) з використанням будь-яких видів палива та енергії, крім природного газу</v>
          </cell>
        </row>
        <row r="942">
          <cell r="B942" t="str">
            <v>2751250</v>
          </cell>
          <cell r="C942" t="str">
            <v>Загальнодержавні топографо-геодезичні та картографічні роботи, демаркація та делімітація державного кордону</v>
          </cell>
        </row>
        <row r="943">
          <cell r="B943" t="str">
            <v>2751260</v>
          </cell>
          <cell r="C943" t="str">
            <v>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v>
          </cell>
        </row>
        <row r="944">
          <cell r="B944" t="str">
            <v>2751270</v>
          </cell>
          <cell r="C944" t="str">
            <v>Здійснення заходів з підготовки та відзначення 925 - річчя заснування м. Бродів Львівської області та 425 - річчя надання місту Магдебурзького права</v>
          </cell>
        </row>
        <row r="945">
          <cell r="B945" t="str">
            <v>2751280</v>
          </cell>
          <cell r="C945" t="str">
            <v>Державні капітальні вкладення на реалізацію Чорнобильської будівельної програми</v>
          </cell>
        </row>
        <row r="946">
          <cell r="B946" t="str">
            <v>2751290</v>
          </cell>
          <cell r="C946" t="str">
            <v>Фінансова підтримка статутної діяльності всеукраїнських асоціацій</v>
          </cell>
        </row>
        <row r="947">
          <cell r="B947" t="str">
            <v>2751300</v>
          </cell>
          <cell r="C947" t="str">
            <v>Забезпечення житлом інвалідів війни</v>
          </cell>
        </row>
        <row r="948">
          <cell r="B948" t="str">
            <v>2751310</v>
          </cell>
          <cell r="C948" t="str">
            <v>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v>
          </cell>
        </row>
        <row r="949">
          <cell r="B949" t="str">
            <v>2751330</v>
          </cell>
          <cell r="C949" t="str">
            <v>Облаштування багатоквартирних будинків сучасними засобами обліку і регулювання води та теплової енергії</v>
          </cell>
        </row>
        <row r="950">
          <cell r="B950" t="str">
            <v>2751340</v>
          </cell>
          <cell r="C950" t="str">
            <v>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v>
          </cell>
        </row>
        <row r="951">
          <cell r="B951" t="str">
            <v>2751360</v>
          </cell>
          <cell r="C951" t="str">
            <v>Повернення кредитів, наданих з державного бюджету молодим сім'ям та одиноким молодим громадянам на будівництво (реконструкцію) та придбання житла, і пеня</v>
          </cell>
        </row>
        <row r="952">
          <cell r="B952" t="str">
            <v>2751370</v>
          </cell>
          <cell r="C952" t="str">
            <v>Фінансова підтримка Державного фонду сприяння молодіжному житловому будівництву</v>
          </cell>
        </row>
        <row r="953">
          <cell r="B953" t="str">
            <v>2751380</v>
          </cell>
          <cell r="C953"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954">
          <cell r="B954" t="str">
            <v>2751390</v>
          </cell>
          <cell r="C954"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v>
          </cell>
        </row>
        <row r="955">
          <cell r="B955" t="str">
            <v>2751420</v>
          </cell>
          <cell r="C955" t="str">
            <v>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v>
          </cell>
        </row>
        <row r="956">
          <cell r="B956" t="str">
            <v>2751430</v>
          </cell>
          <cell r="C956" t="str">
            <v>Державне пільгове кредитування індивідуальних сільських забудовників на будівництво (реконструкцію) та придбання житла</v>
          </cell>
        </row>
        <row r="957">
          <cell r="B957" t="str">
            <v>2751440</v>
          </cell>
          <cell r="C957" t="str">
            <v>Повернення кредитів, наданих з державного бюджету індивідуальним сільським забудовникам на будівництво (реконструкцію) та придбання житла</v>
          </cell>
        </row>
        <row r="958">
          <cell r="B958" t="str">
            <v>2751450</v>
          </cell>
          <cell r="C958" t="str">
            <v>Реконструкція та будівництво систем централізованого водовідведення</v>
          </cell>
        </row>
        <row r="959">
          <cell r="B959" t="str">
            <v>2751460</v>
          </cell>
          <cell r="C959" t="str">
            <v>Капітальний ремонт гуртожитків, що передаються з державної власності у власність територіальних громад</v>
          </cell>
        </row>
        <row r="960">
          <cell r="B960" t="str">
            <v>2751470</v>
          </cell>
          <cell r="C960" t="str">
            <v>Здешевлення вартості іпотечних кредитів для забезпечення доступним житлом громадян, які потребують поліпшення житлових умов</v>
          </cell>
        </row>
        <row r="961">
          <cell r="B961" t="str">
            <v>2751500</v>
          </cell>
          <cell r="C961" t="str">
            <v>Видатки із Стабілізаційного фонду за напрямом здійснення інвестицій в об'єкти розвитку соціально-культурної сфери</v>
          </cell>
        </row>
        <row r="962">
          <cell r="B962" t="str">
            <v>2751520</v>
          </cell>
          <cell r="C962" t="str">
            <v>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v>
          </cell>
        </row>
        <row r="963">
          <cell r="B963" t="str">
            <v>2751530</v>
          </cell>
          <cell r="C963" t="str">
            <v>Підтримка статутної діяльності Всеукраїнських асоціацій органів місцевого самоврядування</v>
          </cell>
        </row>
        <row r="964">
          <cell r="B964" t="str">
            <v>2751540</v>
          </cell>
          <cell r="C964" t="str">
            <v>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v>
          </cell>
        </row>
        <row r="965">
          <cell r="B965" t="str">
            <v>2751560</v>
          </cell>
          <cell r="C965" t="str">
            <v>Очищення побутово-стічних вод міста Калуш</v>
          </cell>
        </row>
        <row r="966">
          <cell r="B966" t="str">
            <v>2751570</v>
          </cell>
          <cell r="C966" t="str">
            <v>Реалізація Загальнодержавної цільової програми "Питна вода України"</v>
          </cell>
        </row>
        <row r="967">
          <cell r="B967" t="str">
            <v>2751580</v>
          </cell>
          <cell r="C967" t="str">
            <v>Реалізація проектів ремонту, реконструкції, будівництва зовнішнього освітлення вулиць із застосуванням енергозберігаючих технологій</v>
          </cell>
        </row>
        <row r="968">
          <cell r="B968" t="str">
            <v>2751590</v>
          </cell>
          <cell r="C968" t="str">
            <v>Відновлення (будівництво, капітальний ремонт, реконструкція) інфраструктури у Донецькій та Луганській областях</v>
          </cell>
        </row>
        <row r="969">
          <cell r="B969" t="str">
            <v>2751600</v>
          </cell>
          <cell r="C969" t="str">
            <v>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 реконструкція та розвиток системи комунального водного господарства м. Чернівці</v>
          </cell>
        </row>
        <row r="970">
          <cell r="B970" t="str">
            <v>2751610</v>
          </cell>
          <cell r="C970" t="str">
            <v>Фінансування заходів по забезпеченню впровадження та координації проекту розвитку міської інфраструктури та заходів в секторі централізованого теплопостачання України</v>
          </cell>
        </row>
        <row r="971">
          <cell r="B971" t="str">
            <v>2751620</v>
          </cell>
          <cell r="C971" t="str">
            <v>Розвиток системи водопостачання та водовідведення в м. Миколаєві</v>
          </cell>
        </row>
        <row r="972">
          <cell r="B972" t="str">
            <v>2751630</v>
          </cell>
          <cell r="C972" t="str">
            <v>Реалізація надзвичайної  кредитної  програми для України</v>
          </cell>
        </row>
        <row r="973">
          <cell r="B973" t="str">
            <v>2751700</v>
          </cell>
          <cell r="C973" t="str">
            <v>Погашення кредиторської заборгованості з відшкодування витрат, пов'язаних з проведенням невідкладних аварійно-ремонтних робіт на пам'ятці архітектури "Андріївська церква" Національного заповідника "Софія Київська"</v>
          </cell>
        </row>
        <row r="974">
          <cell r="B974" t="str">
            <v>2751800</v>
          </cell>
          <cell r="C974" t="str">
            <v>Проведення протизсувних заходів, інженерного захисту, протиаварійних та ремонтно-реставраційних робіт на території Києво-Печерської Лаври</v>
          </cell>
        </row>
        <row r="975">
          <cell r="B975" t="str">
            <v>2751810</v>
          </cell>
          <cell r="C975" t="str">
            <v>Капітальний ремонт, модернізація та заміна ліфтів у житлових будинках</v>
          </cell>
        </row>
        <row r="976">
          <cell r="B976" t="str">
            <v>2751820</v>
          </cell>
          <cell r="C976" t="str">
            <v>Реконструкція та реставрація об'єктів культурної спадщини в містах проведення чемпіонату Євро - 2012</v>
          </cell>
        </row>
        <row r="977">
          <cell r="B977" t="str">
            <v>2751850</v>
          </cell>
          <cell r="C977" t="str">
            <v>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v>
          </cell>
        </row>
        <row r="978">
          <cell r="B978" t="str">
            <v>2751880</v>
          </cell>
          <cell r="C978" t="str">
            <v>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v>
          </cell>
        </row>
        <row r="979">
          <cell r="B979" t="str">
            <v>2752000</v>
          </cell>
          <cell r="C979" t="str">
            <v>Державна архітектурно-будівельна інспекція України</v>
          </cell>
        </row>
        <row r="980">
          <cell r="B980" t="str">
            <v>2752010</v>
          </cell>
          <cell r="C980" t="str">
            <v>Керівництво та управління у сфері архітектурно-будівельного контролю</v>
          </cell>
        </row>
        <row r="981">
          <cell r="B981" t="str">
            <v>2753000</v>
          </cell>
          <cell r="C981" t="str">
            <v>Державне агентство з питань електронного урядування України</v>
          </cell>
        </row>
        <row r="982">
          <cell r="B982" t="str">
            <v>2753010</v>
          </cell>
          <cell r="C982" t="str">
            <v>Керівництво та управління у сфері електронного урядування</v>
          </cell>
        </row>
        <row r="983">
          <cell r="B983" t="str">
            <v>2753030</v>
          </cell>
          <cell r="C983" t="str">
            <v>Електронне урядування та Національна програма інформатизації</v>
          </cell>
        </row>
        <row r="984">
          <cell r="B984" t="str">
            <v>2754000</v>
          </cell>
          <cell r="C984" t="str">
            <v>Державне агентство з енергоефективності та енергозбереження України</v>
          </cell>
        </row>
        <row r="985">
          <cell r="B985" t="str">
            <v>2754010</v>
          </cell>
          <cell r="C985" t="str">
            <v>Керівництво та управління у сфері ефективного використання енергетичних ресурсів</v>
          </cell>
        </row>
        <row r="986">
          <cell r="B986" t="str">
            <v>2754040</v>
          </cell>
          <cell r="C986" t="str">
            <v>Державна підтримка заходів з енергозбереження через механізм здешевлення кредитів</v>
          </cell>
        </row>
        <row r="987">
          <cell r="B987" t="str">
            <v>2755000</v>
          </cell>
          <cell r="C987" t="str">
            <v>Державне агентство земельних ресурсів України</v>
          </cell>
        </row>
        <row r="988">
          <cell r="B988" t="str">
            <v>2755010</v>
          </cell>
          <cell r="C988" t="str">
            <v>Керівництво та управління у сфері земельних ресурсів</v>
          </cell>
        </row>
        <row r="989">
          <cell r="B989" t="str">
            <v>2760000</v>
          </cell>
          <cell r="C989" t="str">
            <v>Міністерство регіонального розвитку, будівництва та житлово-комунального господарства України (загальнодержавні витрати)</v>
          </cell>
        </row>
        <row r="990">
          <cell r="B990" t="str">
            <v>2761000</v>
          </cell>
          <cell r="C990" t="str">
            <v>Міністерство регіонального розвитку, будівництва та житлово-комунального господарства України (загальнодержавні витрати)</v>
          </cell>
        </row>
        <row r="991">
          <cell r="B991" t="str">
            <v>2761020</v>
          </cell>
          <cell r="C991" t="str">
            <v>Субвенція з державного бюджету міському бюджету міста івано-Франківська на відзначення 350-річчя міста івано-Франківська</v>
          </cell>
        </row>
        <row r="992">
          <cell r="B992" t="str">
            <v>2761030</v>
          </cell>
          <cell r="C992" t="str">
            <v>Субвенція з державного бюджету місцевим бюджетам на фінансування проектів транскордонного співробітництва</v>
          </cell>
        </row>
        <row r="993">
          <cell r="B993" t="str">
            <v>2761050</v>
          </cell>
          <cell r="C993" t="str">
            <v>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v>
          </cell>
        </row>
        <row r="994">
          <cell r="B994" t="str">
            <v>2761060</v>
          </cell>
          <cell r="C994" t="str">
            <v>Субвенція з державного бюджету бюджету Василівського району на соціально-економічний розвиток смт. Степногірськ</v>
          </cell>
        </row>
        <row r="995">
          <cell r="B995" t="str">
            <v>2761080</v>
          </cell>
          <cell r="C995" t="str">
            <v>Субвенція з державного бюджету міському бюджету м. Львова на відновлення історичної спадщини міста</v>
          </cell>
        </row>
        <row r="996">
          <cell r="B996" t="str">
            <v>2761090</v>
          </cell>
          <cell r="C996" t="str">
            <v>Субвенція з державного бюджету місцевим бюджетам на соціально-економічний розвиток</v>
          </cell>
        </row>
        <row r="997">
          <cell r="B997" t="str">
            <v>2761100</v>
          </cell>
          <cell r="C997"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998">
          <cell r="B998" t="str">
            <v>2761110</v>
          </cell>
          <cell r="C998" t="str">
            <v>Субвенція з державного бюджету місцевим бюджетам на забезпечення житлом працівників бюджетної сфери, які заключили контракт на 20 років</v>
          </cell>
        </row>
        <row r="999">
          <cell r="B999" t="str">
            <v>2761120</v>
          </cell>
          <cell r="C999" t="str">
            <v>Субвенція з державного бюджету міському бюджету міста Дніпродзержинська на проведення протизсувних заходів у Шамишиній балці</v>
          </cell>
        </row>
        <row r="1000">
          <cell r="B1000" t="str">
            <v>2761150</v>
          </cell>
          <cell r="C1000" t="str">
            <v>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v>
          </cell>
        </row>
        <row r="1001">
          <cell r="B1001" t="str">
            <v>2761160</v>
          </cell>
          <cell r="C1001" t="str">
            <v>Субвенція з державного бюджету бюджету Новоград-Волинського району Житомирської області на соціально-економічний розвиток району</v>
          </cell>
        </row>
        <row r="1002">
          <cell r="B1002" t="str">
            <v>2761170</v>
          </cell>
          <cell r="C1002" t="str">
            <v>Субвенція з державного бюджету міському бюджету міста Макіївка Донецької області на соціально-економічний розвиток</v>
          </cell>
        </row>
        <row r="1003">
          <cell r="B1003" t="str">
            <v>2761180</v>
          </cell>
          <cell r="C1003" t="str">
            <v>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v>
          </cell>
        </row>
        <row r="1004">
          <cell r="B1004" t="str">
            <v>2761190</v>
          </cell>
          <cell r="C1004" t="str">
            <v>Субвенція з державного бюджету міському бюджету міста Бердянськ Запорізької області на укріплення Бердянської коси</v>
          </cell>
        </row>
        <row r="1005">
          <cell r="B1005" t="str">
            <v>2761200</v>
          </cell>
          <cell r="C1005" t="str">
            <v>Субвенція з державного бюджету міському бюджету міста Жовті Води Дніпропетровської області на соціально-економічний розвиток</v>
          </cell>
        </row>
        <row r="1006">
          <cell r="B1006" t="str">
            <v>2761210</v>
          </cell>
          <cell r="C1006" t="str">
            <v>Субвенція з державного бюджету місцевим бюджетам на соціально-економічний розвиток міст районного значення та селищ міського типу - районних центрів</v>
          </cell>
        </row>
        <row r="1007">
          <cell r="B1007" t="str">
            <v>2761220</v>
          </cell>
          <cell r="C1007" t="str">
            <v>Субвенція з державного бюджету міському бюджету міста Львова на реалізацію заходів з цілодобового водозабезпечення міста Львова</v>
          </cell>
        </row>
        <row r="1008">
          <cell r="B1008" t="str">
            <v>2761230</v>
          </cell>
          <cell r="C1008" t="str">
            <v>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v>
          </cell>
        </row>
        <row r="1009">
          <cell r="B1009" t="str">
            <v>2761240</v>
          </cell>
          <cell r="C1009" t="str">
            <v>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v>
          </cell>
        </row>
        <row r="1010">
          <cell r="B1010" t="str">
            <v>2761250</v>
          </cell>
          <cell r="C1010" t="str">
            <v>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v>
          </cell>
        </row>
        <row r="1011">
          <cell r="B1011" t="str">
            <v>2761260</v>
          </cell>
          <cell r="C1011" t="str">
            <v>Субвенція з державного бюджету міському бюджету міста Дніпропетровська на соціально-економічний розвиток</v>
          </cell>
        </row>
        <row r="1012">
          <cell r="B1012" t="str">
            <v>2761270</v>
          </cell>
          <cell r="C1012" t="str">
            <v>Субвенція з державного бюджету міському бюджету міста Харцизьк Донецької області на соціально-економічний розвиток</v>
          </cell>
        </row>
        <row r="1013">
          <cell r="B1013" t="str">
            <v>2761280</v>
          </cell>
          <cell r="C1013" t="str">
            <v>Субвенція з державного бюджету районному бюджету Кілійського району Одеської області на соціально-економічний розвиток Кілійського району</v>
          </cell>
        </row>
        <row r="1014">
          <cell r="B1014" t="str">
            <v>2761290</v>
          </cell>
          <cell r="C1014" t="str">
            <v>Субвенція з державного бюджету міському бюджету міста Єнакієве Донецької області на соціально-економічний розвиток</v>
          </cell>
        </row>
        <row r="1015">
          <cell r="B1015" t="str">
            <v>2761300</v>
          </cell>
          <cell r="C1015" t="str">
            <v>Субвенція з державного бюджету районному бюджету Шахтарського району Донецької області на соціально-економічний розвиток Шахтарського району</v>
          </cell>
        </row>
        <row r="1016">
          <cell r="B1016" t="str">
            <v>2761310</v>
          </cell>
          <cell r="C1016" t="str">
            <v>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v>
          </cell>
        </row>
        <row r="1017">
          <cell r="B1017" t="str">
            <v>2761320</v>
          </cell>
          <cell r="C1017" t="str">
            <v>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v>
          </cell>
        </row>
        <row r="1018">
          <cell r="B1018" t="str">
            <v>2761350</v>
          </cell>
          <cell r="C1018"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1019">
          <cell r="B1019" t="str">
            <v>2761360</v>
          </cell>
          <cell r="C1019" t="str">
            <v>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v>
          </cell>
        </row>
        <row r="1020">
          <cell r="B1020" t="str">
            <v>2761370</v>
          </cell>
          <cell r="C1020" t="str">
            <v>Субвенція з державного бюджету міському бюджету м. Глухів Сумської області на проведення ремонтно-реставраційних робіт пам'яток культурної спадщини</v>
          </cell>
        </row>
        <row r="1021">
          <cell r="B1021" t="str">
            <v>2761380</v>
          </cell>
          <cell r="C1021"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1022">
          <cell r="B1022" t="str">
            <v>2761390</v>
          </cell>
          <cell r="C1022" t="str">
            <v>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v>
          </cell>
        </row>
        <row r="1023">
          <cell r="B1023" t="str">
            <v>2761400</v>
          </cell>
          <cell r="C1023" t="str">
            <v>Субвенція з державного бюджету районному бюджету Баранівського району Житомирської області на соціально-економічний розвиток</v>
          </cell>
        </row>
        <row r="1024">
          <cell r="B1024" t="str">
            <v>2761410</v>
          </cell>
          <cell r="C1024" t="str">
            <v>Субвенція з державного бюджету міському бюджету міста Новоград-Волинський Житомирської області на соціально-економічний розвиток</v>
          </cell>
        </row>
        <row r="1025">
          <cell r="B1025" t="str">
            <v>2761420</v>
          </cell>
          <cell r="C1025" t="str">
            <v>Субвенція з державного бюджету районному бюджету Новоград-Волинського району Житомирської області на соціально-економічний розвиток</v>
          </cell>
        </row>
        <row r="1026">
          <cell r="B1026" t="str">
            <v>2761430</v>
          </cell>
          <cell r="C1026" t="str">
            <v>Субвенція з державного бюджету районному бюджету Червоноармійського району Житомирської області на соціально-економічний розвиток</v>
          </cell>
        </row>
        <row r="1027">
          <cell r="B1027" t="str">
            <v>2761440</v>
          </cell>
          <cell r="C1027" t="str">
            <v>Субвенція з державного бюджету районному бюджету Ємільчинського району Житомирської області на соціально-економічний розвиток</v>
          </cell>
        </row>
        <row r="1028">
          <cell r="B1028" t="str">
            <v>2761450</v>
          </cell>
          <cell r="C1028" t="str">
            <v>Субвенція з державного бюджету міському бюджету міста Феодосія на будівництво та реконструкцію водогонів Фронтового та Феодосійського водосховищ</v>
          </cell>
        </row>
        <row r="1029">
          <cell r="B1029" t="str">
            <v>2761460</v>
          </cell>
          <cell r="C1029" t="str">
            <v>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v>
          </cell>
        </row>
        <row r="1030">
          <cell r="B1030" t="str">
            <v>2761470</v>
          </cell>
          <cell r="C1030" t="str">
            <v>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v>
          </cell>
        </row>
        <row r="1031">
          <cell r="B1031" t="str">
            <v>2761480</v>
          </cell>
          <cell r="C1031" t="str">
            <v>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v>
          </cell>
        </row>
        <row r="1032">
          <cell r="B1032" t="str">
            <v>2761490</v>
          </cell>
          <cell r="C1032" t="str">
            <v>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v>
          </cell>
        </row>
        <row r="1033">
          <cell r="B1033" t="str">
            <v>2761500</v>
          </cell>
          <cell r="C1033" t="str">
            <v>Субвенція з державного бюджету міському бюджету міста Бровари на будівництво тролейбусної лінії  Бровари - Київ</v>
          </cell>
        </row>
        <row r="1034">
          <cell r="B1034" t="str">
            <v>2761510</v>
          </cell>
          <cell r="C1034" t="str">
            <v>Субвенція з державного бюджету міському бюджету міста Судака на відзначення 1800-річчя міста Судака</v>
          </cell>
        </row>
        <row r="1035">
          <cell r="B1035" t="str">
            <v>2761520</v>
          </cell>
          <cell r="C1035" t="str">
            <v>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v>
          </cell>
        </row>
        <row r="1036">
          <cell r="B1036" t="str">
            <v>2761530</v>
          </cell>
          <cell r="C1036" t="str">
            <v>Субвенція з державного бюджету місцевим бюджетам на капітальний ремонт систем централізованого водопостачання та водовідведення</v>
          </cell>
        </row>
        <row r="1037">
          <cell r="B1037" t="str">
            <v>2761540</v>
          </cell>
          <cell r="C1037" t="str">
            <v>Субвенція з державного бюджету міському бюджету м.Дніпропетровська на будівництво та підтримання в безпечному стані гірничих виробок Дніпропетровського метрополітену</v>
          </cell>
        </row>
        <row r="1038">
          <cell r="B1038" t="str">
            <v>2761550</v>
          </cell>
          <cell r="C1038" t="str">
            <v>Субвенція з державного бюджету міському бюджету міста Києва на будівництво підіїзної дороги та зовнішньо-інженерних мереж до інноваційного парку "Біонік Хілл"</v>
          </cell>
        </row>
        <row r="1039">
          <cell r="B1039" t="str">
            <v>2800000</v>
          </cell>
          <cell r="C1039" t="str">
            <v>Міністерство аграрної політики та продовольства України</v>
          </cell>
        </row>
        <row r="1040">
          <cell r="B1040" t="str">
            <v>2801000</v>
          </cell>
          <cell r="C1040" t="str">
            <v>Апарат Міністерства аграрної політики та продовольства України</v>
          </cell>
        </row>
        <row r="1041">
          <cell r="B1041" t="str">
            <v>2801010</v>
          </cell>
          <cell r="C1041" t="str">
            <v>Загальне керівництво та управління у сфері агропромислового комплексу</v>
          </cell>
        </row>
        <row r="1042">
          <cell r="B1042" t="str">
            <v>2801020</v>
          </cell>
          <cell r="C1042" t="str">
            <v>Створення та впровадження комплексної автоматизованої системи Міністерства аграрної політики та продовольства України</v>
          </cell>
        </row>
        <row r="1043">
          <cell r="B1043" t="str">
            <v>2801040</v>
          </cell>
          <cell r="C1043" t="str">
            <v>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v>
          </cell>
        </row>
        <row r="1044">
          <cell r="B1044" t="str">
            <v>2801050</v>
          </cell>
          <cell r="C1044" t="str">
            <v>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v>
          </cell>
        </row>
        <row r="1045">
          <cell r="B1045" t="str">
            <v>2801060</v>
          </cell>
          <cell r="C1045" t="str">
            <v>Наукові розробки у сфері стандартизації та сертифікації сільськогосподарської продукції</v>
          </cell>
        </row>
        <row r="1046">
          <cell r="B1046" t="str">
            <v>2801070</v>
          </cell>
          <cell r="C1046" t="str">
            <v>Оздоровлення та відпочинок дітей працівників агропромислового комплексу</v>
          </cell>
        </row>
        <row r="1047">
          <cell r="B1047" t="str">
            <v>2801080</v>
          </cell>
          <cell r="C1047" t="str">
            <v>Підготовка кадрів для агропромислового комплексу вищими навчальними закладами і і іі рівнів акредитації</v>
          </cell>
        </row>
        <row r="1048">
          <cell r="B1048" t="str">
            <v>2801090</v>
          </cell>
          <cell r="C1048" t="str">
            <v>Суцільна паспортизація сільських населених пунктів</v>
          </cell>
        </row>
        <row r="1049">
          <cell r="B1049" t="str">
            <v>2801100</v>
          </cell>
          <cell r="C1049" t="str">
            <v>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v>
          </cell>
        </row>
        <row r="1050">
          <cell r="B1050" t="str">
            <v>2801110</v>
          </cell>
          <cell r="C1050" t="str">
            <v>Методичне забезпечення діяльності аграрних навчальних закладів</v>
          </cell>
        </row>
        <row r="1051">
          <cell r="B1051" t="str">
            <v>2801120</v>
          </cell>
          <cell r="C1051" t="str">
            <v>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v>
          </cell>
        </row>
        <row r="1052">
          <cell r="B1052" t="str">
            <v>2801130</v>
          </cell>
          <cell r="C1052" t="str">
            <v>Підвищення кваліфікації фахівців агропромислового комплексу</v>
          </cell>
        </row>
        <row r="1053">
          <cell r="B1053" t="str">
            <v>2801140</v>
          </cell>
          <cell r="C1053" t="str">
            <v>Підвищення кваліфікації кадрів агропромислового комплексу закладами післядипломної освіти</v>
          </cell>
        </row>
        <row r="1054">
          <cell r="B1054" t="str">
            <v>2801150</v>
          </cell>
          <cell r="C1054" t="str">
            <v>Державна підтримка сільськогосподарських обслуговуючих кооперативів</v>
          </cell>
        </row>
        <row r="1055">
          <cell r="B1055" t="str">
            <v>2801160</v>
          </cell>
          <cell r="C1055" t="str">
            <v>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v>
          </cell>
        </row>
        <row r="1056">
          <cell r="B1056" t="str">
            <v>2801170</v>
          </cell>
          <cell r="C1056" t="str">
            <v>Фінансування заходів по захисту, відтворенню та підвищенню родючості ірунтів</v>
          </cell>
        </row>
        <row r="1057">
          <cell r="B1057" t="str">
            <v>2801180</v>
          </cell>
          <cell r="C1057" t="str">
            <v>Фінансова підтримка заходів в агропромисловому комплексі</v>
          </cell>
        </row>
        <row r="1058">
          <cell r="B1058" t="str">
            <v>2801190</v>
          </cell>
          <cell r="C1058" t="str">
            <v>Селекція в тваринництві та птахівництві на підприємствах агропромислового комплексу</v>
          </cell>
        </row>
        <row r="1059">
          <cell r="B1059" t="str">
            <v>2801200</v>
          </cell>
          <cell r="C1059"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060">
          <cell r="B1060" t="str">
            <v>2801210</v>
          </cell>
          <cell r="C1060" t="str">
            <v>Бюджетна тваринницька дотація та державна підтримка виробництва продукції рослинництва</v>
          </cell>
        </row>
        <row r="1061">
          <cell r="B1061" t="str">
            <v>2801220</v>
          </cell>
          <cell r="C1061" t="str">
            <v>Селекція в рослинництві</v>
          </cell>
        </row>
        <row r="1062">
          <cell r="B1062" t="str">
            <v>2801230</v>
          </cell>
          <cell r="C1062" t="str">
            <v>Фінансова підтримка фермерських господарств</v>
          </cell>
        </row>
        <row r="1063">
          <cell r="B1063" t="str">
            <v>2801240</v>
          </cell>
          <cell r="C1063" t="str">
            <v>Здійснення фінансової підтримки підприємств агропромислового комплексу через механізм здешевлення кредитів та компенсації лізингових платежів</v>
          </cell>
        </row>
        <row r="1064">
          <cell r="B1064" t="str">
            <v>2801250</v>
          </cell>
          <cell r="C1064" t="str">
            <v>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v>
          </cell>
        </row>
        <row r="1065">
          <cell r="B1065" t="str">
            <v>2801260</v>
          </cell>
          <cell r="C1065" t="str">
            <v>Заходи з охорони і захисту, раціонального використання лісів, наданих в постійне користування агропромисловим підприємствам</v>
          </cell>
        </row>
        <row r="1066">
          <cell r="B1066" t="str">
            <v>2801270</v>
          </cell>
          <cell r="C1066" t="str">
            <v>Державна підтримка сільськогосподарської дорадчої служби</v>
          </cell>
        </row>
        <row r="1067">
          <cell r="B1067" t="str">
            <v>2801280</v>
          </cell>
          <cell r="C1067" t="str">
            <v>Фінансова підтримка агропромислових підприємств, що знаходяться в особливо складних кліматичних умовах</v>
          </cell>
        </row>
        <row r="1068">
          <cell r="B1068" t="str">
            <v>2801290</v>
          </cell>
          <cell r="C1068" t="str">
            <v>Проведення державних виставкових заходів у сфері агропромислового комплексу</v>
          </cell>
        </row>
        <row r="1069">
          <cell r="B1069" t="str">
            <v>2801300</v>
          </cell>
          <cell r="C1069" t="str">
            <v>Реформування та розвиток комунального господарства у сільській місцевості</v>
          </cell>
        </row>
        <row r="1070">
          <cell r="B1070" t="str">
            <v>2801310</v>
          </cell>
          <cell r="C1070" t="str">
            <v>Організація і регулювання діяльності установ в системі агропромислового комплексу та забезпечення діяльності Аграрного фонду</v>
          </cell>
        </row>
        <row r="1071">
          <cell r="B1071" t="str">
            <v>2801320</v>
          </cell>
          <cell r="C1071" t="str">
            <v>Дослідження і експериментальні розробки в системі агропромислового комплексу</v>
          </cell>
        </row>
        <row r="1072">
          <cell r="B1072" t="str">
            <v>2801330</v>
          </cell>
          <cell r="C1072" t="str">
            <v>Створення і забезпечення резервного запасу сортового та гібридного насіння</v>
          </cell>
        </row>
        <row r="1073">
          <cell r="B1073" t="str">
            <v>2801340</v>
          </cell>
          <cell r="C1073" t="str">
            <v>Запобігання розповсюдженню збудників інфекційних хвороб тварин</v>
          </cell>
        </row>
        <row r="1074">
          <cell r="B1074" t="str">
            <v>2801350</v>
          </cell>
          <cell r="C1074" t="str">
            <v>Державна підтримка розвитку хмелярства, закладення молодих садів, виноградників та ягідників і нагляд за ними</v>
          </cell>
        </row>
        <row r="1075">
          <cell r="B1075" t="str">
            <v>2801360</v>
          </cell>
          <cell r="C1075" t="str">
            <v>Часткова компенсація вартості електроенергії, використаної для поливу на зрошуваних землях</v>
          </cell>
        </row>
        <row r="1076">
          <cell r="B1076" t="str">
            <v>2801370</v>
          </cell>
          <cell r="C1076" t="str">
            <v>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v>
          </cell>
        </row>
        <row r="1077">
          <cell r="B1077" t="str">
            <v>2801380</v>
          </cell>
          <cell r="C1077" t="str">
            <v>Повернення бюджетних позичок, наданих на закупівлю сільськогосподарської продукції за державним замовленням (контрактом) 1994-1997 років</v>
          </cell>
        </row>
        <row r="1078">
          <cell r="B1078" t="str">
            <v>2801390</v>
          </cell>
          <cell r="C1078" t="str">
            <v>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v>
          </cell>
        </row>
        <row r="1079">
          <cell r="B1079" t="str">
            <v>2801400</v>
          </cell>
          <cell r="C1079" t="str">
            <v>Повернення кредитів, наданих з державного бюджету фермерським господарствам</v>
          </cell>
        </row>
        <row r="1080">
          <cell r="B1080" t="str">
            <v>2801420</v>
          </cell>
          <cell r="C1080"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081">
          <cell r="B1081" t="str">
            <v>2801430</v>
          </cell>
          <cell r="C1081" t="str">
            <v>Часткова компенсація вартості складної сільськогосподарської техніки вітчизняного виробництва</v>
          </cell>
        </row>
        <row r="1082">
          <cell r="B1082" t="str">
            <v>2801440</v>
          </cell>
          <cell r="C1082"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v>
          </cell>
        </row>
        <row r="1083">
          <cell r="B1083" t="str">
            <v>2801450</v>
          </cell>
          <cell r="C1083"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084">
          <cell r="B1084" t="str">
            <v>2801460</v>
          </cell>
          <cell r="C1084" t="str">
            <v>Надання кредитів фермерським господарствам</v>
          </cell>
        </row>
        <row r="1085">
          <cell r="B1085" t="str">
            <v>2801470</v>
          </cell>
          <cell r="C1085" t="str">
            <v>Фінансова підтримка Української лабораторії якості і безпеки продукції агропромислового комплексу</v>
          </cell>
        </row>
        <row r="1086">
          <cell r="B1086" t="str">
            <v>2801480</v>
          </cell>
          <cell r="C1086" t="str">
            <v>Створення Державного земельного банку</v>
          </cell>
        </row>
        <row r="1087">
          <cell r="B1087" t="str">
            <v>2801490</v>
          </cell>
          <cell r="C1087" t="str">
            <v>Фінансова підтримка заходів в агропромисловому комплексі на умовах фінансового лізингу</v>
          </cell>
        </row>
        <row r="1088">
          <cell r="B1088" t="str">
            <v>2801500</v>
          </cell>
          <cell r="C1088" t="str">
            <v>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v>
          </cell>
        </row>
        <row r="1089">
          <cell r="B1089" t="str">
            <v>2801510</v>
          </cell>
          <cell r="C1089" t="str">
            <v>Державна підтримка розвитку хмелярства</v>
          </cell>
        </row>
        <row r="1090">
          <cell r="B1090" t="str">
            <v>2801520</v>
          </cell>
          <cell r="C1090" t="str">
            <v>Фінансова підтримка створення оптових ринків сільськогосподарської продукції</v>
          </cell>
        </row>
        <row r="1091">
          <cell r="B1091" t="str">
            <v>2801530</v>
          </cell>
          <cell r="C1091" t="str">
            <v>Повернення коштів, наданих Міністерству аграрної політики та продовольства України для кредитування Аграрного фонду</v>
          </cell>
        </row>
        <row r="1092">
          <cell r="B1092" t="str">
            <v>2801540</v>
          </cell>
          <cell r="C1092" t="str">
            <v>Державна підтримка галузі тваринництва</v>
          </cell>
        </row>
        <row r="1093">
          <cell r="B1093" t="str">
            <v>2801550</v>
          </cell>
          <cell r="C1093" t="str">
            <v>Повернення коштів, наданих як часткова фінансова допомога сільськогосподарським підприємствам, які зазнали збитків внаслідок стихійного лиха у 2007 році</v>
          </cell>
        </row>
        <row r="1094">
          <cell r="B1094" t="str">
            <v>2801560</v>
          </cell>
          <cell r="C1094" t="str">
            <v>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v>
          </cell>
        </row>
        <row r="1095">
          <cell r="B1095" t="str">
            <v>2801570</v>
          </cell>
          <cell r="C1095" t="str">
            <v>Забезпечення діяльності Аграрного фонду</v>
          </cell>
        </row>
        <row r="1096">
          <cell r="B1096" t="str">
            <v>2801580</v>
          </cell>
          <cell r="C1096" t="str">
            <v>Здешевлення вартості страхових премій (внесків) фактично сплачених суб'єктами аграрного ринку</v>
          </cell>
        </row>
        <row r="1097">
          <cell r="B1097" t="str">
            <v>2801590</v>
          </cell>
          <cell r="C1097" t="str">
            <v>Часткове відшкодування вартості будівництва нових тепличних комплексів</v>
          </cell>
        </row>
        <row r="1098">
          <cell r="B1098" t="str">
            <v>2801800</v>
          </cell>
          <cell r="C1098" t="str">
            <v>Заходи з ліквідації наслідків затоплення шахти N 9 та аварійного ствола шахти N 8 Солотвинського солерудника Тячівського району Закарпатської області</v>
          </cell>
        </row>
        <row r="1099">
          <cell r="B1099" t="str">
            <v>2801900</v>
          </cell>
          <cell r="C1099" t="str">
            <v>Видатки із Стабілізаційного фонду на підтримку АПК</v>
          </cell>
        </row>
        <row r="1100">
          <cell r="B1100" t="str">
            <v>2802000</v>
          </cell>
          <cell r="C1100" t="str">
            <v>Державна ветеринарна та фітосанітарна служба України</v>
          </cell>
        </row>
        <row r="1101">
          <cell r="B1101" t="str">
            <v>2802010</v>
          </cell>
          <cell r="C1101" t="str">
            <v>Керівництво та управління у сфері ветеринарної медицини та фітосанітарної служби України</v>
          </cell>
        </row>
        <row r="1102">
          <cell r="B1102" t="str">
            <v>2802020</v>
          </cell>
          <cell r="C1102" t="str">
            <v>Протиепізоотичні заходи та участь у Міжнародному епізоотичному бюро</v>
          </cell>
        </row>
        <row r="1103">
          <cell r="B1103" t="str">
            <v>2802030</v>
          </cell>
          <cell r="C1103" t="str">
            <v>Організація та регулювання діяльності установ ветеринарної медицини та фітосанітарної служби</v>
          </cell>
        </row>
        <row r="1104">
          <cell r="B1104" t="str">
            <v>2802040</v>
          </cell>
          <cell r="C1104" t="str">
            <v>Організація і регулювання діяльності установ агропромислового комплексу з карантину рослин</v>
          </cell>
        </row>
        <row r="1105">
          <cell r="B1105" t="str">
            <v>2802050</v>
          </cell>
          <cell r="C1105" t="str">
            <v>Організація і регулювання діяльності установ в системі охорони прав на сорти рослин</v>
          </cell>
        </row>
        <row r="1106">
          <cell r="B1106" t="str">
            <v>2802070</v>
          </cell>
          <cell r="C1106" t="str">
            <v>Формування національних сортових рослинних ресурсів</v>
          </cell>
        </row>
        <row r="1107">
          <cell r="B1107" t="str">
            <v>2802080</v>
          </cell>
          <cell r="C1107" t="str">
            <v>Участь у міжнародному союзі по охороні нових сортів рослин (УПОВ)</v>
          </cell>
        </row>
        <row r="1108">
          <cell r="B1108" t="str">
            <v>2802090</v>
          </cell>
          <cell r="C1108" t="str">
            <v>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v>
          </cell>
        </row>
        <row r="1109">
          <cell r="B1109" t="str">
            <v>2802100</v>
          </cell>
          <cell r="C1109"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110">
          <cell r="B1110" t="str">
            <v>2803000</v>
          </cell>
          <cell r="C1110" t="str">
            <v>Державне агентство земельних ресурсів України</v>
          </cell>
        </row>
        <row r="1111">
          <cell r="B1111" t="str">
            <v>2803020</v>
          </cell>
          <cell r="C1111" t="str">
            <v>Підвищення кваліфікації працівників Державного агентства земельних ресурсів</v>
          </cell>
        </row>
        <row r="1112">
          <cell r="B1112" t="str">
            <v>2803040</v>
          </cell>
          <cell r="C1112" t="str">
            <v>Збереження, відтворення та забезпечення раціонального використання земельних ресурсів</v>
          </cell>
        </row>
        <row r="1113">
          <cell r="B1113" t="str">
            <v>2803050</v>
          </cell>
          <cell r="C1113" t="str">
            <v>Повернення кредиту наданого на розвиток системи кадастру</v>
          </cell>
        </row>
        <row r="1114">
          <cell r="B1114" t="str">
            <v>2803600</v>
          </cell>
          <cell r="C1114" t="str">
            <v>Видача державних актів на право приватної власності на землю в сільській місцевості</v>
          </cell>
        </row>
        <row r="1115">
          <cell r="B1115" t="str">
            <v>2803610</v>
          </cell>
          <cell r="C1115" t="str">
            <v>Надання кредитів на розвиток системи кадастру</v>
          </cell>
        </row>
        <row r="1116">
          <cell r="B1116" t="str">
            <v>2804000</v>
          </cell>
          <cell r="C1116" t="str">
            <v>Державне агентство рибного господарства України</v>
          </cell>
        </row>
        <row r="1117">
          <cell r="B1117" t="str">
            <v>2804010</v>
          </cell>
          <cell r="C1117" t="str">
            <v>Керівництво та управління у сфері рибного господарства</v>
          </cell>
        </row>
        <row r="1118">
          <cell r="B1118" t="str">
            <v>2804020</v>
          </cell>
          <cell r="C1118" t="str">
            <v>Організація діяльності рибовідтворювальних комплексів та інших бюджетних установ  у сфері рибного господарства</v>
          </cell>
        </row>
        <row r="1119">
          <cell r="B1119" t="str">
            <v>2804030</v>
          </cell>
          <cell r="C1119" t="str">
            <v>Прикладні науково-технічні розробки, виконання робіт за державними замовленнями у сфері рибного господарства</v>
          </cell>
        </row>
        <row r="1120">
          <cell r="B1120" t="str">
            <v>2804040</v>
          </cell>
          <cell r="C1120" t="str">
            <v>Підготовка кадрів у сфері рибного господарства вищими навчальними закладами і і іі рівнів акредитації</v>
          </cell>
        </row>
        <row r="1121">
          <cell r="B1121" t="str">
            <v>2804050</v>
          </cell>
          <cell r="C1121" t="str">
            <v>Підготовка кадрів у сфері рибного господарства вищими навчальними закладами ііі і іV рівнів акредитації</v>
          </cell>
        </row>
        <row r="1122">
          <cell r="B1122" t="str">
            <v>2804070</v>
          </cell>
          <cell r="C1122" t="str">
            <v>Селекція у рибному господарстві та відтворення водних біоресурсів у внутрішніх водоймах та Азово-Чорноморському басейні</v>
          </cell>
        </row>
        <row r="1123">
          <cell r="B1123" t="str">
            <v>2804080</v>
          </cell>
          <cell r="C1123" t="str">
            <v>Селекція у рибному господарстві</v>
          </cell>
        </row>
        <row r="1124">
          <cell r="B1124" t="str">
            <v>2804090</v>
          </cell>
          <cell r="C1124" t="str">
            <v>Міжнародна діяльність у галузі рибного  господарства</v>
          </cell>
        </row>
        <row r="1125">
          <cell r="B1125" t="str">
            <v>2804100</v>
          </cell>
          <cell r="C1125" t="str">
            <v>Заходи по операціях фінансового лізингу суден рибопромислового флоту</v>
          </cell>
        </row>
        <row r="1126">
          <cell r="B1126" t="str">
            <v>2804110</v>
          </cell>
          <cell r="C1126" t="str">
            <v>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v>
          </cell>
        </row>
        <row r="1127">
          <cell r="B1127" t="str">
            <v>2805000</v>
          </cell>
          <cell r="C1127" t="str">
            <v>Державне агентство лісових ресурсів України</v>
          </cell>
        </row>
        <row r="1128">
          <cell r="B1128" t="str">
            <v>2805010</v>
          </cell>
          <cell r="C1128" t="str">
            <v>Керівництво та управління у сфері лісового господарства</v>
          </cell>
        </row>
        <row r="1129">
          <cell r="B1129" t="str">
            <v>2805020</v>
          </cell>
          <cell r="C1129" t="str">
            <v>Дослідження, прикладні розробки  та підготовка наукових кадрів у сфері лісового господарства</v>
          </cell>
        </row>
        <row r="1130">
          <cell r="B1130" t="str">
            <v>2805060</v>
          </cell>
          <cell r="C1130" t="str">
            <v>Ведення лісового і мисливського господарства, охорона і захист лісів в лісовому фонді</v>
          </cell>
        </row>
        <row r="1131">
          <cell r="B1131" t="str">
            <v>2806000</v>
          </cell>
          <cell r="C1131" t="str">
            <v>Національна акціонерна компанія "Украгролізинг"</v>
          </cell>
        </row>
        <row r="1132">
          <cell r="B1132" t="str">
            <v>2806030</v>
          </cell>
          <cell r="C1132" t="str">
            <v>Заходи по операціях фінансового лізингу вітчизняної сільськогосподарської техніки</v>
          </cell>
        </row>
        <row r="1133">
          <cell r="B1133" t="str">
            <v>2806120</v>
          </cell>
          <cell r="C1133" t="str">
            <v>Заходи по операціях фінансового лізингу вітчизняної сільськогосподарської техніки</v>
          </cell>
        </row>
        <row r="1134">
          <cell r="B1134" t="str">
            <v>2806130</v>
          </cell>
          <cell r="C1134" t="str">
            <v>Повернення коштів в частині відшкодування вартості сільськогосподарської техніки, переданої суб'єктам господарювання на умовах фінансового лізингу</v>
          </cell>
        </row>
        <row r="1135">
          <cell r="B1135" t="str">
            <v>2806140</v>
          </cell>
          <cell r="C1135" t="str">
            <v>Придбання сільськогосподарської техніки на умовах фінансового лізингу та заходи по операціях фінансового лізингу</v>
          </cell>
        </row>
        <row r="1136">
          <cell r="B1136" t="str">
            <v>2806150</v>
          </cell>
          <cell r="C1136" t="str">
            <v>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v>
          </cell>
        </row>
        <row r="1137">
          <cell r="B1137" t="str">
            <v>2806160</v>
          </cell>
          <cell r="C1137" t="str">
            <v>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v>
          </cell>
        </row>
        <row r="1138">
          <cell r="B1138" t="str">
            <v>2806220</v>
          </cell>
          <cell r="C1138"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139">
          <cell r="B1139" t="str">
            <v>2806230</v>
          </cell>
          <cell r="C1139" t="str">
            <v>Заходи по операціях фінансового лізингу вітчизняної сільськогосподарської техніки</v>
          </cell>
        </row>
        <row r="1140">
          <cell r="B1140" t="str">
            <v>2806240</v>
          </cell>
          <cell r="C1140" t="str">
            <v>Збільшення статутного фонду НАК "Украгролізинг" для придбання сільськогосподарської техніки, обладнання та племінної худоби</v>
          </cell>
        </row>
        <row r="1141">
          <cell r="B1141" t="str">
            <v>2806250</v>
          </cell>
          <cell r="C1141"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v>
          </cell>
        </row>
        <row r="1142">
          <cell r="B1142" t="str">
            <v>2807000</v>
          </cell>
          <cell r="C1142" t="str">
            <v>Державна інспекція сільського господарства України</v>
          </cell>
        </row>
        <row r="1143">
          <cell r="B1143" t="str">
            <v>2807010</v>
          </cell>
          <cell r="C1143" t="str">
            <v>Здійснення державного контролю у галузі сільського господарства</v>
          </cell>
        </row>
        <row r="1144">
          <cell r="B1144" t="str">
            <v>2807020</v>
          </cell>
          <cell r="C1144" t="str">
            <v>Організація та регулювання діяльності установ в системі Державної інспекції сільського господарства України</v>
          </cell>
        </row>
        <row r="1145">
          <cell r="B1145" t="str">
            <v>2808000</v>
          </cell>
          <cell r="C1145" t="str">
            <v>Національна академія аграрних наук України</v>
          </cell>
        </row>
        <row r="1146">
          <cell r="B1146" t="str">
            <v>2809000</v>
          </cell>
          <cell r="C1146" t="str">
            <v>Національний університет біоресурсів і природокористування</v>
          </cell>
        </row>
        <row r="1147">
          <cell r="B1147" t="str">
            <v>2809020</v>
          </cell>
          <cell r="C1147" t="str">
            <v>Фундаментальні дослідження Національного університету біоресурсів і природокористування у сфері сільськогосподарських наук</v>
          </cell>
        </row>
        <row r="1148">
          <cell r="B1148" t="str">
            <v>2809030</v>
          </cell>
          <cell r="C1148" t="str">
            <v>Прикладні розробки Національного університету біоресурсів і природокористування у сфері сільськогосподарських наук</v>
          </cell>
        </row>
        <row r="1149">
          <cell r="B1149" t="str">
            <v>2809040</v>
          </cell>
          <cell r="C1149" t="str">
            <v>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v>
          </cell>
        </row>
        <row r="1150">
          <cell r="B1150" t="str">
            <v>2809050</v>
          </cell>
          <cell r="C1150"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151">
          <cell r="B1151" t="str">
            <v>2809060</v>
          </cell>
          <cell r="C1151" t="str">
            <v>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v>
          </cell>
        </row>
        <row r="1152">
          <cell r="B1152" t="str">
            <v>2809080</v>
          </cell>
          <cell r="C1152" t="str">
            <v>Реконструкція гуртожитків Національного університету біоресурсів і природокористування для розміщення вболівальників під час проведення Євро - 2012</v>
          </cell>
        </row>
        <row r="1153">
          <cell r="B1153" t="str">
            <v>3000000</v>
          </cell>
          <cell r="C1153" t="str">
            <v>Державна служба статистики України</v>
          </cell>
        </row>
        <row r="1154">
          <cell r="B1154" t="str">
            <v>3001000</v>
          </cell>
          <cell r="C1154" t="str">
            <v>Апарат Державної служби статистики України</v>
          </cell>
        </row>
        <row r="1155">
          <cell r="B1155" t="str">
            <v>3100000</v>
          </cell>
          <cell r="C1155" t="str">
            <v>Міністерство інфраструктури України</v>
          </cell>
        </row>
        <row r="1156">
          <cell r="B1156" t="str">
            <v>3101000</v>
          </cell>
          <cell r="C1156" t="str">
            <v>Апарат Міністерства інфраструктури України</v>
          </cell>
        </row>
        <row r="1157">
          <cell r="B1157" t="str">
            <v>3101010</v>
          </cell>
          <cell r="C1157" t="str">
            <v>Загальне керівництво та управління у сфері інфраструктури</v>
          </cell>
        </row>
        <row r="1158">
          <cell r="B1158" t="str">
            <v>3101030</v>
          </cell>
          <cell r="C1158" t="str">
            <v>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v>
          </cell>
        </row>
        <row r="1159">
          <cell r="B1159" t="str">
            <v>3101050</v>
          </cell>
          <cell r="C1159" t="str">
            <v>Підготовка кадрів для сфери автомобільного транспорту вищими навчальними закладами і і іі рівнів акредитації</v>
          </cell>
        </row>
        <row r="1160">
          <cell r="B1160" t="str">
            <v>3101060</v>
          </cell>
          <cell r="C1160" t="str">
            <v>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v>
          </cell>
        </row>
        <row r="1161">
          <cell r="B1161" t="str">
            <v>3101070</v>
          </cell>
          <cell r="C116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162">
          <cell r="B1162" t="str">
            <v>3101090</v>
          </cell>
          <cell r="C1162" t="str">
            <v>Підвищення кваліфікації державних службовців п'ятої - сьомої категорій у сфері транспорту</v>
          </cell>
        </row>
        <row r="1163">
          <cell r="B1163" t="str">
            <v>3101120</v>
          </cell>
          <cell r="C1163" t="str">
            <v>Придбання літаків АН-148 через державне лізингове підприємство</v>
          </cell>
        </row>
        <row r="1164">
          <cell r="B1164" t="str">
            <v>3101130</v>
          </cell>
          <cell r="C1164" t="str">
            <v>Створення навчально-тренувального центру підготовки авіаційного персоналу літака АН-148 на ДП "Лізингтехтранс"</v>
          </cell>
        </row>
        <row r="1165">
          <cell r="B1165" t="str">
            <v>3101140</v>
          </cell>
          <cell r="C1165" t="str">
            <v>Будівництво залізнично-автомобільного мостового переходу через р. Дніпро у м. Києві</v>
          </cell>
        </row>
        <row r="1166">
          <cell r="B1166" t="str">
            <v>3101150</v>
          </cell>
          <cell r="C1166" t="str">
            <v>Будівництво та розвиток мережі метрополітенів</v>
          </cell>
        </row>
        <row r="1167">
          <cell r="B1167" t="str">
            <v>3101160</v>
          </cell>
          <cell r="C1167" t="str">
            <v>Прикладні розробки у сфері розвитку туризму</v>
          </cell>
        </row>
        <row r="1168">
          <cell r="B1168" t="str">
            <v>3101180</v>
          </cell>
          <cell r="C1168" t="str">
            <v>Фінансова підтримка розвитку туризму</v>
          </cell>
        </row>
        <row r="1169">
          <cell r="B1169" t="str">
            <v>3101190</v>
          </cell>
          <cell r="C1169" t="str">
            <v>Відшкодування витрат державних підприємств зв'язку на розповсюдження вітчизняних періодичних друкованих видань</v>
          </cell>
        </row>
        <row r="1170">
          <cell r="B1170" t="str">
            <v>3101210</v>
          </cell>
          <cell r="C1170" t="str">
            <v>Підтримка експлуатаційно-безпечного стану судноплавних шлюзів, внутрішніх водних шляхів, в тому числі на проведення днопоглиблювальних робіт</v>
          </cell>
        </row>
        <row r="1171">
          <cell r="B1171" t="str">
            <v>3101220</v>
          </cell>
          <cell r="C1171" t="str">
            <v>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v>
          </cell>
        </row>
        <row r="1172">
          <cell r="B1172" t="str">
            <v>3101700</v>
          </cell>
          <cell r="C1172" t="str">
            <v>Запобігання можливому затопленню територій внаслідок льодоходу, повені та паводків у 2010 році</v>
          </cell>
        </row>
        <row r="1173">
          <cell r="B1173" t="str">
            <v>3101810</v>
          </cell>
          <cell r="C1173" t="str">
            <v>Проектування робіт по будівництву транспортного переходу через Керченську протоку</v>
          </cell>
        </row>
        <row r="1174">
          <cell r="B1174" t="str">
            <v>3102000</v>
          </cell>
          <cell r="C1174" t="str">
            <v>Державна інспекція України з безпеки на наземному транспорті</v>
          </cell>
        </row>
        <row r="1175">
          <cell r="B1175" t="str">
            <v>3102010</v>
          </cell>
          <cell r="C1175" t="str">
            <v>Здійснення державного контролю з питань безпеки на наземному транспорті</v>
          </cell>
        </row>
        <row r="1176">
          <cell r="B1176" t="str">
            <v>3103000</v>
          </cell>
          <cell r="C1176" t="str">
            <v>Державна інспекція України з безпеки на морському та річковому транспорті</v>
          </cell>
        </row>
        <row r="1177">
          <cell r="B1177" t="str">
            <v>3103010</v>
          </cell>
          <cell r="C1177" t="str">
            <v>Здійснення державного контролю з питань безпеки на морському та річковому транспорті</v>
          </cell>
        </row>
        <row r="1178">
          <cell r="B1178" t="str">
            <v>3103070</v>
          </cell>
          <cell r="C1178" t="str">
            <v>Реконструкція , модернізація та придбання спеціального флоту для використання на внутрішніх водних шляхах</v>
          </cell>
        </row>
        <row r="1179">
          <cell r="B1179" t="str">
            <v>3103080</v>
          </cell>
          <cell r="C1179" t="str">
            <v>Забезпечення функціонування національної системи пошуку і рятування в морському пошуково-рятувальному районі України</v>
          </cell>
        </row>
        <row r="1180">
          <cell r="B1180" t="str">
            <v>3104000</v>
          </cell>
          <cell r="C1180" t="str">
            <v>Державна адміністрація залізничного транспорту</v>
          </cell>
        </row>
        <row r="1181">
          <cell r="B1181" t="str">
            <v>3104020</v>
          </cell>
          <cell r="C1181" t="str">
            <v>Підготовка кадрів для сфери залізничного транспорту вищими навчальними закладами і і іі рівнів акредитації</v>
          </cell>
        </row>
        <row r="1182">
          <cell r="B1182" t="str">
            <v>3104030</v>
          </cell>
          <cell r="C1182" t="str">
            <v>Методичне забезпечення діяльності вищих навчальних закладів Державної адміністрації залізничного транспорту</v>
          </cell>
        </row>
        <row r="1183">
          <cell r="B1183" t="str">
            <v>3104040</v>
          </cell>
          <cell r="C1183" t="str">
            <v>Медичне обслуговування працівників та пасажирів залізничного транспорту</v>
          </cell>
        </row>
        <row r="1184">
          <cell r="B1184" t="str">
            <v>3104050</v>
          </cell>
          <cell r="C1184" t="str">
            <v>Створення банків крові та її компонентів для лікування працівників залізничного транспорту</v>
          </cell>
        </row>
        <row r="1185">
          <cell r="B1185" t="str">
            <v>3104060</v>
          </cell>
          <cell r="C1185" t="str">
            <v>Амбулаторно-поліклінічне обслуговування працівників та пасажирів залізничного транспорту</v>
          </cell>
        </row>
        <row r="1186">
          <cell r="B1186" t="str">
            <v>3105000</v>
          </cell>
          <cell r="C1186" t="str">
            <v>Державна спеціальна служба транспорту України</v>
          </cell>
        </row>
        <row r="1187">
          <cell r="B1187" t="str">
            <v>3105010</v>
          </cell>
          <cell r="C1187" t="str">
            <v>Забезпечення діяльності Державної спеціальної служби транспорту</v>
          </cell>
        </row>
        <row r="1188">
          <cell r="B1188" t="str">
            <v>3105020</v>
          </cell>
          <cell r="C1188" t="str">
            <v>Заходи, пов'язані із переходом на військову службу за контрактом</v>
          </cell>
        </row>
        <row r="1189">
          <cell r="B1189" t="str">
            <v>3106000</v>
          </cell>
          <cell r="C1189" t="str">
            <v>Державне агентство автомобільних доріг України</v>
          </cell>
        </row>
        <row r="1190">
          <cell r="B1190" t="str">
            <v>3106060</v>
          </cell>
          <cell r="C1190" t="str">
            <v>Спецоб'єкти</v>
          </cell>
        </row>
        <row r="1191">
          <cell r="B1191" t="str">
            <v>3106080</v>
          </cell>
          <cell r="C1191" t="str">
            <v>Компенсація витрат УДППЗ "Укрпошта", пов'язаних з наданням послуг на пільгових умовах</v>
          </cell>
        </row>
        <row r="1192">
          <cell r="B1192" t="str">
            <v>3107000</v>
          </cell>
          <cell r="C1192"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193">
          <cell r="B1193" t="str">
            <v>3107010</v>
          </cell>
          <cell r="C1193" t="str">
            <v>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v>
          </cell>
        </row>
        <row r="1194">
          <cell r="B1194" t="str">
            <v>3107030</v>
          </cell>
          <cell r="C1194" t="str">
            <v>Здійснення заходів з підготовки і проведення Євро-2012 в інформаційній сфері</v>
          </cell>
        </row>
        <row r="1195">
          <cell r="B1195" t="str">
            <v>3107050</v>
          </cell>
          <cell r="C1195" t="str">
            <v>Будівництво залізнично-автомобільного мостового переходу через р. Дніпро у м. Києві</v>
          </cell>
        </row>
        <row r="1196">
          <cell r="B1196" t="str">
            <v>3107060</v>
          </cell>
          <cell r="C1196" t="str">
            <v>Будівництво, реконструкція, ремонт та проектування аеропортів в рамках підготовки до Євро-2012</v>
          </cell>
        </row>
        <row r="1197">
          <cell r="B1197" t="str">
            <v>3107070</v>
          </cell>
          <cell r="C1197" t="str">
            <v>Реконструкція стадіону Національного спортивного комплексу "Олімпійський"</v>
          </cell>
        </row>
        <row r="1198">
          <cell r="B1198" t="str">
            <v>3107080</v>
          </cell>
          <cell r="C1198" t="str">
            <v>Будівництво стадіону у м. Львові, необхідного для проведення Євро-2012</v>
          </cell>
        </row>
        <row r="1199">
          <cell r="B1199" t="str">
            <v>3107090</v>
          </cell>
          <cell r="C1199" t="str">
            <v>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v>
          </cell>
        </row>
        <row r="1200">
          <cell r="B1200" t="str">
            <v>3107100</v>
          </cell>
          <cell r="C1200" t="str">
            <v>Будівництво та облаштування функціональних зон на території, прилеглій до стадіону Національного спортивного комплексу "Олімпійський"</v>
          </cell>
        </row>
        <row r="1201">
          <cell r="B1201" t="str">
            <v>3107110</v>
          </cell>
          <cell r="C1201" t="str">
            <v>Будівництво нових та реконструкція діючих тренувальних баз для забезпечення тренувань команд-учасниць чемпіонату Євро-2012</v>
          </cell>
        </row>
        <row r="1202">
          <cell r="B1202" t="str">
            <v>3107120</v>
          </cell>
          <cell r="C1202" t="str">
            <v>Будівництво, реконструкція, ремонт автомобільних доріг комунальної власності у містах проведення Євро-2012</v>
          </cell>
        </row>
        <row r="1203">
          <cell r="B1203" t="str">
            <v>3107130</v>
          </cell>
          <cell r="C1203" t="str">
            <v>Будівництво, реконструкція, капітальний ремонт мереж і споруд централізованого водопостачання та водовідведення у містах проведення Євро-2012</v>
          </cell>
        </row>
        <row r="1204">
          <cell r="B1204" t="str">
            <v>3107140</v>
          </cell>
          <cell r="C1204" t="str">
            <v>Оновлення парку трамвайних вагонів у містах проведення Євро-2012</v>
          </cell>
        </row>
        <row r="1205">
          <cell r="B1205" t="str">
            <v>3107150</v>
          </cell>
          <cell r="C1205" t="str">
            <v>Будівництво та реконструкція трамвайних і тролейбусних ліній у містах проведення Євро-2012</v>
          </cell>
        </row>
        <row r="1206">
          <cell r="B1206" t="str">
            <v>3107160</v>
          </cell>
          <cell r="C1206" t="str">
            <v>Придбання автобусів та тролейбусів на умовах фінансового лізингу в рамках підготовки і проведення  Євро-2012</v>
          </cell>
        </row>
        <row r="1207">
          <cell r="B1207" t="str">
            <v>3107170</v>
          </cell>
          <cell r="C1207" t="str">
            <v>Будівництво та реконструкція об'єктів електроенергетики в містах проведення Євро - 2012</v>
          </cell>
        </row>
        <row r="1208">
          <cell r="B1208" t="str">
            <v>3107180</v>
          </cell>
          <cell r="C1208" t="str">
            <v>Заходи, спрямовані на залучення інвестицій для підготовки Євро-2012 та здійснення її моніторингу</v>
          </cell>
        </row>
        <row r="1209">
          <cell r="B1209" t="str">
            <v>3107190</v>
          </cell>
          <cell r="C1209" t="str">
            <v>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v>
          </cell>
        </row>
        <row r="1210">
          <cell r="B1210" t="str">
            <v>3107200</v>
          </cell>
          <cell r="C1210" t="str">
            <v>Будівництво та забезпечення розвитку метрополітену в містах, в яких відбуватимуться матчі чемпіонату Євро-2012</v>
          </cell>
        </row>
        <row r="1211">
          <cell r="B1211" t="str">
            <v>3107210</v>
          </cell>
          <cell r="C1211" t="str">
            <v>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v>
          </cell>
        </row>
        <row r="1212">
          <cell r="B1212" t="str">
            <v>3107250</v>
          </cell>
          <cell r="C1212" t="str">
            <v>Виконання Державної цільової програми з питань підготовки та проведення в Україні фінальної частини чемпіонату Європи 2012 року з футболу</v>
          </cell>
        </row>
        <row r="1213">
          <cell r="B1213" t="str">
            <v>3107260</v>
          </cell>
          <cell r="C1213" t="str">
            <v>Будівництво спортивних споруд з штучним льодом відповідно до Державної цільової соціальної програми "Хокей України"</v>
          </cell>
        </row>
        <row r="1214">
          <cell r="B1214" t="str">
            <v>3107270</v>
          </cell>
          <cell r="C1214" t="str">
            <v>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v>
          </cell>
        </row>
        <row r="1215">
          <cell r="B1215" t="str">
            <v>3108000</v>
          </cell>
          <cell r="C1215" t="str">
            <v>Державна авіаційна служба України</v>
          </cell>
        </row>
        <row r="1216">
          <cell r="B1216" t="str">
            <v>3108010</v>
          </cell>
          <cell r="C1216" t="str">
            <v>Керівництво та управління у сфері авіаційного транспорту</v>
          </cell>
        </row>
        <row r="1217">
          <cell r="B1217" t="str">
            <v>3108020</v>
          </cell>
          <cell r="C1217" t="str">
            <v>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v>
          </cell>
        </row>
        <row r="1218">
          <cell r="B1218" t="str">
            <v>3108030</v>
          </cell>
          <cell r="C1218" t="str">
            <v>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v>
          </cell>
        </row>
        <row r="1219">
          <cell r="B1219" t="str">
            <v>3108050</v>
          </cell>
          <cell r="C1219" t="str">
            <v>Придбання повітряних суден</v>
          </cell>
        </row>
        <row r="1220">
          <cell r="B1220" t="str">
            <v>3108060</v>
          </cell>
          <cell r="C1220" t="str">
            <v>Будівництво, реконструкція, ремонт та проектування аеропортів в рамках підготовки до Євро-2012</v>
          </cell>
        </row>
        <row r="1221">
          <cell r="B1221" t="str">
            <v>3108070</v>
          </cell>
          <cell r="C1221" t="str">
            <v>Придбання літаків на умовах фінансового лізингу</v>
          </cell>
        </row>
        <row r="1222">
          <cell r="B1222" t="str">
            <v>3108830</v>
          </cell>
          <cell r="C1222" t="str">
            <v>Будівництво, реконструкція та ремонт аеропортів державної і комунальної власності</v>
          </cell>
        </row>
        <row r="1223">
          <cell r="B1223" t="str">
            <v>3109000</v>
          </cell>
          <cell r="C1223" t="str">
            <v>Державне агентство України з туризму та курортів</v>
          </cell>
        </row>
        <row r="1224">
          <cell r="B1224" t="str">
            <v>3109020</v>
          </cell>
          <cell r="C1224" t="str">
            <v>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v>
          </cell>
        </row>
        <row r="1225">
          <cell r="B1225" t="str">
            <v>3110000</v>
          </cell>
          <cell r="C1225" t="str">
            <v>Державне агентство автомобільних доріг України</v>
          </cell>
        </row>
        <row r="1226">
          <cell r="B1226" t="str">
            <v>3111000</v>
          </cell>
          <cell r="C1226" t="str">
            <v>Апарат Державного агентства автомобільних доріг України</v>
          </cell>
        </row>
        <row r="1227">
          <cell r="B1227" t="str">
            <v>3111010</v>
          </cell>
          <cell r="C1227" t="str">
            <v>Керівництво та управління у сфері будівництва, ремонту та утримання автомобільних доріг</v>
          </cell>
        </row>
        <row r="1228">
          <cell r="B1228" t="str">
            <v>3111020</v>
          </cell>
          <cell r="C1228" t="str">
            <v>Розвиток мережі та утримання автомобільних доріг загального користування</v>
          </cell>
        </row>
        <row r="1229">
          <cell r="B1229" t="str">
            <v>3111030</v>
          </cell>
          <cell r="C1229" t="str">
            <v>Виконання боргових зобов'язань за запозиченнями, залученими державою або під державні гарантії на розвиток мережі автомобільних доріг  загального користування</v>
          </cell>
        </row>
        <row r="1230">
          <cell r="B1230" t="str">
            <v>3111600</v>
          </cell>
          <cell r="C1230" t="str">
            <v>Розвиток автомагістралей та реформа дорожнього сектору</v>
          </cell>
        </row>
        <row r="1231">
          <cell r="B1231" t="str">
            <v>3120000</v>
          </cell>
          <cell r="C1231" t="str">
            <v>Міністерство інфраструктури України (загальнодержавні витрати)</v>
          </cell>
        </row>
        <row r="1232">
          <cell r="B1232" t="str">
            <v>3121000</v>
          </cell>
          <cell r="C1232" t="str">
            <v>Міністерство інфраструктури України (загальнодержавні витрати)</v>
          </cell>
        </row>
        <row r="1233">
          <cell r="B1233" t="str">
            <v>3121020</v>
          </cell>
          <cell r="C1233" t="str">
            <v>Субвенція з державного бюджету місцевим бюджетам на  будівництво та розвиток мережі метрополітенів</v>
          </cell>
        </row>
        <row r="1234">
          <cell r="B1234" t="str">
            <v>3130000</v>
          </cell>
          <cell r="C1234" t="str">
            <v>Державне агентство автомобільних доріг України (загальнодержавні витрати)</v>
          </cell>
        </row>
        <row r="1235">
          <cell r="B1235" t="str">
            <v>3131000</v>
          </cell>
          <cell r="C1235" t="str">
            <v>Державне агентство автомобільних доріг України (загальнодержавні витрати)</v>
          </cell>
        </row>
        <row r="1236">
          <cell r="B1236" t="str">
            <v>3131020</v>
          </cell>
          <cell r="C1236" t="str">
            <v>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v>
          </cell>
        </row>
        <row r="1237">
          <cell r="B1237" t="str">
            <v>3200000</v>
          </cell>
          <cell r="C1237" t="str">
            <v>Міністерство надзвичайних ситуацій України</v>
          </cell>
        </row>
        <row r="1238">
          <cell r="B1238" t="str">
            <v>3201000</v>
          </cell>
          <cell r="C1238" t="str">
            <v>Апарат Міністерства надзвичайних ситуацій України</v>
          </cell>
        </row>
        <row r="1239">
          <cell r="B1239" t="str">
            <v>3201010</v>
          </cell>
          <cell r="C1239" t="str">
            <v>Керівництво та управління у сфері надзвичайних ситуацій</v>
          </cell>
        </row>
        <row r="1240">
          <cell r="B1240" t="str">
            <v>3201030</v>
          </cell>
          <cell r="C1240" t="str">
            <v>Створення оперативного резерву для забезпечення ліквідації надзвичайних ситуацій</v>
          </cell>
        </row>
        <row r="1241">
          <cell r="B1241" t="str">
            <v>3201050</v>
          </cell>
          <cell r="C1241" t="str">
            <v>Авіаційні роботи з пошуку і рятування</v>
          </cell>
        </row>
        <row r="1242">
          <cell r="B1242" t="str">
            <v>3201060</v>
          </cell>
          <cell r="C1242" t="str">
            <v>Гідрометеорологічна діяльність</v>
          </cell>
        </row>
        <row r="1243">
          <cell r="B1243" t="str">
            <v>3201070</v>
          </cell>
          <cell r="C1243"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244">
          <cell r="B1244" t="str">
            <v>3201090</v>
          </cell>
          <cell r="C1244" t="str">
            <v>Проведення розрахунків з міжнародними експертами за надання юридичних послуг</v>
          </cell>
        </row>
        <row r="1245">
          <cell r="B1245" t="str">
            <v>3201130</v>
          </cell>
          <cell r="C1245" t="str">
            <v>інформування громадськості з питань цивільного захисту населення</v>
          </cell>
        </row>
        <row r="1246">
          <cell r="B1246" t="str">
            <v>3201270</v>
          </cell>
          <cell r="C1246" t="str">
            <v>Розвиток та супроводження Урядової інформаційно-аналітичної системи з питань надзвичайних ситуацій</v>
          </cell>
        </row>
        <row r="1247">
          <cell r="B1247" t="str">
            <v>3201280</v>
          </cell>
          <cell r="C1247" t="str">
            <v>Забезпечення діяльності сил цивільного захисту</v>
          </cell>
        </row>
        <row r="1248">
          <cell r="B1248" t="str">
            <v>3201290</v>
          </cell>
          <cell r="C1248" t="str">
            <v>Заходи щодо ліквідації наслідків надзвичайної ситуації на території Мелітопольського району Запорізької області</v>
          </cell>
        </row>
        <row r="1249">
          <cell r="B1249" t="str">
            <v>3201300</v>
          </cell>
          <cell r="C1249" t="str">
            <v>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v>
          </cell>
        </row>
        <row r="1250">
          <cell r="B1250" t="str">
            <v>3201310</v>
          </cell>
          <cell r="C1250" t="str">
            <v>Експертно-аналітичне супроводження та моніторинг наукових проектів з екологічної безпеки</v>
          </cell>
        </row>
        <row r="1251">
          <cell r="B1251" t="str">
            <v>3201340</v>
          </cell>
          <cell r="C1251" t="str">
            <v>Прикладні дослідження і розробки та науково-дослідні роботи у сфері цивільного захисту і пожежної безпеки</v>
          </cell>
        </row>
        <row r="1252">
          <cell r="B1252" t="str">
            <v>3201350</v>
          </cell>
          <cell r="C1252" t="str">
            <v>Знешкодження вибухонебезпечних предметів, що залишилися з часів Другої світової війни в районі міст Севастополя та Керчі</v>
          </cell>
        </row>
        <row r="1253">
          <cell r="B1253" t="str">
            <v>3201360</v>
          </cell>
          <cell r="C1253" t="str">
            <v>Підготовка кадрів у сфері цивільного захисту</v>
          </cell>
        </row>
        <row r="1254">
          <cell r="B1254" t="str">
            <v>3201390</v>
          </cell>
          <cell r="C1254" t="str">
            <v>Створення та впровадження системи екстреної допомоги населенню за єдиним телефонним номером 112</v>
          </cell>
        </row>
        <row r="1255">
          <cell r="B1255" t="str">
            <v>3201430</v>
          </cell>
          <cell r="C1255" t="str">
            <v>Матеріально-технічне забезпечення мобільного госпіталю</v>
          </cell>
        </row>
        <row r="1256">
          <cell r="B1256" t="str">
            <v>3201440</v>
          </cell>
          <cell r="C1256" t="str">
            <v>Пошук та знешкодження залишків хімічної зброї, затопленої у виключній (морській) економічній зоні України</v>
          </cell>
        </row>
        <row r="1257">
          <cell r="B1257" t="str">
            <v>3201450</v>
          </cell>
          <cell r="C1257" t="str">
            <v>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v>
          </cell>
        </row>
        <row r="1258">
          <cell r="B1258" t="str">
            <v>3201460</v>
          </cell>
          <cell r="C1258" t="str">
            <v>Аварійно-рятувальні заходи на загальнодержавному і регіональному рівнях при надзвичайних ситуаціях</v>
          </cell>
        </row>
        <row r="1259">
          <cell r="B1259" t="str">
            <v>3201470</v>
          </cell>
          <cell r="C1259" t="str">
            <v>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v>
          </cell>
        </row>
        <row r="1260">
          <cell r="B1260" t="str">
            <v>3201490</v>
          </cell>
          <cell r="C1260" t="str">
            <v>Придбання пожежної техніки та обладнання вітчизняного виробництва</v>
          </cell>
        </row>
        <row r="1261">
          <cell r="B1261" t="str">
            <v>3201510</v>
          </cell>
          <cell r="C1261" t="str">
            <v>Ліквідація наслідків надзвичайної ситуації на території військової частини А0829 (м. Лозова Харківської області)</v>
          </cell>
        </row>
        <row r="1262">
          <cell r="B1262" t="str">
            <v>3201540</v>
          </cell>
          <cell r="C1262" t="str">
            <v>Придбання спеціальної аварійно-рятувальної, пожежної техніки та обладнання, в тому числі авіаційної техніки</v>
          </cell>
        </row>
        <row r="1263">
          <cell r="B1263" t="str">
            <v>3201580</v>
          </cell>
          <cell r="C1263" t="str">
            <v>Здійснення заходів із створення сучасних систем надання допомоги у разі виникнення надзвичайних ситуацій для підготовки та проведення Євро - 2012</v>
          </cell>
        </row>
        <row r="1264">
          <cell r="B1264" t="str">
            <v>3202000</v>
          </cell>
          <cell r="C1264" t="str">
            <v>Державне агентство України з управління зоною відчуження</v>
          </cell>
        </row>
        <row r="1265">
          <cell r="B1265" t="str">
            <v>3202050</v>
          </cell>
          <cell r="C1265" t="str">
            <v>Будівництво пускового комплексу "Вектор" та експлуатація його об'єктів</v>
          </cell>
        </row>
        <row r="1266">
          <cell r="B1266" t="str">
            <v>3202100</v>
          </cell>
          <cell r="C1266" t="str">
            <v>Здійснення заходів громадськими організаціями по соціальному захисту громадян, які постраждали внаслідок Чорнобильської катастрофи</v>
          </cell>
        </row>
        <row r="1267">
          <cell r="B1267" t="str">
            <v>3202130</v>
          </cell>
          <cell r="C1267" t="str">
            <v>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v>
          </cell>
        </row>
        <row r="1268">
          <cell r="B1268" t="str">
            <v>3202140</v>
          </cell>
          <cell r="C1268" t="str">
            <v>Внесок України до Рахунку ядерної безпеки ЄБРР</v>
          </cell>
        </row>
        <row r="1269">
          <cell r="B1269" t="str">
            <v>3204000</v>
          </cell>
          <cell r="C1269" t="str">
            <v>Державна спеціальна (воєнізована) аварійно-рятувальна служба</v>
          </cell>
        </row>
        <row r="1270">
          <cell r="B1270" t="str">
            <v>3208000</v>
          </cell>
          <cell r="C1270" t="str">
            <v>Державна служба гірничого нагляду та промислової безпеки України</v>
          </cell>
        </row>
        <row r="1271">
          <cell r="B1271" t="str">
            <v>3208020</v>
          </cell>
          <cell r="C1271" t="str">
            <v>Підвищення кваліфікації кадрів у сфері промислової безпеки та наглядової діяльності</v>
          </cell>
        </row>
        <row r="1272">
          <cell r="B1272" t="str">
            <v>3208060</v>
          </cell>
          <cell r="C1272" t="str">
            <v>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v>
          </cell>
        </row>
        <row r="1273">
          <cell r="B1273" t="str">
            <v>3209000</v>
          </cell>
          <cell r="C1273" t="str">
            <v>Державна інспекція техногенної безпеки України</v>
          </cell>
        </row>
        <row r="1274">
          <cell r="B1274" t="str">
            <v>3209010</v>
          </cell>
          <cell r="C1274" t="str">
            <v>Керівництво та управління у сфері техногенної безпеки</v>
          </cell>
        </row>
        <row r="1275">
          <cell r="B1275" t="str">
            <v>3209020</v>
          </cell>
          <cell r="C1275" t="str">
            <v>Забезпечення діяльності підрозділів техногенної безпеки</v>
          </cell>
        </row>
        <row r="1276">
          <cell r="B1276" t="str">
            <v>3209030</v>
          </cell>
          <cell r="C1276"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277">
          <cell r="B1277" t="str">
            <v>3210000</v>
          </cell>
          <cell r="C1277" t="str">
            <v>Міністерство надзвичайних ситуацій України (загальнодержавні витрати)</v>
          </cell>
        </row>
        <row r="1278">
          <cell r="B1278" t="str">
            <v>3211000</v>
          </cell>
          <cell r="C1278" t="str">
            <v>Міністерство надзвичайних ситуацій України (загальнодержавні витрати)</v>
          </cell>
        </row>
        <row r="1279">
          <cell r="B1279" t="str">
            <v>3211060</v>
          </cell>
          <cell r="C1279" t="str">
            <v>Субвенція з державного бюджету місцевим бюджетам для проведення заходів по ліквідації наслідків стихійного лиха</v>
          </cell>
        </row>
        <row r="1280">
          <cell r="B1280" t="str">
            <v>3300000</v>
          </cell>
          <cell r="C1280" t="str">
            <v>Державна фіскальна служба України</v>
          </cell>
        </row>
        <row r="1281">
          <cell r="B1281" t="str">
            <v>3301000</v>
          </cell>
          <cell r="C1281" t="str">
            <v>Апарат Державної фіскальної служби України</v>
          </cell>
        </row>
        <row r="1282">
          <cell r="B1282" t="str">
            <v>3301010</v>
          </cell>
          <cell r="C1282" t="str">
            <v>Керівництво та управління у сфері фіскальної політики</v>
          </cell>
        </row>
        <row r="1283">
          <cell r="B1283" t="str">
            <v>3301020</v>
          </cell>
          <cell r="C1283" t="str">
            <v>Прикладні дослідження і розробки у сфері доходів і зборів та фінансового права</v>
          </cell>
        </row>
        <row r="1284">
          <cell r="B1284" t="str">
            <v>3301030</v>
          </cell>
          <cell r="C1284" t="str">
            <v>Підвищення кваліфікації у сфері фіскальної політики</v>
          </cell>
        </row>
        <row r="1285">
          <cell r="B1285" t="str">
            <v>3301040</v>
          </cell>
          <cell r="C1285" t="str">
            <v>Підготовка кадрів у сфері доходів і зборів вищими навчальними закладами і і іі рівнів акредитації</v>
          </cell>
        </row>
        <row r="1286">
          <cell r="B1286" t="str">
            <v>3301050</v>
          </cell>
          <cell r="C1286" t="str">
            <v>Підготовка кадрів та підвищення кваліфікації у сфері доходів і зборів вищими навчальними закладами ііі і іV рівнів акредитації</v>
          </cell>
        </row>
        <row r="1287">
          <cell r="B1287" t="str">
            <v>3400000</v>
          </cell>
          <cell r="C1287" t="str">
            <v>Міністерство молоді та спорту України</v>
          </cell>
        </row>
        <row r="1288">
          <cell r="B1288" t="str">
            <v>3401000</v>
          </cell>
          <cell r="C1288" t="str">
            <v>Апарат Міністерства молоді та спорту України</v>
          </cell>
        </row>
        <row r="1289">
          <cell r="B1289" t="str">
            <v>3401010</v>
          </cell>
          <cell r="C1289" t="str">
            <v>Керівництво та управління у сфері молоді та спорту</v>
          </cell>
        </row>
        <row r="1290">
          <cell r="B1290" t="str">
            <v>3401030</v>
          </cell>
          <cell r="C1290" t="str">
            <v>Функціонування Музею спортивної слави</v>
          </cell>
        </row>
        <row r="1291">
          <cell r="B1291" t="str">
            <v>3401040</v>
          </cell>
          <cell r="C1291" t="str">
            <v>Фундаментальні та прикладні наукові дослідження у сфері молоді та спорту</v>
          </cell>
        </row>
        <row r="1292">
          <cell r="B1292" t="str">
            <v>3401060</v>
          </cell>
          <cell r="C1292" t="str">
            <v>Методичне забезпечення у сфері спорту</v>
          </cell>
        </row>
        <row r="1293">
          <cell r="B1293" t="str">
            <v>3401070</v>
          </cell>
          <cell r="C1293" t="str">
            <v>Здійснення заходів державної політики з питань молоді та державна підтримка молодіжних та дитячих громадських організацій</v>
          </cell>
        </row>
        <row r="1294">
          <cell r="B1294" t="str">
            <v>3401110</v>
          </cell>
          <cell r="C1294" t="str">
            <v>Розвиток спорту інвалідів та їх фізкультурно-спортивна реабілітація</v>
          </cell>
        </row>
        <row r="1295">
          <cell r="B1295" t="str">
            <v>3401120</v>
          </cell>
          <cell r="C1295" t="str">
            <v>Підготовка і участь національних збірних команд в Паралімпійських  і Дефлімпійських іграх</v>
          </cell>
        </row>
        <row r="1296">
          <cell r="B1296" t="str">
            <v>3401220</v>
          </cell>
          <cell r="C1296" t="str">
            <v>Розвиток фізичної культури, спорту вищих досягнень та резервного спорту</v>
          </cell>
        </row>
        <row r="1297">
          <cell r="B1297" t="str">
            <v>3401280</v>
          </cell>
          <cell r="C1297" t="str">
            <v>Фінансова підтримка громадських організацій фізкультурно-спортивного спрямування</v>
          </cell>
        </row>
        <row r="1298">
          <cell r="B1298" t="str">
            <v>3401320</v>
          </cell>
          <cell r="C1298" t="str">
            <v>Підготовка і участь національних збірних команд в Олімпійських, Юнацьких Олімпійських та Європейських іграх</v>
          </cell>
        </row>
        <row r="1299">
          <cell r="B1299" t="str">
            <v>3410000</v>
          </cell>
          <cell r="C1299" t="str">
            <v>Міністерство  молоді та спорту України (загальнодержавні витрати)</v>
          </cell>
        </row>
        <row r="1300">
          <cell r="B1300" t="str">
            <v>3411000</v>
          </cell>
          <cell r="C1300" t="str">
            <v>Міністерство  молоді та спорту України (загальнодержавні витрати)</v>
          </cell>
        </row>
        <row r="1301">
          <cell r="B1301" t="str">
            <v>3411160</v>
          </cell>
          <cell r="C1301" t="str">
            <v>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v>
          </cell>
        </row>
        <row r="1302">
          <cell r="B1302" t="str">
            <v>3411170</v>
          </cell>
          <cell r="C1302" t="str">
            <v>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v>
          </cell>
        </row>
        <row r="1303">
          <cell r="B1303" t="str">
            <v>3500000</v>
          </cell>
          <cell r="C1303" t="str">
            <v>Міністерство фінансів України</v>
          </cell>
        </row>
        <row r="1304">
          <cell r="B1304" t="str">
            <v>3501000</v>
          </cell>
          <cell r="C1304" t="str">
            <v>Апарат Міністерства фінансів України</v>
          </cell>
        </row>
        <row r="1305">
          <cell r="B1305" t="str">
            <v>3501010</v>
          </cell>
          <cell r="C1305" t="str">
            <v>Керівництво та управління у сфері фінансів</v>
          </cell>
        </row>
        <row r="1306">
          <cell r="B1306" t="str">
            <v>3501020</v>
          </cell>
          <cell r="C1306" t="str">
            <v>Створення автоматизованої інформаційно-аналітичної системи фінансових і фіскальних органів</v>
          </cell>
        </row>
        <row r="1307">
          <cell r="B1307" t="str">
            <v>3501030</v>
          </cell>
          <cell r="C1307" t="str">
            <v>Прикладні наукові розробки у сфері розвитку державних фінансів</v>
          </cell>
        </row>
        <row r="1308">
          <cell r="B1308" t="str">
            <v>3501040</v>
          </cell>
          <cell r="C1308" t="str">
            <v>Підготовка кадрів для фінансової системи вищими навчальними закладами і і іі рівнів акредитації</v>
          </cell>
        </row>
        <row r="1309">
          <cell r="B1309" t="str">
            <v>3501050</v>
          </cell>
          <cell r="C1309" t="str">
            <v>Підготовка кадрів для фінансової системи вищими навчальними закладами ііі і іV рівнів акредитації</v>
          </cell>
        </row>
        <row r="1310">
          <cell r="B1310" t="str">
            <v>3501060</v>
          </cell>
          <cell r="C1310" t="str">
            <v>Підвищення кваліфікації кадрів фінансової системи</v>
          </cell>
        </row>
        <row r="1311">
          <cell r="B1311" t="str">
            <v>3501070</v>
          </cell>
          <cell r="C1311" t="str">
            <v>Функціонування Музею коштовного і декоративного каміння</v>
          </cell>
        </row>
        <row r="1312">
          <cell r="B1312" t="str">
            <v>3501080</v>
          </cell>
          <cell r="C1312" t="str">
            <v>Фінансова підтримка журналу "Фінанси України"</v>
          </cell>
        </row>
        <row r="1313">
          <cell r="B1313" t="str">
            <v>3501090</v>
          </cell>
          <cell r="C1313" t="str">
            <v>Підтримка культурно-оздоровчих та соціальних заходів фінансової системи</v>
          </cell>
        </row>
        <row r="1314">
          <cell r="B1314" t="str">
            <v>3501100</v>
          </cell>
          <cell r="C1314" t="str">
            <v>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v>
          </cell>
        </row>
        <row r="1315">
          <cell r="B1315" t="str">
            <v>3501110</v>
          </cell>
          <cell r="C1315" t="str">
            <v>Підготовка наукових кадрів у сфері фінансів</v>
          </cell>
        </row>
        <row r="1316">
          <cell r="B1316" t="str">
            <v>3501120</v>
          </cell>
          <cell r="C1316" t="str">
            <v>Прикладні наукові розробки, наукове забезпечення пріоритетних напрямів фінансово-бюджетної політики, підготовка наукових кадрів у сфері фінансів</v>
          </cell>
        </row>
        <row r="1317">
          <cell r="B1317" t="str">
            <v>3501130</v>
          </cell>
          <cell r="C1317"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318">
          <cell r="B1318" t="str">
            <v>3501140</v>
          </cell>
          <cell r="C1318" t="str">
            <v>Внески до міжнародних організацій</v>
          </cell>
        </row>
        <row r="1319">
          <cell r="B1319" t="str">
            <v>3501160</v>
          </cell>
          <cell r="C1319" t="str">
            <v>Заходи щодо поступової компенсації громадянам втрат від знецінення грошових заощаджень</v>
          </cell>
        </row>
        <row r="1320">
          <cell r="B1320" t="str">
            <v>3501180</v>
          </cell>
          <cell r="C1320" t="str">
            <v>Обслуговування зовнішнього державного боргу</v>
          </cell>
        </row>
        <row r="1321">
          <cell r="B1321" t="str">
            <v>3501190</v>
          </cell>
          <cell r="C1321" t="str">
            <v>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v>
          </cell>
        </row>
        <row r="1322">
          <cell r="B1322" t="str">
            <v>3501200</v>
          </cell>
          <cell r="C1322" t="str">
            <v>Науково-методичне забезпечення у сфері виробництва і використання дорогоцінного і напівдорогоцінного каміння</v>
          </cell>
        </row>
        <row r="1323">
          <cell r="B1323" t="str">
            <v>3501220</v>
          </cell>
          <cell r="C1323" t="str">
            <v>Підтримка культурно-оздоровчих та соціальних заходів фінансової системи</v>
          </cell>
        </row>
        <row r="1324">
          <cell r="B1324" t="str">
            <v>3501230</v>
          </cell>
          <cell r="C1324" t="str">
            <v>Здійснення м. Києвом функцій столиці</v>
          </cell>
        </row>
        <row r="1325">
          <cell r="B1325" t="str">
            <v>3501250</v>
          </cell>
          <cell r="C1325" t="str">
            <v>Збільшення статутного капіталу ВАТ "Державний ощадний банк"</v>
          </cell>
        </row>
        <row r="1326">
          <cell r="B1326" t="str">
            <v>3501260</v>
          </cell>
          <cell r="C1326" t="str">
            <v>Збільшення статутного капіталу ВАТ "Державний експортно-імпортний банк"</v>
          </cell>
        </row>
        <row r="1327">
          <cell r="B1327" t="str">
            <v>3501270</v>
          </cell>
          <cell r="C1327" t="str">
            <v>Поповнення статутного капіталу Державної іпотечної установи</v>
          </cell>
        </row>
        <row r="1328">
          <cell r="B1328" t="str">
            <v>3501320</v>
          </cell>
          <cell r="C1328" t="str">
            <v>Реалізація інвестиційних проектів соціально-економічного розвитку м. Києва</v>
          </cell>
        </row>
        <row r="1329">
          <cell r="B1329" t="str">
            <v>3501340</v>
          </cell>
          <cell r="C1329" t="str">
            <v>Заходи по імплементації Бюджетного та Податкового кодексів</v>
          </cell>
        </row>
        <row r="1330">
          <cell r="B1330" t="str">
            <v>3501380</v>
          </cell>
          <cell r="C1330" t="str">
            <v>Збільшення статутного капіталу Державної іпотечної установи</v>
          </cell>
        </row>
        <row r="1331">
          <cell r="B1331" t="str">
            <v>3501400</v>
          </cell>
          <cell r="C1331" t="str">
            <v>Поповнення Фонду гарантування вкладів фізичних осіб</v>
          </cell>
        </row>
        <row r="1332">
          <cell r="B1332" t="str">
            <v>3501410</v>
          </cell>
          <cell r="C1332" t="str">
            <v>Підтримка реалізації ініціативи з енергетичної ефективності і навколишнього середовища у Східній Європі</v>
          </cell>
        </row>
        <row r="1333">
          <cell r="B1333" t="str">
            <v>3501420</v>
          </cell>
          <cell r="C1333" t="str">
            <v>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v>
          </cell>
        </row>
        <row r="1334">
          <cell r="B1334" t="str">
            <v>3501430</v>
          </cell>
          <cell r="C1334" t="str">
            <v>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v>
          </cell>
        </row>
        <row r="1335">
          <cell r="B1335" t="str">
            <v>3501440</v>
          </cell>
          <cell r="C1335" t="str">
            <v>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v>
          </cell>
        </row>
        <row r="1336">
          <cell r="B1336" t="str">
            <v>3501450</v>
          </cell>
          <cell r="C1336" t="str">
            <v>Проведення в Україні зборів групи країн-членів МВФ та Світового банку</v>
          </cell>
        </row>
        <row r="1337">
          <cell r="B1337" t="str">
            <v>3501460</v>
          </cell>
          <cell r="C1337" t="str">
            <v>Фінансування послуг з технічного обслуговування кредитної лінії</v>
          </cell>
        </row>
        <row r="1338">
          <cell r="B1338" t="str">
            <v>3501610</v>
          </cell>
          <cell r="C1338" t="str">
            <v>Заходи щодо розвитку фінансового сектора та управління Проектом</v>
          </cell>
        </row>
        <row r="1339">
          <cell r="B1339" t="str">
            <v>3501630</v>
          </cell>
          <cell r="C1339" t="str">
            <v>Модернізація, удосконалення та раціоналізація  механізмів збору даних для статистики державних фінансів</v>
          </cell>
        </row>
        <row r="1340">
          <cell r="B1340" t="str">
            <v>3501640</v>
          </cell>
          <cell r="C1340" t="str">
            <v>Забезпечення діяльності Наглядової Ради по впровадженню проекту модернізації податкових інспекцій</v>
          </cell>
        </row>
        <row r="1341">
          <cell r="B1341" t="str">
            <v>3501650</v>
          </cell>
          <cell r="C1341" t="str">
            <v>Надання кредитів в рамках Проекту "Розширення доступу до ринків фінансових послуг"</v>
          </cell>
        </row>
        <row r="1342">
          <cell r="B1342" t="str">
            <v>3501660</v>
          </cell>
          <cell r="C1342" t="str">
            <v>Модернізація державних фінансів</v>
          </cell>
        </row>
        <row r="1343">
          <cell r="B1343" t="str">
            <v>3501670</v>
          </cell>
          <cell r="C1343" t="str">
            <v>Підготовка до проведення Щорічних зборів ЄБРР</v>
          </cell>
        </row>
        <row r="1344">
          <cell r="B1344" t="str">
            <v>3501700</v>
          </cell>
          <cell r="C1344" t="str">
            <v>Спорудження у м. Києві пам'ятника тричі Герою Радянського Союзу і.М. Кожедубу</v>
          </cell>
        </row>
        <row r="1345">
          <cell r="B1345" t="str">
            <v>3503000</v>
          </cell>
          <cell r="C1345" t="str">
            <v>Державна пробірна служба України</v>
          </cell>
        </row>
        <row r="1346">
          <cell r="B1346" t="str">
            <v>3503010</v>
          </cell>
          <cell r="C1346" t="str">
            <v>Керівництво та управління у сфері пробірного контролю</v>
          </cell>
        </row>
        <row r="1347">
          <cell r="B1347" t="str">
            <v>3503020</v>
          </cell>
          <cell r="C1347" t="str">
            <v>Наукове забезпечення у сфері пробірного контролю</v>
          </cell>
        </row>
        <row r="1348">
          <cell r="B1348" t="str">
            <v>3504000</v>
          </cell>
          <cell r="C1348" t="str">
            <v>Державна казначейська служба України</v>
          </cell>
        </row>
        <row r="1349">
          <cell r="B1349" t="str">
            <v>3504010</v>
          </cell>
          <cell r="C1349" t="str">
            <v>Керівництво та управління у сфері казначейського обслуговування</v>
          </cell>
        </row>
        <row r="1350">
          <cell r="B1350" t="str">
            <v>3504020</v>
          </cell>
          <cell r="C1350" t="str">
            <v>Підвищення кваліфікації працівників органів Державної казначейської служби України</v>
          </cell>
        </row>
        <row r="1351">
          <cell r="B1351" t="str">
            <v>3504030</v>
          </cell>
          <cell r="C1351" t="str">
            <v>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v>
          </cell>
        </row>
        <row r="1352">
          <cell r="B1352" t="str">
            <v>3504040</v>
          </cell>
          <cell r="C1352" t="str">
            <v>Забезпечення виконання рішень суду, що гарантовані державою</v>
          </cell>
        </row>
        <row r="1353">
          <cell r="B1353" t="str">
            <v>3504800</v>
          </cell>
          <cell r="C1353" t="str">
            <v>Забезпечення органів Державної казначейської служби України приміщеннями</v>
          </cell>
        </row>
        <row r="1354">
          <cell r="B1354" t="str">
            <v>3505000</v>
          </cell>
          <cell r="C1354" t="str">
            <v>Державна фінансова інспекція України</v>
          </cell>
        </row>
        <row r="1355">
          <cell r="B1355" t="str">
            <v>3505010</v>
          </cell>
          <cell r="C1355" t="str">
            <v>Керівництво та управління у сфері контролю за витрачанням бюджетних коштів</v>
          </cell>
        </row>
        <row r="1356">
          <cell r="B1356" t="str">
            <v>3505020</v>
          </cell>
          <cell r="C1356" t="str">
            <v>Підвищення кваліфікації працівників Державної фінансової інспекції України</v>
          </cell>
        </row>
        <row r="1357">
          <cell r="B1357" t="str">
            <v>3505040</v>
          </cell>
          <cell r="C1357" t="str">
            <v>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v>
          </cell>
        </row>
        <row r="1358">
          <cell r="B1358" t="str">
            <v>3505700</v>
          </cell>
          <cell r="C1358" t="str">
            <v>Поховання Голови Головного контрольно-ревізійного управління Сивульського М.і.</v>
          </cell>
        </row>
        <row r="1359">
          <cell r="B1359" t="str">
            <v>3506000</v>
          </cell>
          <cell r="C1359" t="str">
            <v>Державна митна служба України</v>
          </cell>
        </row>
        <row r="1360">
          <cell r="B1360" t="str">
            <v>3506010</v>
          </cell>
          <cell r="C1360" t="str">
            <v>Керівництво та управління у сфері митної справи</v>
          </cell>
        </row>
        <row r="1361">
          <cell r="B1361" t="str">
            <v>3506020</v>
          </cell>
          <cell r="C1361" t="str">
            <v>Розбудова та модернізація об'єктів митної системи</v>
          </cell>
        </row>
        <row r="1362">
          <cell r="B1362" t="str">
            <v>3506030</v>
          </cell>
          <cell r="C1362" t="str">
            <v>Прикладні дослідження і розробки у сфері митної служби</v>
          </cell>
        </row>
        <row r="1363">
          <cell r="B1363" t="str">
            <v>3506040</v>
          </cell>
          <cell r="C1363" t="str">
            <v>Підвищення кваліфікації працівників органів державної митної служби</v>
          </cell>
        </row>
        <row r="1364">
          <cell r="B1364" t="str">
            <v>3506050</v>
          </cell>
          <cell r="C1364" t="str">
            <v>Прикладні дослідження і розробки у сфері митної служби</v>
          </cell>
        </row>
        <row r="1365">
          <cell r="B1365" t="str">
            <v>3506060</v>
          </cell>
          <cell r="C1365" t="str">
            <v>Облаштування пунктів пропуску через державний кордон, пов'язане з підготовкою  до Євро-2012</v>
          </cell>
        </row>
        <row r="1366">
          <cell r="B1366" t="str">
            <v>3506070</v>
          </cell>
          <cell r="C1366" t="str">
            <v>Впровадження системи захисту транзитних переміщень</v>
          </cell>
        </row>
        <row r="1367">
          <cell r="B1367" t="str">
            <v>3506080</v>
          </cell>
          <cell r="C1367" t="str">
            <v>Створення багатофункціональної комплексної системи "Електронна митниця"</v>
          </cell>
        </row>
        <row r="1368">
          <cell r="B1368" t="str">
            <v>3507000</v>
          </cell>
          <cell r="C1368" t="str">
            <v>Державна податкова служба України</v>
          </cell>
        </row>
        <row r="1369">
          <cell r="B1369" t="str">
            <v>3507010</v>
          </cell>
          <cell r="C1369" t="str">
            <v>Керівництво та управління у сфері контролю за дотриманням та виконанням податкового законодавства</v>
          </cell>
        </row>
        <row r="1370">
          <cell r="B1370" t="str">
            <v>3507020</v>
          </cell>
          <cell r="C1370" t="str">
            <v>Прикладні розробки у сфері оподаткування, фінансового права та діяльності податкової служби</v>
          </cell>
        </row>
        <row r="1371">
          <cell r="B1371" t="str">
            <v>3507030</v>
          </cell>
          <cell r="C1371" t="str">
            <v>Підготовка кадрів для податкової служби вищими навчальними закладами і і іі рівнів акредитації</v>
          </cell>
        </row>
        <row r="1372">
          <cell r="B1372" t="str">
            <v>3507040</v>
          </cell>
          <cell r="C1372" t="str">
            <v>Підготовка кадрів та підвищення кваліфікації Національним університетом державної податкової служби</v>
          </cell>
        </row>
        <row r="1373">
          <cell r="B1373" t="str">
            <v>3507050</v>
          </cell>
          <cell r="C1373" t="str">
            <v>Підвищення кваліфікації керівних кадрів та працівників органів державної податкової служби</v>
          </cell>
        </row>
        <row r="1374">
          <cell r="B1374" t="str">
            <v>3507060</v>
          </cell>
          <cell r="C1374" t="str">
            <v>Підвищення кваліфікації працівників органів податкової служби</v>
          </cell>
        </row>
        <row r="1375">
          <cell r="B1375" t="str">
            <v>3507080</v>
          </cell>
          <cell r="C1375" t="str">
            <v>Створення та підготовка об'єктів інфраструктури Національного університету державної податкової служби до проведення Євро-2012</v>
          </cell>
        </row>
        <row r="1376">
          <cell r="B1376" t="str">
            <v>3507600</v>
          </cell>
          <cell r="C1376" t="str">
            <v>Модернізація податкової служби</v>
          </cell>
        </row>
        <row r="1377">
          <cell r="B1377" t="str">
            <v>3509000</v>
          </cell>
          <cell r="C1377" t="str">
            <v>Державна служба фінансового моніторингу України</v>
          </cell>
        </row>
        <row r="1378">
          <cell r="B1378" t="str">
            <v>3509010</v>
          </cell>
          <cell r="C1378" t="str">
            <v>Керівництво та управління у сфері фінансового моніторингу</v>
          </cell>
        </row>
        <row r="1379">
          <cell r="B1379" t="str">
            <v>3509020</v>
          </cell>
          <cell r="C1379" t="str">
            <v>Перепідготовка та підвищення кваліфікації у сфері боротьби з легалізацією (відмиванням) доходів, одержаних злочинним шляхом, і фінансуванням тероризму</v>
          </cell>
        </row>
        <row r="1380">
          <cell r="B1380" t="str">
            <v>3509800</v>
          </cell>
          <cell r="C1380" t="str">
            <v>Здійснення капітального ремонту будинку по вул.Білоруській,24</v>
          </cell>
        </row>
        <row r="1381">
          <cell r="B1381" t="str">
            <v>3510000</v>
          </cell>
          <cell r="C1381" t="str">
            <v>Міністерство фінансів України (загальнодержавні витрати)</v>
          </cell>
        </row>
        <row r="1382">
          <cell r="B1382" t="str">
            <v>3511000</v>
          </cell>
          <cell r="C1382" t="str">
            <v>Міністерство фінансів України (загальнодержавні витрати)</v>
          </cell>
        </row>
        <row r="1383">
          <cell r="B1383" t="str">
            <v>3511020</v>
          </cell>
          <cell r="C1383" t="str">
            <v>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v>
          </cell>
        </row>
        <row r="1384">
          <cell r="B1384" t="str">
            <v>3511030</v>
          </cell>
          <cell r="C1384" t="str">
            <v>Резервний фонд</v>
          </cell>
        </row>
        <row r="1385">
          <cell r="B1385" t="str">
            <v>3511050</v>
          </cell>
          <cell r="C1385" t="str">
            <v>Базова дотація</v>
          </cell>
        </row>
        <row r="1386">
          <cell r="B1386" t="str">
            <v>3511060</v>
          </cell>
          <cell r="C1386" t="str">
            <v>Додаткові дотації з державного бюджету місцевим бюджетам</v>
          </cell>
        </row>
        <row r="1387">
          <cell r="B1387" t="str">
            <v>3511070</v>
          </cell>
          <cell r="C1387" t="str">
            <v>Субвенція з державного бюджету місцевим бюджетам на придбання медичного автотранспорту, обладнання для закладів охорони здоров'я</v>
          </cell>
        </row>
        <row r="1388">
          <cell r="B1388" t="str">
            <v>3511080</v>
          </cell>
          <cell r="C1388" t="str">
            <v>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v>
          </cell>
        </row>
        <row r="1389">
          <cell r="B1389" t="str">
            <v>3511090</v>
          </cell>
          <cell r="C1389" t="str">
            <v>Державні капітальні видатки, що розподіляються Кабінетом Міністрів України</v>
          </cell>
        </row>
        <row r="1390">
          <cell r="B1390" t="str">
            <v>3511100</v>
          </cell>
          <cell r="C1390" t="str">
            <v>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v>
          </cell>
        </row>
        <row r="1391">
          <cell r="B1391" t="str">
            <v>3511110</v>
          </cell>
          <cell r="C1391" t="str">
            <v>Стабілізаційна дотація</v>
          </cell>
        </row>
        <row r="1392">
          <cell r="B1392" t="str">
            <v>3511120</v>
          </cell>
          <cell r="C1392" t="str">
            <v>Субвенція з державного бюджету місцевим бюджетам на здійснення заходів щодо соціально-економічного розвитку окремих територій</v>
          </cell>
        </row>
        <row r="1393">
          <cell r="B1393" t="str">
            <v>3511130</v>
          </cell>
          <cell r="C1393" t="str">
            <v>Часткове відшкодування процентних витрат за запозиченнями субієктів господарювання, здійсненими на внутрішньому ринку</v>
          </cell>
        </row>
        <row r="1394">
          <cell r="B1394" t="str">
            <v>3511140</v>
          </cell>
          <cell r="C1394" t="str">
            <v>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v>
          </cell>
        </row>
        <row r="1395">
          <cell r="B1395" t="str">
            <v>3511150</v>
          </cell>
          <cell r="C1395"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v>
          </cell>
        </row>
        <row r="1396">
          <cell r="B1396" t="str">
            <v>3511160</v>
          </cell>
          <cell r="C1396" t="str">
            <v>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v>
          </cell>
        </row>
        <row r="1397">
          <cell r="B1397" t="str">
            <v>3511180</v>
          </cell>
          <cell r="C1397" t="str">
            <v>Субвенція з державного бюджету бюджету Автономної Республіки Крим на соціально-економічний розвиток Автономної Республіки Крим</v>
          </cell>
        </row>
        <row r="1398">
          <cell r="B1398" t="str">
            <v>3511190</v>
          </cell>
          <cell r="C1398" t="str">
            <v>Субвенція з державного бюджету місцевим бюджетам на соціально-економічний розвиток</v>
          </cell>
        </row>
        <row r="1399">
          <cell r="B1399" t="str">
            <v>3511200</v>
          </cell>
          <cell r="C1399" t="str">
            <v>Субвенція з державного бюджету міському бюджету міста Києва на виконання функцій столиці</v>
          </cell>
        </row>
        <row r="1400">
          <cell r="B1400" t="str">
            <v>3511210</v>
          </cell>
          <cell r="C1400" t="str">
            <v>Субвенція з державного бюджету місцевим бюджетам на здійснення заходів щодо соціально-економічного розвитку окремих територій</v>
          </cell>
        </row>
        <row r="1401">
          <cell r="B1401" t="str">
            <v>3511220</v>
          </cell>
          <cell r="C1401" t="str">
            <v>Видатки на реалізацію заходів щодо підвищення обороноздатності і безпеки держави, а також на відновлення об'єктів Донецької та Луганської областей, що розподіляються Кабінетом Міністрів України</v>
          </cell>
        </row>
        <row r="1402">
          <cell r="B1402" t="str">
            <v>3511230</v>
          </cell>
          <cell r="C1402"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1403">
          <cell r="B1403" t="str">
            <v>3511240</v>
          </cell>
          <cell r="C1403" t="str">
            <v>Субвенція з державного бюджету місцевим бюджетам на реалізацію пріоритетів розвитку регіонів</v>
          </cell>
        </row>
        <row r="1404">
          <cell r="B1404" t="str">
            <v>3511250</v>
          </cell>
          <cell r="C1404"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v>
          </cell>
        </row>
        <row r="1405">
          <cell r="B1405" t="str">
            <v>3511260</v>
          </cell>
          <cell r="C1405" t="str">
            <v>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v>
          </cell>
        </row>
        <row r="1406">
          <cell r="B1406" t="str">
            <v>3511270</v>
          </cell>
          <cell r="C1406" t="str">
            <v>Пайова участь у будівництві та придбання житла для осіб, які займають посади в державних органах та забезпечують виконання завдань і функцій держави</v>
          </cell>
        </row>
        <row r="1407">
          <cell r="B1407" t="str">
            <v>3511280</v>
          </cell>
          <cell r="C1407" t="str">
            <v>Здійснення природоохоронних заходів з недопущення потрапляння мастила з гідротурбін в річку Дніпро</v>
          </cell>
        </row>
        <row r="1408">
          <cell r="B1408" t="str">
            <v>3511290</v>
          </cell>
          <cell r="C1408" t="str">
            <v>Субвенція з державного бюджету міському бюджету міста Запоріжжя на будівництво автотранспортної магістралі через річку Дніпро у місті Запоріжжі</v>
          </cell>
        </row>
        <row r="1409">
          <cell r="B1409" t="str">
            <v>3511300</v>
          </cell>
          <cell r="C1409" t="str">
            <v>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v>
          </cell>
        </row>
        <row r="1410">
          <cell r="B1410" t="str">
            <v>3511310</v>
          </cell>
          <cell r="C1410" t="str">
            <v>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v>
          </cell>
        </row>
        <row r="1411">
          <cell r="B1411" t="str">
            <v>3511320</v>
          </cell>
          <cell r="C1411" t="str">
            <v>Субвенція з державного бюджету обласному бюджету Волинської області на соціально-економічний розвиток Волинської області</v>
          </cell>
        </row>
        <row r="1412">
          <cell r="B1412" t="str">
            <v>3511330</v>
          </cell>
          <cell r="C1412" t="str">
            <v>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v>
          </cell>
        </row>
        <row r="1413">
          <cell r="B1413" t="str">
            <v>3511340</v>
          </cell>
          <cell r="C1413"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1414">
          <cell r="B1414" t="str">
            <v>3511350</v>
          </cell>
          <cell r="C1414" t="str">
            <v>Обслуговування державного боргу</v>
          </cell>
        </row>
        <row r="1415">
          <cell r="B1415" t="str">
            <v>3511360</v>
          </cell>
          <cell r="C1415" t="str">
            <v>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v>
          </cell>
        </row>
        <row r="1416">
          <cell r="B1416" t="str">
            <v>3511370</v>
          </cell>
          <cell r="C1416" t="str">
            <v>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v>
          </cell>
        </row>
        <row r="1417">
          <cell r="B1417" t="str">
            <v>3511380</v>
          </cell>
          <cell r="C1417" t="str">
            <v>Стабілізаційний фонд</v>
          </cell>
        </row>
        <row r="1418">
          <cell r="B1418" t="str">
            <v>3511390</v>
          </cell>
          <cell r="C1418" t="str">
            <v>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v>
          </cell>
        </row>
        <row r="1419">
          <cell r="B1419" t="str">
            <v>3511400</v>
          </cell>
          <cell r="C1419" t="str">
            <v>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v>
          </cell>
        </row>
        <row r="1420">
          <cell r="B1420" t="str">
            <v>3511410</v>
          </cell>
          <cell r="C1420" t="str">
            <v>Субвенція з державного бюджету міському бюджету міста Бердянська Запорізької області на соціально-економічний розвиток</v>
          </cell>
        </row>
        <row r="1421">
          <cell r="B1421" t="str">
            <v>3511420</v>
          </cell>
          <cell r="C1421" t="str">
            <v>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v>
          </cell>
        </row>
        <row r="1422">
          <cell r="B1422" t="str">
            <v>3511430</v>
          </cell>
          <cell r="C1422" t="str">
            <v>Повернення позик, наданих за рахунок коштів Стабілізаційного фонду</v>
          </cell>
        </row>
        <row r="1423">
          <cell r="B1423" t="str">
            <v>3511440</v>
          </cell>
          <cell r="C1423"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1424">
          <cell r="B1424" t="str">
            <v>3511450</v>
          </cell>
          <cell r="C1424" t="str">
            <v>Державний фонд регіонального розвитку</v>
          </cell>
        </row>
        <row r="1425">
          <cell r="B1425" t="str">
            <v>3511460</v>
          </cell>
          <cell r="C1425" t="str">
            <v>Державний фонд регіонального розвитку</v>
          </cell>
        </row>
        <row r="1426">
          <cell r="B1426" t="str">
            <v>3511470</v>
          </cell>
          <cell r="C1426" t="str">
            <v>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v>
          </cell>
        </row>
        <row r="1427">
          <cell r="B1427" t="str">
            <v>3511480</v>
          </cell>
          <cell r="C1427" t="str">
            <v>Субвенція з державного бюджету міському бюджету міста Калуша на соціально-економічний розвиток</v>
          </cell>
        </row>
        <row r="1428">
          <cell r="B1428" t="str">
            <v>3511490</v>
          </cell>
          <cell r="C1428" t="str">
            <v>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v>
          </cell>
        </row>
        <row r="1429">
          <cell r="B1429" t="str">
            <v>3511500</v>
          </cell>
          <cell r="C1429" t="str">
            <v>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v>
          </cell>
        </row>
        <row r="1430">
          <cell r="B1430" t="str">
            <v>3511510</v>
          </cell>
          <cell r="C1430" t="str">
            <v>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v>
          </cell>
        </row>
        <row r="1431">
          <cell r="B1431" t="str">
            <v>3511520</v>
          </cell>
          <cell r="C1431" t="str">
            <v>Повернення коштів, наданих зі Стабілізаційного фонду на поворотній основі</v>
          </cell>
        </row>
        <row r="1432">
          <cell r="B1432" t="str">
            <v>3511530</v>
          </cell>
          <cell r="C1432" t="str">
            <v>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v>
          </cell>
        </row>
        <row r="1433">
          <cell r="B1433" t="str">
            <v>3511540</v>
          </cell>
          <cell r="C1433" t="str">
            <v>Повернення коштів, наданих для здійснення операцій з фінансового лізингу авіаційної техніки</v>
          </cell>
        </row>
        <row r="1434">
          <cell r="B1434" t="str">
            <v>3511550</v>
          </cell>
          <cell r="C1434" t="str">
            <v>Повернення безвідсоткових бюджетних позичок, наданих підприємствам державної форми власності на погашення заборгованості із заробітної плати</v>
          </cell>
        </row>
        <row r="1435">
          <cell r="B1435" t="str">
            <v>3511560</v>
          </cell>
          <cell r="C1435" t="str">
            <v>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v>
          </cell>
        </row>
        <row r="1436">
          <cell r="B1436" t="str">
            <v>3511570</v>
          </cell>
          <cell r="C1436" t="str">
            <v>Повернення кредиту, наданого на реконструкцію гідроелектростанцій за рахунок коштів гранту Уряду Швейцарської конфедерації</v>
          </cell>
        </row>
        <row r="1437">
          <cell r="B1437" t="str">
            <v>3511580</v>
          </cell>
          <cell r="C1437" t="str">
            <v>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v>
          </cell>
        </row>
        <row r="1438">
          <cell r="B1438" t="str">
            <v>3511590</v>
          </cell>
          <cell r="C1438" t="str">
            <v>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v>
          </cell>
        </row>
        <row r="1439">
          <cell r="B1439" t="str">
            <v>3511600</v>
          </cell>
          <cell r="C1439" t="str">
            <v>Виконання державою гарантійних зобов'язань за позичальників, що отримали кредити під державні гарантії</v>
          </cell>
        </row>
        <row r="1440">
          <cell r="B1440" t="str">
            <v>3511620</v>
          </cell>
          <cell r="C1440" t="str">
            <v>Фінансування проектів розвитку за рахунок коштів, залучених державою</v>
          </cell>
        </row>
        <row r="1441">
          <cell r="B1441" t="str">
            <v>3511630</v>
          </cell>
          <cell r="C1441" t="str">
            <v>Повернення позик, наданих для фінансування проектів розвитку за рахунок коштів, залучених державою</v>
          </cell>
        </row>
        <row r="1442">
          <cell r="B1442" t="str">
            <v>3511640</v>
          </cell>
          <cell r="C1442" t="str">
            <v>Заходи щодо вдосконалення методології складання грошово-кредитної і банківської статистики</v>
          </cell>
        </row>
        <row r="1443">
          <cell r="B1443" t="str">
            <v>3511650</v>
          </cell>
          <cell r="C1443" t="str">
            <v>Реалізація програм допомоги Європейського Союзу</v>
          </cell>
        </row>
        <row r="1444">
          <cell r="B1444" t="str">
            <v>3511660</v>
          </cell>
          <cell r="C1444" t="str">
            <v>Повернення бюджетних коштів, наданих на поворотній основі на виконання окремих заходів</v>
          </cell>
        </row>
        <row r="1445">
          <cell r="B1445" t="str">
            <v>3511670</v>
          </cell>
          <cell r="C1445" t="str">
            <v>Cубвенція з державного бюджету міському бюджету міста Дніпропетровська на завершення будівництва метрополітену у м. Дніпропетровську</v>
          </cell>
        </row>
        <row r="1446">
          <cell r="B1446" t="str">
            <v>3511990</v>
          </cell>
          <cell r="C1446" t="str">
            <v>Нерозподілений резерв</v>
          </cell>
        </row>
        <row r="1447">
          <cell r="B1447" t="str">
            <v>3600000</v>
          </cell>
          <cell r="C1447" t="str">
            <v>Міністерство юстиції України</v>
          </cell>
        </row>
        <row r="1448">
          <cell r="B1448" t="str">
            <v>3601000</v>
          </cell>
          <cell r="C1448" t="str">
            <v>Апарат Міністерства юстиції України</v>
          </cell>
        </row>
        <row r="1449">
          <cell r="B1449" t="str">
            <v>3601010</v>
          </cell>
          <cell r="C1449" t="str">
            <v>Керівництво та управління у сфері юстиції</v>
          </cell>
        </row>
        <row r="1450">
          <cell r="B1450" t="str">
            <v>3601070</v>
          </cell>
          <cell r="C1450" t="str">
            <v>Проведення судової експертизи, дослідження і розробки у сфері методики проведення судових експертиз</v>
          </cell>
        </row>
        <row r="1451">
          <cell r="B1451" t="str">
            <v>3601080</v>
          </cell>
          <cell r="C1451" t="str">
            <v>Прикладні розробки у сфері методики проведення судових експертиз</v>
          </cell>
        </row>
        <row r="1452">
          <cell r="B1452" t="str">
            <v>3601090</v>
          </cell>
          <cell r="C1452" t="str">
            <v>Підвищення кваліфікації працівників органів юстиції</v>
          </cell>
        </row>
        <row r="1453">
          <cell r="B1453" t="str">
            <v>3601150</v>
          </cell>
          <cell r="C1453" t="str">
            <v>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v>
          </cell>
        </row>
        <row r="1454">
          <cell r="B1454" t="str">
            <v>3601170</v>
          </cell>
          <cell r="C1454" t="str">
            <v>Платежі на виконання рішень закордонних юрисдикційних органів, прийнятих за наслідками розгляду справ проти України</v>
          </cell>
        </row>
        <row r="1455">
          <cell r="B1455" t="str">
            <v>3601200</v>
          </cell>
          <cell r="C1455" t="str">
            <v>Державна підтримка органів реєстрації речових прав на нерухоме майно та їх обмеження</v>
          </cell>
        </row>
        <row r="1456">
          <cell r="B1456" t="str">
            <v>3601210</v>
          </cell>
          <cell r="C1456" t="str">
            <v>Заходи з підготовки та проведення ХХііі Конгресу Всесвітньої асоціації юристів</v>
          </cell>
        </row>
        <row r="1457">
          <cell r="B1457" t="str">
            <v>3601600</v>
          </cell>
          <cell r="C1457" t="str">
            <v>Створення державного реєстру виконавчих проваджень</v>
          </cell>
        </row>
        <row r="1458">
          <cell r="B1458" t="str">
            <v>3601700</v>
          </cell>
          <cell r="C1458" t="str">
            <v>Здійснення обов'язкових реєстраційних платежів з метою забезпечення належного і ефективного захисту прав та інтересів України під час урегулювання спорів, що розглядаються у закордонних юрисдикційних органах за участю іноземного суб'єкта та України</v>
          </cell>
        </row>
        <row r="1459">
          <cell r="B1459" t="str">
            <v>3601710</v>
          </cell>
          <cell r="C1459" t="str">
            <v>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v>
          </cell>
        </row>
        <row r="1460">
          <cell r="B1460" t="str">
            <v>3601800</v>
          </cell>
          <cell r="C1460" t="str">
            <v>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v>
          </cell>
        </row>
        <row r="1461">
          <cell r="B1461" t="str">
            <v>3602000</v>
          </cell>
          <cell r="C1461" t="str">
            <v>Державна реєстраційна служба України</v>
          </cell>
        </row>
        <row r="1462">
          <cell r="B1462" t="str">
            <v>3602010</v>
          </cell>
          <cell r="C1462" t="str">
            <v>Керівництво та управління у сфері державної реєстрації</v>
          </cell>
        </row>
        <row r="1463">
          <cell r="B1463" t="str">
            <v>3603000</v>
          </cell>
          <cell r="C1463" t="str">
            <v>Координаційний центр з надання правової допомоги</v>
          </cell>
        </row>
        <row r="1464">
          <cell r="B1464" t="str">
            <v>3603020</v>
          </cell>
          <cell r="C1464" t="str">
            <v>Забезпечення формування та функціонування системи безоплатної правової допомоги</v>
          </cell>
        </row>
        <row r="1465">
          <cell r="B1465" t="str">
            <v>3603030</v>
          </cell>
          <cell r="C1465" t="str">
            <v>Оплата послуг та відшкодування витрат адвокатів з надання безоплатної вторинної правової допомоги</v>
          </cell>
        </row>
        <row r="1466">
          <cell r="B1466" t="str">
            <v>3604000</v>
          </cell>
          <cell r="C1466" t="str">
            <v>Державна виконавча служба України</v>
          </cell>
        </row>
        <row r="1467">
          <cell r="B1467" t="str">
            <v>3604010</v>
          </cell>
          <cell r="C1467" t="str">
            <v>Керівництво та управління у сфері державної виконавчої служби</v>
          </cell>
        </row>
        <row r="1468">
          <cell r="B1468" t="str">
            <v>3606000</v>
          </cell>
          <cell r="C1468" t="str">
            <v>Державна пенітенціарна служба України</v>
          </cell>
        </row>
        <row r="1469">
          <cell r="B1469" t="str">
            <v>3606010</v>
          </cell>
          <cell r="C1469" t="str">
            <v>Керівництво та управління у пенітенціарній сфері</v>
          </cell>
        </row>
        <row r="1470">
          <cell r="B1470" t="str">
            <v>3606020</v>
          </cell>
          <cell r="C1470" t="str">
            <v>Виконання покарань установами і органами пенітенціарної служби</v>
          </cell>
        </row>
        <row r="1471">
          <cell r="B1471" t="str">
            <v>3606030</v>
          </cell>
          <cell r="C1471" t="str">
            <v>Виконання покарань та утримання персоналу установ і органів пенітенціарної служби</v>
          </cell>
        </row>
        <row r="1472">
          <cell r="B1472" t="str">
            <v>3606040</v>
          </cell>
          <cell r="C1472" t="str">
            <v>Фінансова підтримка санаторно-курортних закладів Державного департаменту України з питань виконання покарань</v>
          </cell>
        </row>
        <row r="1473">
          <cell r="B1473" t="str">
            <v>3606060</v>
          </cell>
          <cell r="C1473" t="str">
            <v>Утримання спецконтингенту, хворого на туберкульоз, в установах кримінально-виконавчої служби</v>
          </cell>
        </row>
        <row r="1474">
          <cell r="B1474" t="str">
            <v>3606070</v>
          </cell>
          <cell r="C1474" t="str">
            <v>Заходи щодо покращення умов тримання засуджених та осіб, взятих під варту</v>
          </cell>
        </row>
        <row r="1475">
          <cell r="B1475" t="str">
            <v>3606080</v>
          </cell>
          <cell r="C1475" t="str">
            <v>Будівництво (придбання) житла для осіб рядового і начальницького складу Державної кримінально-виконавчої служби України</v>
          </cell>
        </row>
        <row r="1476">
          <cell r="B1476" t="str">
            <v>3606090</v>
          </cell>
          <cell r="C1476" t="str">
            <v>Підготовка робітничих кадрів у професійно-технічних закладах соціальної адаптації при установах виконання покарань</v>
          </cell>
        </row>
        <row r="1477">
          <cell r="B1477" t="str">
            <v>3606100</v>
          </cell>
          <cell r="C1477"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478">
          <cell r="B1478" t="str">
            <v>3606600</v>
          </cell>
          <cell r="C1478" t="str">
            <v>Заходи з подолання епідемії туберкульозу та СНіДу в установах кримінально-виконавчої системи</v>
          </cell>
        </row>
        <row r="1479">
          <cell r="B1479" t="str">
            <v>3607000</v>
          </cell>
          <cell r="C1479" t="str">
            <v>Національна академія правових наук України</v>
          </cell>
        </row>
        <row r="1480">
          <cell r="B1480" t="str">
            <v>3608000</v>
          </cell>
          <cell r="C1480" t="str">
            <v>Державна служба України з питань захисту персональних даних</v>
          </cell>
        </row>
        <row r="1481">
          <cell r="B1481" t="str">
            <v>3608010</v>
          </cell>
          <cell r="C1481" t="str">
            <v>Керівництво та управління у сфері захисту персональних даних</v>
          </cell>
        </row>
        <row r="1482">
          <cell r="B1482" t="str">
            <v>3609000</v>
          </cell>
          <cell r="C1482" t="str">
            <v>Державна архівна служба України</v>
          </cell>
        </row>
        <row r="1483">
          <cell r="B1483" t="str">
            <v>3609010</v>
          </cell>
          <cell r="C1483" t="str">
            <v>Керівництво та управління у сфері архівної справи</v>
          </cell>
        </row>
        <row r="1484">
          <cell r="B1484" t="str">
            <v>3609020</v>
          </cell>
          <cell r="C1484" t="str">
            <v>Прикладні розробки у сфері архівної справи та страхового фонду документації</v>
          </cell>
        </row>
        <row r="1485">
          <cell r="B1485" t="str">
            <v>3609030</v>
          </cell>
          <cell r="C1485" t="str">
            <v>Забезпечення діяльності архівних установ та установ страхового фонду документації</v>
          </cell>
        </row>
        <row r="1486">
          <cell r="B1486" t="str">
            <v>3609040</v>
          </cell>
          <cell r="C1486" t="str">
            <v>Підвищення кваліфікації фахівців архівної справи</v>
          </cell>
        </row>
        <row r="1487">
          <cell r="B1487" t="str">
            <v>3609050</v>
          </cell>
          <cell r="C1487" t="str">
            <v>Забезпечення охорони приміщень державних архівів</v>
          </cell>
        </row>
        <row r="1488">
          <cell r="B1488" t="str">
            <v>3609060</v>
          </cell>
          <cell r="C1488" t="str">
            <v>Створення і зберігання страхового фонду документації</v>
          </cell>
        </row>
        <row r="1489">
          <cell r="B1489" t="str">
            <v>3609800</v>
          </cell>
          <cell r="C1489" t="str">
            <v>Розробка проектно-кошторисної документації на реконструкцію комплексу споруд центральних державних архівів у м.Києві</v>
          </cell>
        </row>
        <row r="1490">
          <cell r="B1490" t="str">
            <v>3609810</v>
          </cell>
          <cell r="C1490" t="str">
            <v>Реконструкція комплексу споруд центральних державних архівних установ</v>
          </cell>
        </row>
        <row r="1491">
          <cell r="B1491" t="str">
            <v>3800000</v>
          </cell>
          <cell r="C1491" t="str">
            <v>Міністерство інформаційної політики України</v>
          </cell>
        </row>
        <row r="1492">
          <cell r="B1492" t="str">
            <v>3801000</v>
          </cell>
          <cell r="C1492" t="str">
            <v>Апарат Міністерства інформаційної політики України</v>
          </cell>
        </row>
        <row r="1493">
          <cell r="B1493" t="str">
            <v>3801010</v>
          </cell>
          <cell r="C1493" t="str">
            <v>Керівництво та управління у сфері інформаційної політики</v>
          </cell>
        </row>
        <row r="1494">
          <cell r="B1494" t="str">
            <v>5030000</v>
          </cell>
          <cell r="C1494" t="str">
            <v>Державне агентство з питань науки, інновацій та інформатизації України</v>
          </cell>
        </row>
        <row r="1495">
          <cell r="B1495" t="str">
            <v>5031000</v>
          </cell>
          <cell r="C1495" t="str">
            <v>Апарат Державного агентства з питань науки, інновацій та інформатизації України</v>
          </cell>
        </row>
        <row r="1496">
          <cell r="B1496" t="str">
            <v>5120000</v>
          </cell>
          <cell r="C1496" t="str">
            <v>Державне агентство резерву України</v>
          </cell>
        </row>
        <row r="1497">
          <cell r="B1497" t="str">
            <v>5121000</v>
          </cell>
          <cell r="C1497" t="str">
            <v>Апарат Державного агентства резерву України</v>
          </cell>
        </row>
        <row r="1498">
          <cell r="B1498" t="str">
            <v>5160000</v>
          </cell>
          <cell r="C1498" t="str">
            <v>Державна митна служба України</v>
          </cell>
        </row>
        <row r="1499">
          <cell r="B1499" t="str">
            <v>5270000</v>
          </cell>
          <cell r="C1499" t="str">
            <v>Державна інспекція ядерного регулювання України</v>
          </cell>
        </row>
        <row r="1500">
          <cell r="B1500" t="str">
            <v>5271000</v>
          </cell>
          <cell r="C1500" t="str">
            <v>Апарат Державної інспекції ядерного регулювання України</v>
          </cell>
        </row>
        <row r="1501">
          <cell r="B1501" t="str">
            <v>5271010</v>
          </cell>
          <cell r="C1501" t="str">
            <v>Керівництво та управління у сфері ядерного регулювання</v>
          </cell>
        </row>
        <row r="1502">
          <cell r="B1502" t="str">
            <v>5271020</v>
          </cell>
          <cell r="C1502" t="str">
            <v>Забезпечення ведення Державного регістру джерел іонізуючого випромінювання та прикладні дослідження у сфері ядерного регулювання</v>
          </cell>
        </row>
        <row r="1503">
          <cell r="B1503" t="str">
            <v>5271030</v>
          </cell>
          <cell r="C1503" t="str">
            <v>Підвищення кваліфікації державних службовців п'ятої-сьомої категорій у сфері ядерного регулювання</v>
          </cell>
        </row>
        <row r="1504">
          <cell r="B1504" t="str">
            <v>5271040</v>
          </cell>
          <cell r="C1504" t="str">
            <v>Забезпечення ведення Державного регістру джерел іонізуючого випромінювання</v>
          </cell>
        </row>
        <row r="1505">
          <cell r="B1505" t="str">
            <v>5271050</v>
          </cell>
          <cell r="C1505" t="str">
            <v>Забезпечення безпечного зберігання відпрацьованих високоактивних джерел іонізуючого випромінювання</v>
          </cell>
        </row>
        <row r="1506">
          <cell r="B1506" t="str">
            <v>5340000</v>
          </cell>
          <cell r="C1506" t="str">
            <v>Адміністрація Державної прикордонної служби України</v>
          </cell>
        </row>
        <row r="1507">
          <cell r="B1507" t="str">
            <v>5341000</v>
          </cell>
          <cell r="C1507" t="str">
            <v>Апарат Адміністрації Державної прикордонної служби України</v>
          </cell>
        </row>
        <row r="1508">
          <cell r="B1508" t="str">
            <v>5341020</v>
          </cell>
          <cell r="C1508" t="str">
            <v>Забезпечення особового складу Державної прикордонної служби України</v>
          </cell>
        </row>
        <row r="1509">
          <cell r="B1509" t="str">
            <v>5341050</v>
          </cell>
          <cell r="C1509" t="str">
            <v>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v>
          </cell>
        </row>
        <row r="1510">
          <cell r="B1510" t="str">
            <v>5341110</v>
          </cell>
          <cell r="C1510" t="str">
            <v>Заходи, пов'язані із переходом на військову службу за контрактом</v>
          </cell>
        </row>
        <row r="1511">
          <cell r="B1511" t="str">
            <v>5341120</v>
          </cell>
          <cell r="C1511" t="str">
            <v>Заходи з облаштування та реконструкції державного кордону, пов'язані з проведенням Євро-2012</v>
          </cell>
        </row>
        <row r="1512">
          <cell r="B1512" t="str">
            <v>5342000</v>
          </cell>
          <cell r="C1512" t="str">
            <v>Розвідувальний орган Адміністрації Державної прикордонної служби України</v>
          </cell>
        </row>
        <row r="1513">
          <cell r="B1513" t="str">
            <v>5342020</v>
          </cell>
          <cell r="C1513" t="str">
            <v>Заходи, пов'язані із переходом на військову службу за контрактом</v>
          </cell>
        </row>
        <row r="1514">
          <cell r="B1514" t="str">
            <v>5500000</v>
          </cell>
          <cell r="C1514" t="str">
            <v>Національна комісія, що здійснює державне регулювання у сфері ринків фінансових послуг</v>
          </cell>
        </row>
        <row r="1515">
          <cell r="B1515" t="str">
            <v>5501000</v>
          </cell>
          <cell r="C1515" t="str">
            <v>Апарат Національної комісії, що здійснює державне регулювання у сфері ринків фінансових послуг</v>
          </cell>
        </row>
        <row r="1516">
          <cell r="B1516" t="str">
            <v>5501010</v>
          </cell>
          <cell r="C1516" t="str">
            <v>Керівництво та управління у сфері регулювання ринків фінансових послуг</v>
          </cell>
        </row>
        <row r="1517">
          <cell r="B1517" t="str">
            <v>5501020</v>
          </cell>
          <cell r="C1517" t="str">
            <v>Розробка та впровадження комплексної інформаційної системи</v>
          </cell>
        </row>
        <row r="1518">
          <cell r="B1518" t="str">
            <v>5530000</v>
          </cell>
          <cell r="C1518" t="str">
            <v>Державна служба фінансового моніторингу України</v>
          </cell>
        </row>
        <row r="1519">
          <cell r="B1519" t="str">
            <v>5531000</v>
          </cell>
          <cell r="C1519" t="str">
            <v>Апарат Державної служби фінансового моніторингу України</v>
          </cell>
        </row>
        <row r="1520">
          <cell r="B1520" t="str">
            <v>5550000</v>
          </cell>
          <cell r="C1520" t="str">
            <v>Державна служба України з контролю за наркотиками</v>
          </cell>
        </row>
        <row r="1521">
          <cell r="B1521" t="str">
            <v>5551000</v>
          </cell>
          <cell r="C1521" t="str">
            <v>Апарат Державної служби України з контролю за наркотиками</v>
          </cell>
        </row>
        <row r="1522">
          <cell r="B1522" t="str">
            <v>5560000</v>
          </cell>
          <cell r="C1522" t="str">
            <v>Національна комісія, що здійснює державне регулювання у сфері зв'язку та інформатизації</v>
          </cell>
        </row>
        <row r="1523">
          <cell r="B1523" t="str">
            <v>5561000</v>
          </cell>
          <cell r="C1523" t="str">
            <v>Національна комісія, що здійснює державне регулювання у сфері зв'язку та інформатизації</v>
          </cell>
        </row>
        <row r="1524">
          <cell r="B1524" t="str">
            <v>5561010</v>
          </cell>
          <cell r="C1524" t="str">
            <v>Керівництво та управління у сфері регулювання зв'язку та інформатизації</v>
          </cell>
        </row>
        <row r="1525">
          <cell r="B1525" t="str">
            <v>5960000</v>
          </cell>
          <cell r="C1525" t="str">
            <v>Головне управління розвідки Міністерства оборони України</v>
          </cell>
        </row>
        <row r="1526">
          <cell r="B1526" t="str">
            <v>5961000</v>
          </cell>
          <cell r="C1526" t="str">
            <v>Головне управління розвідки Міністерства оборони України</v>
          </cell>
        </row>
        <row r="1527">
          <cell r="B1527" t="str">
            <v>5961010</v>
          </cell>
          <cell r="C1527" t="str">
            <v>Розвідувальна діяльність у сфері оборони</v>
          </cell>
        </row>
        <row r="1528">
          <cell r="B1528" t="str">
            <v>5961020</v>
          </cell>
          <cell r="C1528" t="str">
            <v>Закупівля комплексу спеціального призначення</v>
          </cell>
        </row>
        <row r="1529">
          <cell r="B1529" t="str">
            <v>5961030</v>
          </cell>
          <cell r="C1529" t="str">
            <v>Заходи, пов'язані із переходом на військову службу за контрактом</v>
          </cell>
        </row>
        <row r="1530">
          <cell r="B1530" t="str">
            <v>5961050</v>
          </cell>
          <cell r="C1530" t="str">
            <v>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v>
          </cell>
        </row>
        <row r="1531">
          <cell r="B1531" t="str">
            <v>5980000</v>
          </cell>
          <cell r="C1531" t="str">
            <v>Вища рада юстиції</v>
          </cell>
        </row>
        <row r="1532">
          <cell r="B1532" t="str">
            <v>5981000</v>
          </cell>
          <cell r="C1532" t="str">
            <v>Апарат Вищої ради юстиції</v>
          </cell>
        </row>
        <row r="1533">
          <cell r="B1533" t="str">
            <v>5981010</v>
          </cell>
          <cell r="C1533" t="str">
            <v>Формування суддівського корпусу та контроль за його діяльністю</v>
          </cell>
        </row>
        <row r="1534">
          <cell r="B1534" t="str">
            <v>5990000</v>
          </cell>
          <cell r="C1534" t="str">
            <v>Секретаріат Уповноваженого Верховної Ради України з прав людини</v>
          </cell>
        </row>
        <row r="1535">
          <cell r="B1535" t="str">
            <v>5991000</v>
          </cell>
          <cell r="C1535" t="str">
            <v>Секретаріат Уповноваженого Верховної Ради України з прав людини</v>
          </cell>
        </row>
        <row r="1536">
          <cell r="B1536" t="str">
            <v>5991010</v>
          </cell>
          <cell r="C1536" t="str">
            <v>Парламентський контроль за додержанням конституційних прав і свобод людини</v>
          </cell>
        </row>
        <row r="1537">
          <cell r="B1537" t="str">
            <v>6010000</v>
          </cell>
          <cell r="C1537" t="str">
            <v>Антимонопольний комітет України</v>
          </cell>
        </row>
        <row r="1538">
          <cell r="B1538" t="str">
            <v>6011000</v>
          </cell>
          <cell r="C1538" t="str">
            <v>Апарат Антимонопольного комітету України</v>
          </cell>
        </row>
        <row r="1539">
          <cell r="B1539" t="str">
            <v>6011010</v>
          </cell>
          <cell r="C1539" t="str">
            <v>Керівництво та управління  у сфері конкурентної політики, контроль за дотриманням законодавства про захист економічної конкуренції</v>
          </cell>
        </row>
        <row r="1540">
          <cell r="B1540" t="str">
            <v>6011020</v>
          </cell>
          <cell r="C1540" t="str">
            <v>Прикладні розробки у сфері конкурентної політики та права</v>
          </cell>
        </row>
        <row r="1541">
          <cell r="B1541" t="str">
            <v>6020000</v>
          </cell>
          <cell r="C1541" t="str">
            <v>Вища атестаційна комісія України</v>
          </cell>
        </row>
        <row r="1542">
          <cell r="B1542" t="str">
            <v>6021000</v>
          </cell>
          <cell r="C1542" t="str">
            <v>Апарат Вищої атестаційної комісії України</v>
          </cell>
        </row>
        <row r="1543">
          <cell r="B1543" t="str">
            <v>6021010</v>
          </cell>
          <cell r="C1543" t="str">
            <v>Керівництво та управління у сфері атестації наукових та науково-педагогічних кадрів вищої кваліфікації, присудження наукових ступенів</v>
          </cell>
        </row>
        <row r="1544">
          <cell r="B1544" t="str">
            <v>6070000</v>
          </cell>
          <cell r="C1544" t="str">
            <v>Державна пенітенціарна служба України</v>
          </cell>
        </row>
        <row r="1545">
          <cell r="B1545" t="str">
            <v>6071000</v>
          </cell>
          <cell r="C1545" t="str">
            <v>Апарат Державної пенітенціарної служби України</v>
          </cell>
        </row>
        <row r="1546">
          <cell r="B1546" t="str">
            <v>6080000</v>
          </cell>
          <cell r="C1546" t="str">
            <v>Державний департамент України з питань виконання покарань (загальнодержавні витрати)</v>
          </cell>
        </row>
        <row r="1547">
          <cell r="B1547" t="str">
            <v>6081000</v>
          </cell>
          <cell r="C1547" t="str">
            <v>Державний департамент України з питань виконання покарань (загальнодержавні витрати)</v>
          </cell>
        </row>
        <row r="1548">
          <cell r="B1548" t="str">
            <v>6110000</v>
          </cell>
          <cell r="C1548" t="str">
            <v>Державна архівна служба України</v>
          </cell>
        </row>
        <row r="1549">
          <cell r="B1549" t="str">
            <v>6111000</v>
          </cell>
          <cell r="C1549" t="str">
            <v>Апарат Державної архівної служби України</v>
          </cell>
        </row>
        <row r="1550">
          <cell r="B1550" t="str">
            <v>6120000</v>
          </cell>
          <cell r="C1550" t="str">
            <v>Національне агентство України з питань державної служби</v>
          </cell>
        </row>
        <row r="1551">
          <cell r="B1551" t="str">
            <v>6121000</v>
          </cell>
          <cell r="C1551" t="str">
            <v>Апарат Національного агентства України з питань державної служби</v>
          </cell>
        </row>
        <row r="1552">
          <cell r="B1552" t="str">
            <v>6121010</v>
          </cell>
          <cell r="C1552" t="str">
            <v>Керівництво та  функціональне управління у сфері державної служби</v>
          </cell>
        </row>
        <row r="1553">
          <cell r="B1553" t="str">
            <v>6121020</v>
          </cell>
          <cell r="C1553" t="str">
            <v>Підготовка державних службовців V-Vіі категорій, підвищення кваліфікації державних службовців і-іV категорій, працівників органів державної влади та органів місцевого самоврядування з питань запобігання і протидії проявам корупції на державній службі та</v>
          </cell>
        </row>
        <row r="1554">
          <cell r="B1554" t="str">
            <v>6121030</v>
          </cell>
          <cell r="C1554" t="str">
            <v>Підвищення кваліфікації фахівців у сфері європейської та світової інтеграції</v>
          </cell>
        </row>
        <row r="1555">
          <cell r="B1555" t="str">
            <v>6121040</v>
          </cell>
          <cell r="C1555" t="str">
            <v>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v>
          </cell>
        </row>
        <row r="1556">
          <cell r="B1556" t="str">
            <v>6121700</v>
          </cell>
          <cell r="C1556" t="str">
            <v>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v>
          </cell>
        </row>
        <row r="1557">
          <cell r="B1557" t="str">
            <v>6122000</v>
          </cell>
          <cell r="C1557" t="str">
            <v>Центр адаптації державної служби до стандартів Європейського Союзу</v>
          </cell>
        </row>
        <row r="1558">
          <cell r="B1558" t="str">
            <v>6122040</v>
          </cell>
          <cell r="C1558" t="str">
            <v>Прикладні дослідження і розробки у сфері державної служби та її адаптації до стандартів Європейського Союзу</v>
          </cell>
        </row>
        <row r="1559">
          <cell r="B1559" t="str">
            <v>6122050</v>
          </cell>
          <cell r="C1559" t="str">
            <v>Організація підготовки та виконання тренінгових програм і заходів з розвитку вищого корпусу державної служби</v>
          </cell>
        </row>
        <row r="1560">
          <cell r="B1560" t="str">
            <v>6122060</v>
          </cell>
          <cell r="C1560" t="str">
            <v>Забезпечення автоматизованої інформаційно-аналітичної системи  обліку особових справ державних службовців і посадових осіб місцевого самоврядування</v>
          </cell>
        </row>
        <row r="1561">
          <cell r="B1561" t="str">
            <v>6150000</v>
          </cell>
          <cell r="C1561" t="str">
            <v>Національна комісія з цінних паперів та фондового ринку</v>
          </cell>
        </row>
        <row r="1562">
          <cell r="B1562" t="str">
            <v>6151000</v>
          </cell>
          <cell r="C1562" t="str">
            <v>Апарат Національної комісії з цінних паперів та фондового ринку</v>
          </cell>
        </row>
        <row r="1563">
          <cell r="B1563" t="str">
            <v>6151010</v>
          </cell>
          <cell r="C1563" t="str">
            <v>Керівництво та управління у сфері фондового ринку</v>
          </cell>
        </row>
        <row r="1564">
          <cell r="B1564" t="str">
            <v>6151020</v>
          </cell>
          <cell r="C1564" t="str">
            <v>Створення cистеми моніторингу фондового ринку</v>
          </cell>
        </row>
        <row r="1565">
          <cell r="B1565" t="str">
            <v>6151030</v>
          </cell>
          <cell r="C1565" t="str">
            <v>Підвищення кваліфікації фахівців з питань фондового ринку та корпоративного управління</v>
          </cell>
        </row>
        <row r="1566">
          <cell r="B1566" t="str">
            <v>6160000</v>
          </cell>
          <cell r="C1566" t="str">
            <v>Державна податкова адміністрація України (загальнодержавні витрати)</v>
          </cell>
        </row>
        <row r="1567">
          <cell r="B1567" t="str">
            <v>6161000</v>
          </cell>
          <cell r="C1567" t="str">
            <v>Державна податкова адміністрація України (загальнодержавні витрати)</v>
          </cell>
        </row>
        <row r="1568">
          <cell r="B1568" t="str">
            <v>6170000</v>
          </cell>
          <cell r="C1568" t="str">
            <v>Державна служба експортного контролю України</v>
          </cell>
        </row>
        <row r="1569">
          <cell r="B1569" t="str">
            <v>6171000</v>
          </cell>
          <cell r="C1569" t="str">
            <v>Апарат Державної служби експортного контролю України</v>
          </cell>
        </row>
        <row r="1570">
          <cell r="B1570" t="str">
            <v>6310000</v>
          </cell>
          <cell r="C1570" t="str">
            <v>Державне агентство з інвестицій та управління національними проектами України (загальнодержавні витрати)</v>
          </cell>
        </row>
        <row r="1571">
          <cell r="B1571" t="str">
            <v>6311000</v>
          </cell>
          <cell r="C1571" t="str">
            <v>Державне агентство з інвестицій та управління національними проектами України (загальнодержавні витрати)</v>
          </cell>
        </row>
        <row r="1572">
          <cell r="B1572" t="str">
            <v>6320000</v>
          </cell>
          <cell r="C1572" t="str">
            <v>Національне антикорупційне бюро України</v>
          </cell>
        </row>
        <row r="1573">
          <cell r="B1573" t="str">
            <v>6321000</v>
          </cell>
          <cell r="C1573" t="str">
            <v>Національне антикорупційне бюро України</v>
          </cell>
        </row>
        <row r="1574">
          <cell r="B1574" t="str">
            <v>6321010</v>
          </cell>
          <cell r="C1574" t="str">
            <v>Забезпечення діяльності Національного антикорупційного бюро України</v>
          </cell>
        </row>
        <row r="1575">
          <cell r="B1575" t="str">
            <v>6330000</v>
          </cell>
          <cell r="C1575" t="str">
            <v>Національне агентство з питань запобігання корупції</v>
          </cell>
        </row>
        <row r="1576">
          <cell r="B1576" t="str">
            <v>6331000</v>
          </cell>
          <cell r="C1576" t="str">
            <v>Апарат Національного агентства з питань запобігання корупції</v>
          </cell>
        </row>
        <row r="1577">
          <cell r="B1577" t="str">
            <v>6331010</v>
          </cell>
          <cell r="C1577" t="str">
            <v>Керівництво та управління у сфері запобігання корупції</v>
          </cell>
        </row>
        <row r="1578">
          <cell r="B1578" t="str">
            <v>6340000</v>
          </cell>
          <cell r="C1578" t="str">
            <v>Національна комісія, що здійснює державне регулювання у сферах енергетики та комунальних послуг</v>
          </cell>
        </row>
        <row r="1579">
          <cell r="B1579" t="str">
            <v>6341000</v>
          </cell>
          <cell r="C1579" t="str">
            <v>Апарат Національної комісії, що здійснює державне регулювання у сферах енергетики та комунальних послуг</v>
          </cell>
        </row>
        <row r="1580">
          <cell r="B1580" t="str">
            <v>6341010</v>
          </cell>
          <cell r="C1580" t="str">
            <v>Керівництво та управління у сфері регулювання енергетики та комунальних послуг</v>
          </cell>
        </row>
        <row r="1581">
          <cell r="B1581" t="str">
            <v>6360000</v>
          </cell>
          <cell r="C1581" t="str">
            <v>Державне агентство з енергоефективності та енергозбереження України</v>
          </cell>
        </row>
        <row r="1582">
          <cell r="B1582" t="str">
            <v>6361000</v>
          </cell>
          <cell r="C1582" t="str">
            <v>Апарат Державного агентства з енергоефективності та енергозбереження України</v>
          </cell>
        </row>
        <row r="1583">
          <cell r="B1583" t="str">
            <v>6370000</v>
          </cell>
          <cell r="C1583" t="str">
            <v>Національна комісія, що здійснює державне регулювання у сфері енергетики</v>
          </cell>
        </row>
        <row r="1584">
          <cell r="B1584" t="str">
            <v>6371000</v>
          </cell>
          <cell r="C1584" t="str">
            <v>Апарат Національної комісії, що здійснює державне регулювання у сфері енергетики</v>
          </cell>
        </row>
        <row r="1585">
          <cell r="B1585" t="str">
            <v>6371010</v>
          </cell>
          <cell r="C1585" t="str">
            <v>Керівництво та управління у сфері регулювання енергетики</v>
          </cell>
        </row>
        <row r="1586">
          <cell r="B1586" t="str">
            <v>6371600</v>
          </cell>
          <cell r="C1586" t="str">
            <v>Впровадження концепції Оптового ринку електроенергії України</v>
          </cell>
        </row>
        <row r="1587">
          <cell r="B1587" t="str">
            <v>6380000</v>
          </cell>
          <cell r="C1587" t="str">
            <v>Державне космічне агентство України</v>
          </cell>
        </row>
        <row r="1588">
          <cell r="B1588" t="str">
            <v>6381000</v>
          </cell>
          <cell r="C1588" t="str">
            <v>Апарат Державного космічного агентства України</v>
          </cell>
        </row>
        <row r="1589">
          <cell r="B1589" t="str">
            <v>6381010</v>
          </cell>
          <cell r="C1589" t="str">
            <v>Керівництво та управління у сфері космічної діяльності</v>
          </cell>
        </row>
        <row r="1590">
          <cell r="B1590" t="str">
            <v>6381020</v>
          </cell>
          <cell r="C1590" t="str">
            <v>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v>
          </cell>
        </row>
        <row r="1591">
          <cell r="B1591" t="str">
            <v>6381030</v>
          </cell>
          <cell r="C1591" t="str">
            <v>Надання позашкільної освіти Національним центром аерокосмічної освіти молоді ім.О.М. Макарова</v>
          </cell>
        </row>
        <row r="1592">
          <cell r="B1592" t="str">
            <v>6381040</v>
          </cell>
          <cell r="C1592" t="str">
            <v>Загальнодержавна цільова науково-технічна космічна програма України</v>
          </cell>
        </row>
        <row r="1593">
          <cell r="B1593" t="str">
            <v>6381050</v>
          </cell>
          <cell r="C1593" t="str">
            <v>Управління та випробування космічних засобів</v>
          </cell>
        </row>
        <row r="1594">
          <cell r="B1594" t="str">
            <v>6381100</v>
          </cell>
          <cell r="C1594" t="str">
            <v>Будівництво (придбання) житла для військовослужбовців Державного космічного агентства України</v>
          </cell>
        </row>
        <row r="1595">
          <cell r="B1595" t="str">
            <v>6381120</v>
          </cell>
          <cell r="C1595" t="str">
            <v>Утилізація твердого ракетного палива</v>
          </cell>
        </row>
        <row r="1596">
          <cell r="B1596" t="str">
            <v>6381130</v>
          </cell>
          <cell r="C1596" t="str">
            <v>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v>
          </cell>
        </row>
        <row r="1597">
          <cell r="B1597" t="str">
            <v>6381140</v>
          </cell>
          <cell r="C1597" t="str">
            <v>Реконструкція і технічне переоснащення ТЕЦ ДП "ВО Південний машинобудівний завод ім. О.М. Макарова"</v>
          </cell>
        </row>
        <row r="1598">
          <cell r="B1598" t="str">
            <v>6381150</v>
          </cell>
          <cell r="C1598" t="str">
            <v>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v>
          </cell>
        </row>
        <row r="1599">
          <cell r="B1599" t="str">
            <v>6381160</v>
          </cell>
          <cell r="C1599" t="str">
            <v>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v>
          </cell>
        </row>
        <row r="1600">
          <cell r="B1600" t="str">
            <v>6381190</v>
          </cell>
          <cell r="C1600" t="str">
            <v>Забезпечення службовим житлом молодих спеціалістів державних підприємств космічної галузі</v>
          </cell>
        </row>
        <row r="1601">
          <cell r="B1601" t="str">
            <v>6381200</v>
          </cell>
          <cell r="C1601" t="str">
            <v>Підготовка та створення спеціальних технологій для виготовлення багатофункціонального ракетного комплексу за темою "Сапсан"</v>
          </cell>
        </row>
        <row r="1602">
          <cell r="B1602" t="str">
            <v>6390000</v>
          </cell>
          <cell r="C1602" t="str">
            <v>Національне агентство України з питань забезпечення ефективного використання енергетичних ресурсів (загальнодержавні витрати)</v>
          </cell>
        </row>
        <row r="1603">
          <cell r="B1603" t="str">
            <v>6391000</v>
          </cell>
          <cell r="C1603" t="str">
            <v>Національне агентство України з питань забезпечення ефективного використання енергетичних ресурсів (загальнодержавні витрати)</v>
          </cell>
        </row>
        <row r="1604">
          <cell r="B1604" t="str">
            <v>6400000</v>
          </cell>
          <cell r="C1604" t="str">
            <v>Національна комісія регулювання ринку комунальних послуг України</v>
          </cell>
        </row>
        <row r="1605">
          <cell r="B1605" t="str">
            <v>6440000</v>
          </cell>
          <cell r="C1605" t="str">
            <v>Національна рада України з питань телебачення і радіомовлення</v>
          </cell>
        </row>
        <row r="1606">
          <cell r="B1606" t="str">
            <v>6441000</v>
          </cell>
          <cell r="C1606" t="str">
            <v>Апарат Національної ради України з питань телебачення і радіомовлення</v>
          </cell>
        </row>
        <row r="1607">
          <cell r="B1607" t="str">
            <v>6441010</v>
          </cell>
          <cell r="C1607" t="str">
            <v>Керівництво та управління здійсненням контролю у сфері телебачення і радіомовлення</v>
          </cell>
        </row>
        <row r="1608">
          <cell r="B1608" t="str">
            <v>6441030</v>
          </cell>
          <cell r="C1608" t="str">
            <v>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v>
          </cell>
        </row>
        <row r="1609">
          <cell r="B1609" t="str">
            <v>6450000</v>
          </cell>
          <cell r="C1609" t="str">
            <v>Національна комісія, що здійснює державне регулювання у сфері комунальних послуг</v>
          </cell>
        </row>
        <row r="1610">
          <cell r="B1610" t="str">
            <v>6451000</v>
          </cell>
          <cell r="C1610" t="str">
            <v>Апарат Національної комісії, що здійснює державне регулювання у сфері комунальних послуг</v>
          </cell>
        </row>
        <row r="1611">
          <cell r="B1611" t="str">
            <v>6451010</v>
          </cell>
          <cell r="C1611" t="str">
            <v>Керівництво та управління у сфері регулювання ринку комунальних послуг</v>
          </cell>
        </row>
        <row r="1612">
          <cell r="B1612" t="str">
            <v>6460000</v>
          </cell>
          <cell r="C1612" t="str">
            <v>Національне агентство з питань підготовки та проведення в Україні фінальної частини чемпіонату Європи 2012 року з футболу</v>
          </cell>
        </row>
        <row r="1613">
          <cell r="B1613" t="str">
            <v>6461000</v>
          </cell>
          <cell r="C1613" t="str">
            <v>Апарат Національного агентства з питань підготовки та проведення в Україні фінальної частини чемпіонату Європи 2012 року з футболу</v>
          </cell>
        </row>
        <row r="1614">
          <cell r="B1614" t="str">
            <v>6461010</v>
          </cell>
          <cell r="C1614" t="str">
            <v>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v>
          </cell>
        </row>
        <row r="1615">
          <cell r="B1615" t="str">
            <v>6461020</v>
          </cell>
          <cell r="C1615" t="str">
            <v>Заходи із залучення інвесторів для підготовки і проведення в Україні фінальної частини чемпіонату Європи 2012 року з футболу</v>
          </cell>
        </row>
        <row r="1616">
          <cell r="B1616" t="str">
            <v>6480000</v>
          </cell>
          <cell r="C1616" t="str">
            <v>Пенсійний фонд України</v>
          </cell>
        </row>
        <row r="1617">
          <cell r="B1617" t="str">
            <v>6481000</v>
          </cell>
          <cell r="C1617" t="str">
            <v>Пенсійний фонд України</v>
          </cell>
        </row>
        <row r="1618">
          <cell r="B1618" t="str">
            <v>6500000</v>
          </cell>
          <cell r="C1618" t="str">
            <v>Рада національної безпеки і оборони України</v>
          </cell>
        </row>
        <row r="1619">
          <cell r="B1619" t="str">
            <v>6501000</v>
          </cell>
          <cell r="C1619" t="str">
            <v>Апарат Ради національної безпеки і оборони України</v>
          </cell>
        </row>
        <row r="1620">
          <cell r="B1620" t="str">
            <v>6501010</v>
          </cell>
          <cell r="C1620" t="str">
            <v>інформаційно-аналітичне забезпечення координаційної діяльності у сфері національної безпеки і оборони</v>
          </cell>
        </row>
        <row r="1621">
          <cell r="B1621" t="str">
            <v>6501020</v>
          </cell>
          <cell r="C1621" t="str">
            <v>Фундаментальні дослідження у сфері національної безпеки</v>
          </cell>
        </row>
        <row r="1622">
          <cell r="B1622" t="str">
            <v>6501030</v>
          </cell>
          <cell r="C1622" t="str">
            <v>Прикладні розробки у сфері національної безпеки</v>
          </cell>
        </row>
        <row r="1623">
          <cell r="B1623" t="str">
            <v>6501040</v>
          </cell>
          <cell r="C1623" t="str">
            <v>Підготовка науково-педагогічних та наукових кадрів у сфері національної безпеки</v>
          </cell>
        </row>
        <row r="1624">
          <cell r="B1624" t="str">
            <v>6510000</v>
          </cell>
          <cell r="C1624" t="str">
            <v>Рахункова палата</v>
          </cell>
        </row>
        <row r="1625">
          <cell r="B1625" t="str">
            <v>6511000</v>
          </cell>
          <cell r="C1625" t="str">
            <v>Апарат Рахункової палати</v>
          </cell>
        </row>
        <row r="1626">
          <cell r="B1626" t="str">
            <v>6511010</v>
          </cell>
          <cell r="C1626" t="str">
            <v>Керівництво та управління у сфері контролю за виконанням державного бюджету</v>
          </cell>
        </row>
        <row r="1627">
          <cell r="B1627" t="str">
            <v>6511020</v>
          </cell>
          <cell r="C1627" t="str">
            <v>Створення інформаційно-аналітичної системи Рахункової палати</v>
          </cell>
        </row>
        <row r="1628">
          <cell r="B1628" t="str">
            <v>6520000</v>
          </cell>
          <cell r="C1628" t="str">
            <v>Служба безпеки України</v>
          </cell>
        </row>
        <row r="1629">
          <cell r="B1629" t="str">
            <v>6521000</v>
          </cell>
          <cell r="C1629" t="str">
            <v>Центральне управління Служби безпеки України</v>
          </cell>
        </row>
        <row r="1630">
          <cell r="B1630" t="str">
            <v>6521010</v>
          </cell>
          <cell r="C1630" t="str">
            <v>Забезпечення заходів у сфері безпеки держави та діяльності органів системи Служби безпеки України</v>
          </cell>
        </row>
        <row r="1631">
          <cell r="B1631" t="str">
            <v>6521030</v>
          </cell>
          <cell r="C1631" t="str">
            <v>Наукова діяльність у сфері забезпечення державної безпеки, дослідження та розробки спеціальної техніки</v>
          </cell>
        </row>
        <row r="1632">
          <cell r="B1632" t="str">
            <v>6521040</v>
          </cell>
          <cell r="C1632" t="str">
            <v>Забезпечення перебування за кордоном працівників органів державної влади</v>
          </cell>
        </row>
        <row r="1633">
          <cell r="B1633" t="str">
            <v>6521050</v>
          </cell>
          <cell r="C1633" t="str">
            <v>Медичне обслуговування і оздоровлення особового складу та утримання закладів дошкільної освіти Служби безпеки України</v>
          </cell>
        </row>
        <row r="1634">
          <cell r="B1634" t="str">
            <v>6521060</v>
          </cell>
          <cell r="C1634" t="str">
            <v>Створення, закупівля і модернізація озброєння, військової та спеціальної техніки за державним оборонним замовленням Служби безпеки</v>
          </cell>
        </row>
        <row r="1635">
          <cell r="B1635" t="str">
            <v>6521070</v>
          </cell>
          <cell r="C1635" t="str">
            <v>Підготовка та перепідготовка кадрів Служби безпеки України вищими навчальними закладами ііі та іV рівнів акредитації</v>
          </cell>
        </row>
        <row r="1636">
          <cell r="B1636" t="str">
            <v>6521080</v>
          </cell>
          <cell r="C1636" t="str">
            <v>Заходи із забезпечення безпеки та протидії терористичній діяльності, пов'язані з проведенням  Євро-2012</v>
          </cell>
        </row>
        <row r="1637">
          <cell r="B1637" t="str">
            <v>6521090</v>
          </cell>
          <cell r="C1637" t="str">
            <v>Утримання закладів дошкільної освіти Служби безпеки України</v>
          </cell>
        </row>
        <row r="1638">
          <cell r="B1638" t="str">
            <v>6521100</v>
          </cell>
          <cell r="C1638" t="str">
            <v>Будівництво (придбання) житла для військовослужбовців Служби безпеки України</v>
          </cell>
        </row>
        <row r="1639">
          <cell r="B1639" t="str">
            <v>6521200</v>
          </cell>
          <cell r="C1639" t="str">
            <v>Забезпечення заходів спеціальними підрозділами по боротьбі з організованою злочинністю та корупцією Служби безпеки України</v>
          </cell>
        </row>
        <row r="1640">
          <cell r="B1640" t="str">
            <v>6521210</v>
          </cell>
          <cell r="C1640" t="str">
            <v>Заходи, пов'язані із переходом на військову службу за контрактом</v>
          </cell>
        </row>
        <row r="1641">
          <cell r="B1641" t="str">
            <v>6521220</v>
          </cell>
          <cell r="C1641" t="str">
            <v>Боротьба з тероризмом на території України</v>
          </cell>
        </row>
        <row r="1642">
          <cell r="B1642" t="str">
            <v>6522000</v>
          </cell>
          <cell r="C1642" t="str">
            <v>Департамент розвідки Служби безпеки України</v>
          </cell>
        </row>
        <row r="1643">
          <cell r="B1643" t="str">
            <v>6524000</v>
          </cell>
          <cell r="C1643" t="str">
            <v>Антитерористичний центр Служби безпеки України</v>
          </cell>
        </row>
        <row r="1644">
          <cell r="B1644" t="str">
            <v>6524010</v>
          </cell>
          <cell r="C1644" t="str">
            <v>Координація діяльності у запобіганні терористичним актам</v>
          </cell>
        </row>
        <row r="1645">
          <cell r="B1645" t="str">
            <v>6524020</v>
          </cell>
          <cell r="C1645" t="str">
            <v>Заходи, пов'язані із переходом на військову службу за контрактом</v>
          </cell>
        </row>
        <row r="1646">
          <cell r="B1646" t="str">
            <v>6530000</v>
          </cell>
          <cell r="C1646" t="str">
            <v>Служба безпеки України (загальнодержавні витрати)</v>
          </cell>
        </row>
        <row r="1647">
          <cell r="B1647" t="str">
            <v>6531000</v>
          </cell>
          <cell r="C1647" t="str">
            <v>Служба безпеки України (загальнодержавні витрати)</v>
          </cell>
        </row>
        <row r="1648">
          <cell r="B1648" t="str">
            <v>6540000</v>
          </cell>
          <cell r="C1648" t="str">
            <v>Національна академія наук України</v>
          </cell>
        </row>
        <row r="1649">
          <cell r="B1649" t="str">
            <v>6541000</v>
          </cell>
          <cell r="C1649" t="str">
            <v>Національна академія наук України</v>
          </cell>
        </row>
        <row r="1650">
          <cell r="B1650" t="str">
            <v>6541020</v>
          </cell>
          <cell r="C1650" t="str">
            <v>Наукова і організаційна діяльність президії Національної академії наук України</v>
          </cell>
        </row>
        <row r="1651">
          <cell r="B1651" t="str">
            <v>6541030</v>
          </cell>
          <cell r="C1651"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v>
          </cell>
        </row>
        <row r="1652">
          <cell r="B1652" t="str">
            <v>6541080</v>
          </cell>
          <cell r="C1652" t="str">
            <v>Підготовка кадрів з пріоритетних напрямів науки вищими навчальними закладами ііі і іV рівнів акредитації</v>
          </cell>
        </row>
        <row r="1653">
          <cell r="B1653" t="str">
            <v>6541100</v>
          </cell>
          <cell r="C1653" t="str">
            <v>Медичне обслуговування працівників Національної академії наук України</v>
          </cell>
        </row>
        <row r="1654">
          <cell r="B1654" t="str">
            <v>6541140</v>
          </cell>
          <cell r="C1654" t="str">
            <v>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v>
          </cell>
        </row>
        <row r="1655">
          <cell r="B1655" t="str">
            <v>6541200</v>
          </cell>
          <cell r="C1655" t="str">
            <v>Підвищення кваліфікації з пріоритетних напрямів науки та підготовка до державної атестації наукових кадрів Національної академії наук України</v>
          </cell>
        </row>
        <row r="1656">
          <cell r="B1656" t="str">
            <v>6550000</v>
          </cell>
          <cell r="C1656" t="str">
            <v>Національна академія педагогічних наук України</v>
          </cell>
        </row>
        <row r="1657">
          <cell r="B1657" t="str">
            <v>6551000</v>
          </cell>
          <cell r="C1657" t="str">
            <v>Національна академія педагогічних наук України</v>
          </cell>
        </row>
        <row r="1658">
          <cell r="B1658" t="str">
            <v>6551020</v>
          </cell>
          <cell r="C1658" t="str">
            <v>Наукова і організаційна діяльність президії Національної академії педагогічних наук України</v>
          </cell>
        </row>
        <row r="1659">
          <cell r="B1659" t="str">
            <v>6551030</v>
          </cell>
          <cell r="C1659"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v>
          </cell>
        </row>
        <row r="1660">
          <cell r="B1660" t="str">
            <v>6551060</v>
          </cell>
          <cell r="C1660" t="str">
            <v>Підвищення кваліфікації керівних кадрів і спеціалістів у сфері освіти закладами післядипломної освіти ііі і іV рівнів акредитації</v>
          </cell>
        </row>
        <row r="1661">
          <cell r="B1661" t="str">
            <v>6551070</v>
          </cell>
          <cell r="C1661" t="str">
            <v>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v>
          </cell>
        </row>
        <row r="1662">
          <cell r="B1662" t="str">
            <v>6551100</v>
          </cell>
          <cell r="C1662" t="str">
            <v>Збереження та популяризація історії педагогічної науки та практики</v>
          </cell>
        </row>
        <row r="1663">
          <cell r="B1663" t="str">
            <v>6560000</v>
          </cell>
          <cell r="C1663" t="str">
            <v>Національна академія медичних наук України</v>
          </cell>
        </row>
        <row r="1664">
          <cell r="B1664" t="str">
            <v>6561000</v>
          </cell>
          <cell r="C1664" t="str">
            <v>Національна академія медичних наук України</v>
          </cell>
        </row>
        <row r="1665">
          <cell r="B1665" t="str">
            <v>6561040</v>
          </cell>
          <cell r="C1665"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v>
          </cell>
        </row>
        <row r="1666">
          <cell r="B1666" t="str">
            <v>6561060</v>
          </cell>
          <cell r="C1666"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1667">
          <cell r="B1667" t="str">
            <v>6561090</v>
          </cell>
          <cell r="C1667" t="str">
            <v>Наукова і організаційна діяльність президії Національної академії медичних наук України</v>
          </cell>
        </row>
        <row r="1668">
          <cell r="B1668" t="str">
            <v>6570000</v>
          </cell>
          <cell r="C1668" t="str">
            <v>Національна академія мистецтв України</v>
          </cell>
        </row>
        <row r="1669">
          <cell r="B1669" t="str">
            <v>6571000</v>
          </cell>
          <cell r="C1669" t="str">
            <v>Національна академія мистецтв України</v>
          </cell>
        </row>
        <row r="1670">
          <cell r="B1670" t="str">
            <v>6571020</v>
          </cell>
          <cell r="C1670" t="str">
            <v>Наукова і організаційна діяльність президії Національної академії мистецтв України</v>
          </cell>
        </row>
        <row r="1671">
          <cell r="B1671" t="str">
            <v>6571030</v>
          </cell>
          <cell r="C1671" t="str">
            <v>Фундаментальні дослідження та підготовка наукових кадрів у сфері мистецтвознавства</v>
          </cell>
        </row>
        <row r="1672">
          <cell r="B1672" t="str">
            <v>6580000</v>
          </cell>
          <cell r="C1672" t="str">
            <v>Національна академія правових наук України</v>
          </cell>
        </row>
        <row r="1673">
          <cell r="B1673" t="str">
            <v>6581000</v>
          </cell>
          <cell r="C1673" t="str">
            <v>Національна академія правових наук України</v>
          </cell>
        </row>
        <row r="1674">
          <cell r="B1674" t="str">
            <v>6581020</v>
          </cell>
          <cell r="C1674" t="str">
            <v>Наукова і організаційна діяльність президії Національної академії правових наук України</v>
          </cell>
        </row>
        <row r="1675">
          <cell r="B1675" t="str">
            <v>6581040</v>
          </cell>
          <cell r="C1675"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v>
          </cell>
        </row>
        <row r="1676">
          <cell r="B1676" t="str">
            <v>6590000</v>
          </cell>
          <cell r="C1676" t="str">
            <v>Національна академія аграрних наук України</v>
          </cell>
        </row>
        <row r="1677">
          <cell r="B1677" t="str">
            <v>6591000</v>
          </cell>
          <cell r="C1677" t="str">
            <v>Національна академія аграрних наук України</v>
          </cell>
        </row>
        <row r="1678">
          <cell r="B1678" t="str">
            <v>6591020</v>
          </cell>
          <cell r="C1678" t="str">
            <v>Наукова і організаційна діяльність президії Національної академії аграрних наук України</v>
          </cell>
        </row>
        <row r="1679">
          <cell r="B1679" t="str">
            <v>6591060</v>
          </cell>
          <cell r="C1679"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v>
          </cell>
        </row>
        <row r="1680">
          <cell r="B1680" t="str">
            <v>6591080</v>
          </cell>
          <cell r="C1680" t="str">
            <v>Здійснення заходів щодо підтримки науково-дослідних господарств</v>
          </cell>
        </row>
        <row r="1681">
          <cell r="B1681" t="str">
            <v>6591100</v>
          </cell>
          <cell r="C1681" t="str">
            <v>Збереження природно-заповідного фонду в біосферному заповіднику "Асканія-Нова"</v>
          </cell>
        </row>
        <row r="1682">
          <cell r="B1682" t="str">
            <v>6600000</v>
          </cell>
          <cell r="C1682" t="str">
            <v>Управління державної охорони України</v>
          </cell>
        </row>
        <row r="1683">
          <cell r="B1683" t="str">
            <v>6601000</v>
          </cell>
          <cell r="C1683" t="str">
            <v>Управління державної охорони України</v>
          </cell>
        </row>
        <row r="1684">
          <cell r="B1684" t="str">
            <v>6601020</v>
          </cell>
          <cell r="C1684" t="str">
            <v>Державна охорона органів державної влади та посадових осіб</v>
          </cell>
        </row>
        <row r="1685">
          <cell r="B1685" t="str">
            <v>6601030</v>
          </cell>
          <cell r="C1685" t="str">
            <v>Будівництво (придбання) житла для військовослужбовців Управління державної охорони України</v>
          </cell>
        </row>
        <row r="1686">
          <cell r="B1686" t="str">
            <v>6601040</v>
          </cell>
          <cell r="C1686" t="str">
            <v>Заходи, пов'язані із переходом на військову службу за контрактом</v>
          </cell>
        </row>
        <row r="1687">
          <cell r="B1687" t="str">
            <v>6610000</v>
          </cell>
          <cell r="C1687" t="str">
            <v>Фонд державного майна України</v>
          </cell>
        </row>
        <row r="1688">
          <cell r="B1688" t="str">
            <v>6611000</v>
          </cell>
          <cell r="C1688" t="str">
            <v>Апарат Фонду державного майна України</v>
          </cell>
        </row>
        <row r="1689">
          <cell r="B1689" t="str">
            <v>6611010</v>
          </cell>
          <cell r="C1689" t="str">
            <v>Керівництво та управління у сфері державного майна</v>
          </cell>
        </row>
        <row r="1690">
          <cell r="B1690" t="str">
            <v>6611020</v>
          </cell>
          <cell r="C1690" t="str">
            <v>Заходи, пов'язані з проведенням приватизації державного майна</v>
          </cell>
        </row>
        <row r="1691">
          <cell r="B1691" t="str">
            <v>6611030</v>
          </cell>
          <cell r="C1691" t="str">
            <v>Створення та впровадження комплексної системи електронного документообігу та інформаційно-аналітичних реєстрів Фонду державного майна України</v>
          </cell>
        </row>
        <row r="1692">
          <cell r="B1692" t="str">
            <v>6620000</v>
          </cell>
          <cell r="C1692" t="str">
            <v>Служба зовнішньої розвідки України</v>
          </cell>
        </row>
        <row r="1693">
          <cell r="B1693" t="str">
            <v>6621000</v>
          </cell>
          <cell r="C1693" t="str">
            <v>Служба зовнішньої розвідки України</v>
          </cell>
        </row>
        <row r="1694">
          <cell r="B1694" t="str">
            <v>6621010</v>
          </cell>
          <cell r="C1694" t="str">
            <v>Розвідувальна діяльність у сфері безпеки держави та спеціальний захист державних представництв за кордоном</v>
          </cell>
        </row>
        <row r="1695">
          <cell r="B1695" t="str">
            <v>6621020</v>
          </cell>
          <cell r="C1695" t="str">
            <v>Медичне обслуговування та оздоровлення особового складу Служби зовнішньої розвідки України</v>
          </cell>
        </row>
        <row r="1696">
          <cell r="B1696" t="str">
            <v>6621030</v>
          </cell>
          <cell r="C1696" t="str">
            <v>Будівництво (придбання) житла для військовослужбовців Служби зовнішньої розвідки України</v>
          </cell>
        </row>
        <row r="1697">
          <cell r="B1697" t="str">
            <v>6621040</v>
          </cell>
          <cell r="C1697" t="str">
            <v>Підготовка та підвищення кваліфікації кадрів у сфері розвідувальної діяльності вищими навчальними закладами ііі і іV рівнів акредитації</v>
          </cell>
        </row>
        <row r="1698">
          <cell r="B1698" t="str">
            <v>6621050</v>
          </cell>
          <cell r="C1698" t="str">
            <v>Заходи, пов'язані із переходом на військову службу за контрактом</v>
          </cell>
        </row>
        <row r="1699">
          <cell r="B1699" t="str">
            <v>6640000</v>
          </cell>
          <cell r="C1699" t="str">
            <v>Адміністрація Державної служби спеціального зв'язку та захисту інформації України</v>
          </cell>
        </row>
        <row r="1700">
          <cell r="B1700" t="str">
            <v>6641000</v>
          </cell>
          <cell r="C1700" t="str">
            <v>Адміністрація Державної служби спеціального зв'язку та захисту інформації України</v>
          </cell>
        </row>
        <row r="1701">
          <cell r="B1701" t="str">
            <v>6641010</v>
          </cell>
          <cell r="C1701" t="str">
            <v>Забезпечення функціонування державної системи спеціального зв'язку та захисту інформації</v>
          </cell>
        </row>
        <row r="1702">
          <cell r="B1702" t="str">
            <v>6641020</v>
          </cell>
          <cell r="C1702" t="str">
            <v>Розвиток і модернізація державної системи спеціального зв'язку та захисту інформації</v>
          </cell>
        </row>
        <row r="1703">
          <cell r="B1703" t="str">
            <v>6641030</v>
          </cell>
          <cell r="C1703" t="str">
            <v>Розвиток та модернізація державної системи урядового зв'язку</v>
          </cell>
        </row>
        <row r="1704">
          <cell r="B1704" t="str">
            <v>6641040</v>
          </cell>
          <cell r="C1704" t="str">
            <v>Створення та забезпечення функціонування Національної системи конфіденційного зв'язку</v>
          </cell>
        </row>
        <row r="1705">
          <cell r="B1705" t="str">
            <v>6641050</v>
          </cell>
          <cell r="C1705" t="str">
            <v>Підготовка кадрів для сфери зв'язку вищими навчальними закладами ііі та іV рівнів акредитації</v>
          </cell>
        </row>
        <row r="1706">
          <cell r="B1706" t="str">
            <v>6641060</v>
          </cell>
          <cell r="C1706" t="str">
            <v>Будівництво (придбання) житла для осіб рядового і начальницького складу Державної служби спеціального зв'язку та захисту інформації України</v>
          </cell>
        </row>
        <row r="1707">
          <cell r="B1707" t="str">
            <v>6641070</v>
          </cell>
          <cell r="C1707" t="str">
            <v>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v>
          </cell>
        </row>
        <row r="1708">
          <cell r="B1708" t="str">
            <v>6641080</v>
          </cell>
          <cell r="C1708" t="str">
            <v>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v>
          </cell>
        </row>
        <row r="1709">
          <cell r="B1709" t="str">
            <v>6641090</v>
          </cell>
          <cell r="C1709" t="str">
            <v>Підготовка кадрів для сфери зв'язку вищими навчальними закладами і та іі рівнів акредитації</v>
          </cell>
        </row>
        <row r="1710">
          <cell r="B1710" t="str">
            <v>6641110</v>
          </cell>
          <cell r="C1710" t="str">
            <v>Доставка дипломатичної кореспонденції за кордон і в Україну</v>
          </cell>
        </row>
        <row r="1711">
          <cell r="B1711" t="str">
            <v>6641120</v>
          </cell>
          <cell r="C1711" t="str">
            <v>Доставка спеціальної службової кореспонденції органам державної влади</v>
          </cell>
        </row>
        <row r="1712">
          <cell r="B1712" t="str">
            <v>6641130</v>
          </cell>
          <cell r="C1712" t="str">
            <v>Модернізація вузлів звіязку спеціального призначення</v>
          </cell>
        </row>
        <row r="1713">
          <cell r="B1713" t="str">
            <v>6650000</v>
          </cell>
          <cell r="C1713"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14">
          <cell r="B1714" t="str">
            <v>6651000</v>
          </cell>
          <cell r="C1714"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15">
          <cell r="B1715" t="str">
            <v>6651010</v>
          </cell>
          <cell r="C1715" t="str">
            <v>Організаційне забезпечення підготовки та реалізації інфраструктурних проектів</v>
          </cell>
        </row>
        <row r="1716">
          <cell r="B1716" t="str">
            <v>6730000</v>
          </cell>
          <cell r="C1716" t="str">
            <v>Центральна виборча комісія</v>
          </cell>
        </row>
        <row r="1717">
          <cell r="B1717" t="str">
            <v>6731000</v>
          </cell>
          <cell r="C1717" t="str">
            <v>Апарат Центральної виборчої комісії</v>
          </cell>
        </row>
        <row r="1718">
          <cell r="B1718" t="str">
            <v>6731010</v>
          </cell>
          <cell r="C1718" t="str">
            <v>Керівництво та управління у сфері проведення виборів та референдумів</v>
          </cell>
        </row>
        <row r="1719">
          <cell r="B1719" t="str">
            <v>6731020</v>
          </cell>
          <cell r="C1719" t="str">
            <v>Проведення виборів народних депутатів України</v>
          </cell>
        </row>
        <row r="1720">
          <cell r="B1720" t="str">
            <v>6731040</v>
          </cell>
          <cell r="C1720" t="str">
            <v>Проведення виборів Президента України</v>
          </cell>
        </row>
        <row r="1721">
          <cell r="B1721" t="str">
            <v>6731050</v>
          </cell>
          <cell r="C1721" t="str">
            <v>Функціонування Державного реєстру виборців</v>
          </cell>
        </row>
        <row r="1722">
          <cell r="B1722" t="str">
            <v>6731080</v>
          </cell>
          <cell r="C1722" t="str">
            <v>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v>
          </cell>
        </row>
        <row r="1723">
          <cell r="B1723" t="str">
            <v>6731100</v>
          </cell>
          <cell r="C1723" t="str">
            <v>Проведення всеукраїнського консультативного опитування</v>
          </cell>
        </row>
        <row r="1724">
          <cell r="B1724" t="str">
            <v>6740000</v>
          </cell>
          <cell r="C1724" t="str">
            <v>Центральна виборча комісія (загальнодержавні витрати)</v>
          </cell>
        </row>
        <row r="1725">
          <cell r="B1725" t="str">
            <v>6741000</v>
          </cell>
          <cell r="C1725" t="str">
            <v>Центральна виборча комісія (загальнодержавні витрати)</v>
          </cell>
        </row>
        <row r="1726">
          <cell r="B1726" t="str">
            <v>6741020</v>
          </cell>
          <cell r="C1726" t="str">
            <v>Субвенція з державного бюджету місцевим бюджетам на проведення виборів депутатів місцевих рад та сільських, селищних, міських голів</v>
          </cell>
        </row>
        <row r="1727">
          <cell r="B1727" t="str">
            <v>6800000</v>
          </cell>
          <cell r="C1727" t="str">
            <v>Національна акціонерна компанія "Украгролізинг"</v>
          </cell>
        </row>
        <row r="1728">
          <cell r="B1728" t="str">
            <v>6801000</v>
          </cell>
          <cell r="C1728" t="str">
            <v>Національна акціонерна компанія "Украгролізинг"</v>
          </cell>
        </row>
        <row r="1729">
          <cell r="B1729" t="str">
            <v>7710000</v>
          </cell>
          <cell r="C1729" t="str">
            <v>Рада міністрів Автономної Республіки Крим</v>
          </cell>
        </row>
        <row r="1730">
          <cell r="B1730" t="str">
            <v>7711000</v>
          </cell>
          <cell r="C1730" t="str">
            <v>Апарат Ради міністрів Автономної Республіки Крим</v>
          </cell>
        </row>
        <row r="1731">
          <cell r="B1731" t="str">
            <v>7711010</v>
          </cell>
          <cell r="C1731" t="str">
            <v>Здійснення виконавчої влади в Автономній Республіці Крим</v>
          </cell>
        </row>
        <row r="1732">
          <cell r="B1732" t="str">
            <v>7720000</v>
          </cell>
          <cell r="C1732" t="str">
            <v>Вінницька обласна державна адміністрація</v>
          </cell>
        </row>
        <row r="1733">
          <cell r="B1733" t="str">
            <v>7721000</v>
          </cell>
          <cell r="C1733" t="str">
            <v>Апарат Вінницької обласної державної адміністрації</v>
          </cell>
        </row>
        <row r="1734">
          <cell r="B1734" t="str">
            <v>7721010</v>
          </cell>
          <cell r="C1734" t="str">
            <v>Здійснення виконавчої влади у Вінницькій області</v>
          </cell>
        </row>
        <row r="1735">
          <cell r="B1735" t="str">
            <v>7721020</v>
          </cell>
          <cell r="C1735" t="str">
            <v>Субвенція з державного бюджету обласному бюджету Вінницької області для ліквідації наслідків стихійного лиха, що сталося 23 і 27 липня 2008 року</v>
          </cell>
        </row>
        <row r="1736">
          <cell r="B1736" t="str">
            <v>7730000</v>
          </cell>
          <cell r="C1736" t="str">
            <v>Волинська обласна державна адміністрація</v>
          </cell>
        </row>
        <row r="1737">
          <cell r="B1737" t="str">
            <v>7731000</v>
          </cell>
          <cell r="C1737" t="str">
            <v>Апарат Волинської обласної державної адміністрації</v>
          </cell>
        </row>
        <row r="1738">
          <cell r="B1738" t="str">
            <v>7731010</v>
          </cell>
          <cell r="C1738" t="str">
            <v>Здійснення виконавчої влади у Волинській області</v>
          </cell>
        </row>
        <row r="1739">
          <cell r="B1739" t="str">
            <v>7740000</v>
          </cell>
          <cell r="C1739" t="str">
            <v>Дніпропетровська обласна державна адміністрація</v>
          </cell>
        </row>
        <row r="1740">
          <cell r="B1740" t="str">
            <v>7741000</v>
          </cell>
          <cell r="C1740" t="str">
            <v>Апарат Дніпропетровської обласної державної адміністрації</v>
          </cell>
        </row>
        <row r="1741">
          <cell r="B1741" t="str">
            <v>7741010</v>
          </cell>
          <cell r="C1741" t="str">
            <v>Здійснення виконавчої влади у Дніпропетровській області</v>
          </cell>
        </row>
        <row r="1742">
          <cell r="B1742" t="str">
            <v>7750000</v>
          </cell>
          <cell r="C1742" t="str">
            <v>Донецька обласна державна адміністрація</v>
          </cell>
        </row>
        <row r="1743">
          <cell r="B1743" t="str">
            <v>7751000</v>
          </cell>
          <cell r="C1743" t="str">
            <v>Апарат Донецької обласної державної адміністрації</v>
          </cell>
        </row>
        <row r="1744">
          <cell r="B1744" t="str">
            <v>7751010</v>
          </cell>
          <cell r="C1744" t="str">
            <v>Здійснення виконавчої влади у Донецькій області</v>
          </cell>
        </row>
        <row r="1745">
          <cell r="B1745" t="str">
            <v>7760000</v>
          </cell>
          <cell r="C1745" t="str">
            <v>Житомирська обласна державна адміністрація</v>
          </cell>
        </row>
        <row r="1746">
          <cell r="B1746" t="str">
            <v>7761000</v>
          </cell>
          <cell r="C1746" t="str">
            <v>Апарат Житомирської обласної державної адміністрації</v>
          </cell>
        </row>
        <row r="1747">
          <cell r="B1747" t="str">
            <v>7761010</v>
          </cell>
          <cell r="C1747" t="str">
            <v>Здійснення виконавчої влади у Житомирській області</v>
          </cell>
        </row>
        <row r="1748">
          <cell r="B1748" t="str">
            <v>7770000</v>
          </cell>
          <cell r="C1748" t="str">
            <v>Закарпатська обласна державна адміністрація</v>
          </cell>
        </row>
        <row r="1749">
          <cell r="B1749" t="str">
            <v>7771000</v>
          </cell>
          <cell r="C1749" t="str">
            <v>Апарат Закарпатської обласної державної адміністрації</v>
          </cell>
        </row>
        <row r="1750">
          <cell r="B1750" t="str">
            <v>7771010</v>
          </cell>
          <cell r="C1750" t="str">
            <v>Здійснення виконавчої влади у Закарпатській області</v>
          </cell>
        </row>
        <row r="1751">
          <cell r="B1751" t="str">
            <v>7771020</v>
          </cell>
          <cell r="C1751" t="str">
            <v>Субвенція з державного бюджету обласному бюджету Закарпатської області для ліквідації наслідків стихійного лиха, що сталося 23 і 27 липня 2008 року</v>
          </cell>
        </row>
        <row r="1752">
          <cell r="B1752" t="str">
            <v>7780000</v>
          </cell>
          <cell r="C1752" t="str">
            <v>Запорізька обласна державна адміністрація</v>
          </cell>
        </row>
        <row r="1753">
          <cell r="B1753" t="str">
            <v>7781000</v>
          </cell>
          <cell r="C1753" t="str">
            <v>Апарат Запорізької обласної державної адміністрації</v>
          </cell>
        </row>
        <row r="1754">
          <cell r="B1754" t="str">
            <v>7781010</v>
          </cell>
          <cell r="C1754" t="str">
            <v>Здійснення виконавчої влади у Запорізькій області</v>
          </cell>
        </row>
        <row r="1755">
          <cell r="B1755" t="str">
            <v>7790000</v>
          </cell>
          <cell r="C1755" t="str">
            <v>івано-Франківська обласна державна адміністрація</v>
          </cell>
        </row>
        <row r="1756">
          <cell r="B1756" t="str">
            <v>7791000</v>
          </cell>
          <cell r="C1756" t="str">
            <v>Апарат івано-Франківської обласної державної адміністрації</v>
          </cell>
        </row>
        <row r="1757">
          <cell r="B1757" t="str">
            <v>7791010</v>
          </cell>
          <cell r="C1757" t="str">
            <v>Здійснення виконавчої влади в івано-Франківській області</v>
          </cell>
        </row>
        <row r="1758">
          <cell r="B1758" t="str">
            <v>7800000</v>
          </cell>
          <cell r="C1758" t="str">
            <v>Київська обласна державна адміністрація</v>
          </cell>
        </row>
        <row r="1759">
          <cell r="B1759" t="str">
            <v>7801000</v>
          </cell>
          <cell r="C1759" t="str">
            <v>Апарат Київської обласної державної адміністрації</v>
          </cell>
        </row>
        <row r="1760">
          <cell r="B1760" t="str">
            <v>7801010</v>
          </cell>
          <cell r="C1760" t="str">
            <v>Здійснення виконавчої влади у Київській області</v>
          </cell>
        </row>
        <row r="1761">
          <cell r="B1761" t="str">
            <v>7810000</v>
          </cell>
          <cell r="C1761" t="str">
            <v>Кіровоградська обласна державна адміністрація</v>
          </cell>
        </row>
        <row r="1762">
          <cell r="B1762" t="str">
            <v>7811000</v>
          </cell>
          <cell r="C1762" t="str">
            <v>Апарат Кіровоградської обласної державної адміністрації</v>
          </cell>
        </row>
        <row r="1763">
          <cell r="B1763" t="str">
            <v>7811010</v>
          </cell>
          <cell r="C1763" t="str">
            <v>Здійснення виконавчої влади у Кіровоградській області</v>
          </cell>
        </row>
        <row r="1764">
          <cell r="B1764" t="str">
            <v>7820000</v>
          </cell>
          <cell r="C1764" t="str">
            <v>Луганська обласна державна адміністрація</v>
          </cell>
        </row>
        <row r="1765">
          <cell r="B1765" t="str">
            <v>7821000</v>
          </cell>
          <cell r="C1765" t="str">
            <v>Апарат Луганської обласної державної адміністрації</v>
          </cell>
        </row>
        <row r="1766">
          <cell r="B1766" t="str">
            <v>7821010</v>
          </cell>
          <cell r="C1766" t="str">
            <v>Здійснення виконавчої влади у Луганській області</v>
          </cell>
        </row>
        <row r="1767">
          <cell r="B1767" t="str">
            <v>7830000</v>
          </cell>
          <cell r="C1767" t="str">
            <v>Львівська обласна державна адміністрація</v>
          </cell>
        </row>
        <row r="1768">
          <cell r="B1768" t="str">
            <v>7831000</v>
          </cell>
          <cell r="C1768" t="str">
            <v>Апарат Львівської обласної державної адміністрації</v>
          </cell>
        </row>
        <row r="1769">
          <cell r="B1769" t="str">
            <v>7831010</v>
          </cell>
          <cell r="C1769" t="str">
            <v>Здійснення виконавчої влади у Львівській області</v>
          </cell>
        </row>
        <row r="1770">
          <cell r="B1770" t="str">
            <v>7831020</v>
          </cell>
          <cell r="C1770" t="str">
            <v>Субвенція з державного бюджету обласному бюджету Львівської області для ліквідації наслідків стихійного лиха, що сталося 23 і 27 липня 2008 року</v>
          </cell>
        </row>
        <row r="1771">
          <cell r="B1771" t="str">
            <v>7840000</v>
          </cell>
          <cell r="C1771" t="str">
            <v>Миколаївська обласна державна адміністрація</v>
          </cell>
        </row>
        <row r="1772">
          <cell r="B1772" t="str">
            <v>7841000</v>
          </cell>
          <cell r="C1772" t="str">
            <v>Апарат Миколаївської обласної державної адміністрації</v>
          </cell>
        </row>
        <row r="1773">
          <cell r="B1773" t="str">
            <v>7841010</v>
          </cell>
          <cell r="C1773" t="str">
            <v>Здійснення виконавчої влади у Миколаївській області</v>
          </cell>
        </row>
        <row r="1774">
          <cell r="B1774" t="str">
            <v>7850000</v>
          </cell>
          <cell r="C1774" t="str">
            <v>Одеська обласна державна адміністрація</v>
          </cell>
        </row>
        <row r="1775">
          <cell r="B1775" t="str">
            <v>7851000</v>
          </cell>
          <cell r="C1775" t="str">
            <v>Апарат Одеської обласної державної адміністрації</v>
          </cell>
        </row>
        <row r="1776">
          <cell r="B1776" t="str">
            <v>7851010</v>
          </cell>
          <cell r="C1776" t="str">
            <v>Здійснення виконавчої влади в Одеській області</v>
          </cell>
        </row>
        <row r="1777">
          <cell r="B1777" t="str">
            <v>7851800</v>
          </cell>
          <cell r="C1777" t="str">
            <v>Будівництво, реконструкція та ремонт об'єктів соціальної та іншої інфраструктури у Одеській області</v>
          </cell>
        </row>
        <row r="1778">
          <cell r="B1778" t="str">
            <v>7860000</v>
          </cell>
          <cell r="C1778" t="str">
            <v>Полтавська обласна державна адміністрація</v>
          </cell>
        </row>
        <row r="1779">
          <cell r="B1779" t="str">
            <v>7861000</v>
          </cell>
          <cell r="C1779" t="str">
            <v>Апарат Полтавської обласної державної адміністрації</v>
          </cell>
        </row>
        <row r="1780">
          <cell r="B1780" t="str">
            <v>7861010</v>
          </cell>
          <cell r="C1780" t="str">
            <v>Здійснення виконавчої влади у Полтавській області</v>
          </cell>
        </row>
        <row r="1781">
          <cell r="B1781" t="str">
            <v>7870000</v>
          </cell>
          <cell r="C1781" t="str">
            <v>Рівненська обласна державна адміністрація</v>
          </cell>
        </row>
        <row r="1782">
          <cell r="B1782" t="str">
            <v>7871000</v>
          </cell>
          <cell r="C1782" t="str">
            <v>Апарат Рівненської обласної державної адміністрації</v>
          </cell>
        </row>
        <row r="1783">
          <cell r="B1783" t="str">
            <v>7871010</v>
          </cell>
          <cell r="C1783" t="str">
            <v>Здійснення виконавчої влади у Рівненській області</v>
          </cell>
        </row>
        <row r="1784">
          <cell r="B1784" t="str">
            <v>7880000</v>
          </cell>
          <cell r="C1784" t="str">
            <v>Сумська обласна державна адміністрація</v>
          </cell>
        </row>
        <row r="1785">
          <cell r="B1785" t="str">
            <v>7881000</v>
          </cell>
          <cell r="C1785" t="str">
            <v>Апарат Сумської обласної державної адміністрації</v>
          </cell>
        </row>
        <row r="1786">
          <cell r="B1786" t="str">
            <v>7881010</v>
          </cell>
          <cell r="C1786" t="str">
            <v>Здійснення виконавчої влади у Сумській області</v>
          </cell>
        </row>
        <row r="1787">
          <cell r="B1787" t="str">
            <v>7890000</v>
          </cell>
          <cell r="C1787" t="str">
            <v>Тернопільська обласна державна адміністрація</v>
          </cell>
        </row>
        <row r="1788">
          <cell r="B1788" t="str">
            <v>7891000</v>
          </cell>
          <cell r="C1788" t="str">
            <v>Апарат Тернопільської обласної державної адміністрації</v>
          </cell>
        </row>
        <row r="1789">
          <cell r="B1789" t="str">
            <v>7891010</v>
          </cell>
          <cell r="C1789" t="str">
            <v>Здійснення виконавчої влади у Тернопільській області</v>
          </cell>
        </row>
        <row r="1790">
          <cell r="B1790" t="str">
            <v>7891020</v>
          </cell>
          <cell r="C1790" t="str">
            <v>Субвенція з державного бюджету обласному бюджету Тернопільської області для ліквідації наслідків стихійного лиха, що сталося 23 і 27 липня 2008 року</v>
          </cell>
        </row>
        <row r="1791">
          <cell r="B1791" t="str">
            <v>7900000</v>
          </cell>
          <cell r="C1791" t="str">
            <v>Харківська обласна державна адміністрація</v>
          </cell>
        </row>
        <row r="1792">
          <cell r="B1792" t="str">
            <v>7901000</v>
          </cell>
          <cell r="C1792" t="str">
            <v>Апарат Харківської обласної державної адміністрації</v>
          </cell>
        </row>
        <row r="1793">
          <cell r="B1793" t="str">
            <v>7901010</v>
          </cell>
          <cell r="C1793" t="str">
            <v>Здійснення виконавчої влади у Харківській області</v>
          </cell>
        </row>
        <row r="1794">
          <cell r="B1794" t="str">
            <v>7901810</v>
          </cell>
          <cell r="C1794" t="str">
            <v>Будівництво, реконструкція, ремонт та утримання вулиць і доріг комунальної власності у населених пунктах Харківської області</v>
          </cell>
        </row>
        <row r="1795">
          <cell r="B1795" t="str">
            <v>7910000</v>
          </cell>
          <cell r="C1795" t="str">
            <v>Херсонська обласна державна адміністрація</v>
          </cell>
        </row>
        <row r="1796">
          <cell r="B1796" t="str">
            <v>7911000</v>
          </cell>
          <cell r="C1796" t="str">
            <v>Апарат Херсонської обласної державної адміністрації</v>
          </cell>
        </row>
        <row r="1797">
          <cell r="B1797" t="str">
            <v>7911010</v>
          </cell>
          <cell r="C1797" t="str">
            <v>Здійснення виконавчої влади у Херсонській області</v>
          </cell>
        </row>
        <row r="1798">
          <cell r="B1798" t="str">
            <v>7920000</v>
          </cell>
          <cell r="C1798" t="str">
            <v>Хмельницька обласна державна адміністрація</v>
          </cell>
        </row>
        <row r="1799">
          <cell r="B1799" t="str">
            <v>7921000</v>
          </cell>
          <cell r="C1799" t="str">
            <v>Апарат Хмельницької обласної державної адміністрації</v>
          </cell>
        </row>
        <row r="1800">
          <cell r="B1800" t="str">
            <v>7921010</v>
          </cell>
          <cell r="C1800" t="str">
            <v>Здійснення виконавчої влади у Хмельницькій області</v>
          </cell>
        </row>
        <row r="1801">
          <cell r="B1801" t="str">
            <v>7930000</v>
          </cell>
          <cell r="C1801" t="str">
            <v>Черкаська обласна державна адміністрація</v>
          </cell>
        </row>
        <row r="1802">
          <cell r="B1802" t="str">
            <v>7931000</v>
          </cell>
          <cell r="C1802" t="str">
            <v>Апарат Черкаської обласної державної адміністрації</v>
          </cell>
        </row>
        <row r="1803">
          <cell r="B1803" t="str">
            <v>7931010</v>
          </cell>
          <cell r="C1803" t="str">
            <v>Здійснення виконавчої влади у Черкаській області</v>
          </cell>
        </row>
        <row r="1804">
          <cell r="B1804" t="str">
            <v>7940000</v>
          </cell>
          <cell r="C1804" t="str">
            <v>Чернівецька обласна державна адміністрація</v>
          </cell>
        </row>
        <row r="1805">
          <cell r="B1805" t="str">
            <v>7941000</v>
          </cell>
          <cell r="C1805" t="str">
            <v>Апарат Чернівецької обласної державної адміністрації</v>
          </cell>
        </row>
        <row r="1806">
          <cell r="B1806" t="str">
            <v>7941010</v>
          </cell>
          <cell r="C1806" t="str">
            <v>Здійснення виконавчої влади у Чернівецькій області</v>
          </cell>
        </row>
        <row r="1807">
          <cell r="B1807" t="str">
            <v>7941030</v>
          </cell>
          <cell r="C1807" t="str">
            <v>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v>
          </cell>
        </row>
        <row r="1808">
          <cell r="B1808" t="str">
            <v>7950000</v>
          </cell>
          <cell r="C1808" t="str">
            <v>Чернігівська обласна державна адміністрація</v>
          </cell>
        </row>
        <row r="1809">
          <cell r="B1809" t="str">
            <v>7951000</v>
          </cell>
          <cell r="C1809" t="str">
            <v>Апарат Чернігівської обласної державної адміністрації</v>
          </cell>
        </row>
        <row r="1810">
          <cell r="B1810" t="str">
            <v>7951010</v>
          </cell>
          <cell r="C1810" t="str">
            <v>Здійснення виконавчої влади у Чернігівській області</v>
          </cell>
        </row>
        <row r="1811">
          <cell r="B1811" t="str">
            <v>7960000</v>
          </cell>
          <cell r="C1811" t="str">
            <v>Київська міська державна адміністрація</v>
          </cell>
        </row>
        <row r="1812">
          <cell r="B1812" t="str">
            <v>7961000</v>
          </cell>
          <cell r="C1812" t="str">
            <v>Апарат Київської міської державної адміністрації</v>
          </cell>
        </row>
        <row r="1813">
          <cell r="B1813" t="str">
            <v>7970000</v>
          </cell>
          <cell r="C1813" t="str">
            <v>Севастопольська міська державна адміністрація</v>
          </cell>
        </row>
        <row r="1814">
          <cell r="B1814" t="str">
            <v>7971000</v>
          </cell>
          <cell r="C1814" t="str">
            <v>Апарат Севастопольської міської державної адміністрації</v>
          </cell>
        </row>
        <row r="1815">
          <cell r="B1815" t="str">
            <v>7971010</v>
          </cell>
          <cell r="C1815" t="str">
            <v>Здійснення виконавчої влади у місті Севастополі</v>
          </cell>
        </row>
        <row r="1816">
          <cell r="B1816" t="str">
            <v>7980000</v>
          </cell>
          <cell r="C1816" t="str">
            <v>Рада міністрів Автономної республіки Крим (загальнодержавні витрати)</v>
          </cell>
        </row>
        <row r="1817">
          <cell r="B1817" t="str">
            <v>7981000</v>
          </cell>
          <cell r="C1817" t="str">
            <v>Рада міністрів Автономної республіки Крим (загальнодержавні витрати)</v>
          </cell>
        </row>
        <row r="1818">
          <cell r="B1818" t="str">
            <v>8680000</v>
          </cell>
          <cell r="C1818" t="str">
            <v>Державна служба України з питань регуляторної політики та розвитку підприємництва</v>
          </cell>
        </row>
        <row r="1819">
          <cell r="B1819" t="str">
            <v>8681000</v>
          </cell>
          <cell r="C1819" t="str">
            <v>Апарат Державної служби України з питань регуляторної політики та розвитку підприємництва</v>
          </cell>
        </row>
        <row r="1820">
          <cell r="B1820" t="str">
            <v>8681010</v>
          </cell>
          <cell r="C1820" t="str">
            <v>Керівництво та управління у сфері регуляторної політики та розвитку підприємництва</v>
          </cell>
        </row>
        <row r="1821">
          <cell r="B1821" t="str">
            <v>8681030</v>
          </cell>
          <cell r="C1821" t="str">
            <v>Заходи по реалізації Національної програми сприяння розвитку малого підприємництва в Україні</v>
          </cell>
        </row>
        <row r="1822">
          <cell r="B1822" t="str">
            <v>8681050</v>
          </cell>
          <cell r="C1822" t="str">
            <v>Мікрокредитування суб'єктів малого підприємництва</v>
          </cell>
        </row>
        <row r="1823">
          <cell r="B1823" t="str">
            <v>-</v>
          </cell>
          <cell r="C1823" t="str">
            <v>-</v>
          </cell>
        </row>
      </sheetData>
      <sheetData sheetId="286">
        <row r="1">
          <cell r="A1" t="str">
            <v>010000</v>
          </cell>
          <cell r="B1" t="str">
            <v>Державне управління</v>
          </cell>
        </row>
        <row r="2">
          <cell r="A2" t="str">
            <v>010105</v>
          </cell>
          <cell r="B2" t="str">
            <v>Апарат Верховноі Ради Автономноі Республіки Крим</v>
          </cell>
        </row>
        <row r="3">
          <cell r="A3" t="str">
            <v>010106</v>
          </cell>
          <cell r="B3" t="str">
            <v>Забезпечення діяльності депутатів Автономноі Республіки Крим</v>
          </cell>
        </row>
        <row r="4">
          <cell r="A4" t="str">
            <v>010108</v>
          </cell>
          <cell r="B4" t="str">
            <v>Апарат Рахунковоі палати Верховноі Ради Автономноі Республіки Крим</v>
          </cell>
        </row>
        <row r="5">
          <cell r="A5" t="str">
            <v>010114</v>
          </cell>
          <cell r="B5" t="str">
            <v>Апарат Ради міністрів Автономноі Республіки Крим та іі місцевих органів</v>
          </cell>
        </row>
        <row r="6">
          <cell r="A6" t="str">
            <v>010116</v>
          </cell>
          <cell r="B6" t="str">
            <v>Органи місцевого самоврядування</v>
          </cell>
        </row>
        <row r="7">
          <cell r="A7" t="str">
            <v>010117</v>
          </cell>
          <cell r="B7" t="str">
            <v>Органи виконавчоі влади в м. Києві</v>
          </cell>
        </row>
        <row r="8">
          <cell r="A8" t="str">
            <v>060000</v>
          </cell>
          <cell r="B8" t="str">
            <v>Правоохоронна діяльність та забезпечення безпеки держави</v>
          </cell>
        </row>
        <row r="9">
          <cell r="A9" t="str">
            <v>060103</v>
          </cell>
          <cell r="B9" t="str">
            <v>Підрозділи дорожньо-патрульноі служби та дорожнього нагляду</v>
          </cell>
        </row>
        <row r="10">
          <cell r="A10" t="str">
            <v>060106</v>
          </cell>
          <cell r="B10" t="str">
            <v>Приймальники-розподільники для неповнолітніх</v>
          </cell>
        </row>
        <row r="11">
          <cell r="A11" t="str">
            <v>060107</v>
          </cell>
          <cell r="B11" t="str">
            <v>Спеціальні приймальники-розподільники</v>
          </cell>
        </row>
        <row r="12">
          <cell r="A12" t="str">
            <v>060702</v>
          </cell>
          <cell r="B12" t="str">
            <v>Місцева пожежна охорона</v>
          </cell>
        </row>
        <row r="13">
          <cell r="A13" t="str">
            <v>061002</v>
          </cell>
          <cell r="B13" t="str">
            <v>Спеціальні монтажно-експлуатаційні підрозділи</v>
          </cell>
        </row>
        <row r="14">
          <cell r="A14" t="str">
            <v>061003</v>
          </cell>
          <cell r="B14" t="str">
            <v>Адресно-довідкові бюро</v>
          </cell>
        </row>
        <row r="15">
          <cell r="A15" t="str">
            <v>061007</v>
          </cell>
          <cell r="B15" t="str">
            <v>Ўнші правоохоронні заходи і заклади</v>
          </cell>
        </row>
        <row r="16">
          <cell r="A16" t="str">
            <v>070000</v>
          </cell>
          <cell r="B16" t="str">
            <v>Освіта</v>
          </cell>
        </row>
        <row r="17">
          <cell r="A17" t="str">
            <v>070101</v>
          </cell>
          <cell r="B17" t="str">
            <v>Дошкільні заклади освіти</v>
          </cell>
        </row>
        <row r="18">
          <cell r="A18" t="str">
            <v>070201</v>
          </cell>
          <cell r="B18" t="str">
            <v>Загальноосвітні школи (в т.ч. школа-дитячий садок, інтернат при школі), спеціалізовані школи, ліцеі, гімназіі, колегіуми</v>
          </cell>
        </row>
        <row r="19">
          <cell r="A19" t="str">
            <v>070202</v>
          </cell>
          <cell r="B19" t="str">
            <v>Вечірні (змінні) школи</v>
          </cell>
        </row>
        <row r="20">
          <cell r="A20" t="str">
            <v>070301</v>
          </cell>
          <cell r="B20" t="str">
            <v>Загальноосвітні  школи-інтернати, загальноосвітні санаторні школи-інтернати</v>
          </cell>
        </row>
        <row r="21">
          <cell r="A21" t="str">
            <v>070302</v>
          </cell>
          <cell r="B21" t="str">
            <v>Загальноосвітні школи-інтернати для дітей-сиріт та дітей, які залишилися без піклування батьків</v>
          </cell>
        </row>
        <row r="22">
          <cell r="A22" t="str">
            <v>070303</v>
          </cell>
          <cell r="B22" t="str">
            <v>Дитячі будинки (в т.ч. сімейного типу, прийомні сім'і)</v>
          </cell>
        </row>
        <row r="23">
          <cell r="A23" t="str">
            <v>070304</v>
          </cell>
          <cell r="B23" t="str">
            <v>Спеціальні загальноосвітні школи-інтернати, школи та інші заклади освіти для дітей з вадами у фізичному чи розумовому розвитку</v>
          </cell>
        </row>
        <row r="24">
          <cell r="A24" t="str">
            <v>070307</v>
          </cell>
          <cell r="B24" t="str">
            <v>Загальноосвітні спеціалізовані школи-інтернати з поглибленим вивченням окремих предметів і курсів для поглибленоі підготовки дітей в галузі науки і мистецтв, фізичноі культури і спорту, інших галузях, ліцеі з посиленою військово-фізичною підготовкою</v>
          </cell>
        </row>
        <row r="25">
          <cell r="A25" t="str">
            <v>070401</v>
          </cell>
          <cell r="B25" t="str">
            <v>Позашкільні заклади освіти, заходи із позашкільноі роботи з дітьми</v>
          </cell>
        </row>
        <row r="26">
          <cell r="A26" t="str">
            <v>070501</v>
          </cell>
          <cell r="B26" t="str">
            <v>Професійно-технічні  заклади освіти</v>
          </cell>
        </row>
        <row r="27">
          <cell r="A27" t="str">
            <v>070502</v>
          </cell>
          <cell r="B27" t="str">
            <v>Професійно-технічні  училища соціальноі реабілітаціі</v>
          </cell>
        </row>
        <row r="28">
          <cell r="A28" t="str">
            <v>070601</v>
          </cell>
          <cell r="B28" t="str">
            <v>Вищі заклади освіти  Ў та ЎЎ рівнів акредитаціі</v>
          </cell>
        </row>
        <row r="29">
          <cell r="A29" t="str">
            <v>070602</v>
          </cell>
          <cell r="B29" t="str">
            <v>Вищі заклади освіти  ЎЎЎ та ЎV рівнів акредитаціі</v>
          </cell>
        </row>
        <row r="30">
          <cell r="A30" t="str">
            <v>070701</v>
          </cell>
          <cell r="B30" t="str">
            <v>Заклади післядипломноі освіти ЎЎЎ-ЎV рівнів акредитаціі (академіі, інститути, центри підвищення кваліфікаціі, перепідготовки, вдосконалення)</v>
          </cell>
        </row>
        <row r="31">
          <cell r="A31" t="str">
            <v>070702</v>
          </cell>
          <cell r="B31" t="str">
            <v>Ўнші заклади і заходи післядипломноі освіти</v>
          </cell>
        </row>
        <row r="32">
          <cell r="A32" t="str">
            <v>070801</v>
          </cell>
          <cell r="B32" t="str">
            <v>Придбання підручників</v>
          </cell>
        </row>
        <row r="33">
          <cell r="A33" t="str">
            <v>070802</v>
          </cell>
          <cell r="B33" t="str">
            <v>Методична робота, інші заходи у сфері народноі освіти</v>
          </cell>
        </row>
        <row r="34">
          <cell r="A34" t="str">
            <v>070803</v>
          </cell>
          <cell r="B34" t="str">
            <v>Служби технічного нагляду за будівництвом і капітальним ремонтом</v>
          </cell>
        </row>
        <row r="35">
          <cell r="A35" t="str">
            <v>070804</v>
          </cell>
          <cell r="B35" t="str">
            <v>Централізовані бухгалтеріі обласних, міських, районних відділів освіти</v>
          </cell>
        </row>
        <row r="36">
          <cell r="A36" t="str">
            <v>070805</v>
          </cell>
          <cell r="B36" t="str">
            <v>Групи  централізованого господарського обслуговування</v>
          </cell>
        </row>
        <row r="37">
          <cell r="A37" t="str">
            <v>070806</v>
          </cell>
          <cell r="B37" t="str">
            <v>Ўнші заклади освіти</v>
          </cell>
        </row>
        <row r="38">
          <cell r="A38" t="str">
            <v>070807</v>
          </cell>
          <cell r="B38" t="str">
            <v>Ўнші  освітні програми</v>
          </cell>
        </row>
        <row r="39">
          <cell r="A39" t="str">
            <v>070808</v>
          </cell>
          <cell r="B39" t="str">
            <v>Допомога дітям-сиротам та дітям, позбавленим батьківського піклування, яким виповнюється 18 років</v>
          </cell>
        </row>
        <row r="40">
          <cell r="A40" t="str">
            <v>070809</v>
          </cell>
          <cell r="B40" t="str">
            <v>Здійснення виплат, визначених Законом Украіни "Про реструктуризацію заборгованості з виплат, передбачених статтею 57 Закону Украіни "Про освіту" педагогічним, науково-педагогічним та іншим категоріям працівників навчальних закладів</v>
          </cell>
        </row>
        <row r="41">
          <cell r="A41" t="str">
            <v>080000</v>
          </cell>
          <cell r="B41" t="str">
            <v>Охорона здоров"я</v>
          </cell>
        </row>
        <row r="42">
          <cell r="A42" t="str">
            <v>080101</v>
          </cell>
          <cell r="B42" t="str">
            <v>Лікарні</v>
          </cell>
        </row>
        <row r="43">
          <cell r="A43" t="str">
            <v>080102</v>
          </cell>
          <cell r="B43" t="str">
            <v>Територіальні медичні об'єднання</v>
          </cell>
        </row>
        <row r="44">
          <cell r="A44" t="str">
            <v>080201</v>
          </cell>
          <cell r="B44" t="str">
            <v>Спеціалізовані лікарні та інші спеціалізовані заклади (центри, диспансери, госпіталі для інвалідів ВВВ, лепрозоріі, медико-санітарні частини  тощо, що мають ліжкову мережу)</v>
          </cell>
        </row>
        <row r="45">
          <cell r="A45" t="str">
            <v>080202</v>
          </cell>
          <cell r="B45" t="str">
            <v>Клініки науково-дослідних інститутів</v>
          </cell>
        </row>
        <row r="46">
          <cell r="A46" t="str">
            <v>080203</v>
          </cell>
          <cell r="B46" t="str">
            <v>Перинатальні центри, пологові будинки</v>
          </cell>
        </row>
        <row r="47">
          <cell r="A47" t="str">
            <v>080204</v>
          </cell>
          <cell r="B47" t="str">
            <v>Санаторіі для хворих туберкульозом</v>
          </cell>
        </row>
        <row r="48">
          <cell r="A48" t="str">
            <v>080205</v>
          </cell>
          <cell r="B48" t="str">
            <v>Санаторіі для дітей та підлітків (нетуберкульозні)</v>
          </cell>
        </row>
        <row r="49">
          <cell r="A49" t="str">
            <v>080206</v>
          </cell>
          <cell r="B49" t="str">
            <v>Санаторіі медичноі реабілітаціі</v>
          </cell>
        </row>
        <row r="50">
          <cell r="A50" t="str">
            <v>080207</v>
          </cell>
          <cell r="B50" t="str">
            <v>Будинки дитини</v>
          </cell>
        </row>
        <row r="51">
          <cell r="A51" t="str">
            <v>080208</v>
          </cell>
          <cell r="B51" t="str">
            <v>Станціі переливання крові</v>
          </cell>
        </row>
        <row r="52">
          <cell r="A52" t="str">
            <v>080209</v>
          </cell>
          <cell r="B52" t="str">
            <v>Центри екстреноі медичноі допомоги та медицини катастроф, станціі екстреноі (швидкоі) медичноі допомоги</v>
          </cell>
        </row>
        <row r="53">
          <cell r="A53" t="str">
            <v>080300</v>
          </cell>
          <cell r="B53" t="str">
            <v>Поліклініки і амбулаторіі (крім спеціалізованих поліклінік та загальних і спеціалізованих стоматологічних поліклінік)</v>
          </cell>
        </row>
        <row r="54">
          <cell r="A54" t="str">
            <v>080400</v>
          </cell>
          <cell r="B54" t="str">
            <v>Спеціалізовані поліклініки (в т.ч. диспансери, медико-санітарні частини, пересувні консультативні діагностичні центри  тощо, які не мають ліжкового фонду)</v>
          </cell>
        </row>
        <row r="55">
          <cell r="A55" t="str">
            <v>080500</v>
          </cell>
          <cell r="B55" t="str">
            <v>Загальні і спеціалізовані стоматологічні поліклініки</v>
          </cell>
        </row>
        <row r="56">
          <cell r="A56" t="str">
            <v>080600</v>
          </cell>
          <cell r="B56" t="str">
            <v>Фельдшерсько-акушерські пункти</v>
          </cell>
        </row>
        <row r="57">
          <cell r="A57" t="str">
            <v>080703</v>
          </cell>
          <cell r="B57" t="str">
            <v>Заходи  боротьби з епідеміями</v>
          </cell>
        </row>
        <row r="58">
          <cell r="A58" t="str">
            <v>080704</v>
          </cell>
          <cell r="B58" t="str">
            <v>Центри здоров'я і заходи у сфері санітарноі освіти</v>
          </cell>
        </row>
        <row r="59">
          <cell r="A59" t="str">
            <v>080800</v>
          </cell>
          <cell r="B59" t="str">
            <v>Центри первинноі медичноі (медико-санітарноі) допомоги</v>
          </cell>
        </row>
        <row r="60">
          <cell r="A60" t="str">
            <v>081001</v>
          </cell>
          <cell r="B60" t="str">
            <v>Медико-соціальні експертні комісіі</v>
          </cell>
        </row>
        <row r="61">
          <cell r="A61" t="str">
            <v>081002</v>
          </cell>
          <cell r="B61" t="str">
            <v>Ўнші заходи по охороні здоров'я</v>
          </cell>
        </row>
        <row r="62">
          <cell r="A62" t="str">
            <v>081003</v>
          </cell>
          <cell r="B62" t="str">
            <v>Служби технічного нагляду за будівництвом та капітальним ремонтом, централізовані бухгалтеріі, групи централізованого господарського обслуговування</v>
          </cell>
        </row>
        <row r="63">
          <cell r="A63" t="str">
            <v>081006</v>
          </cell>
          <cell r="B63" t="str">
            <v>Програми і централізовані заходи з імунопрофілактики</v>
          </cell>
        </row>
        <row r="64">
          <cell r="A64" t="str">
            <v>081007</v>
          </cell>
          <cell r="B64" t="str">
            <v>Програми і централізовані заходи  боротьби з туберкульозом</v>
          </cell>
        </row>
        <row r="65">
          <cell r="A65" t="str">
            <v>081008</v>
          </cell>
          <cell r="B65" t="str">
            <v>Програми і централізовані заходи  профілактики СНЎДу</v>
          </cell>
        </row>
        <row r="66">
          <cell r="A66" t="str">
            <v>081009</v>
          </cell>
          <cell r="B66" t="str">
            <v>Забезпечення централізованих заходів з лікування хворих на цукровий та нецукровий діабет</v>
          </cell>
        </row>
        <row r="67">
          <cell r="A67" t="str">
            <v>081010</v>
          </cell>
          <cell r="B67" t="str">
            <v>Централізовані заходи з лікування онкологічних хворих</v>
          </cell>
        </row>
        <row r="68">
          <cell r="A68" t="str">
            <v>090000</v>
          </cell>
          <cell r="B68" t="str">
            <v>Соціальний захист та соціальне забезпечення</v>
          </cell>
        </row>
        <row r="69">
          <cell r="A69" t="str">
            <v>090201</v>
          </cell>
          <cell r="B69" t="str">
            <v>Пільги ветеранам війни, особам, на яких поширюється чинність Закону Украіни "Про статус ветеранів війни, гарантіі іх соціального захисту", особам, які мають особливі заслуги перед Батьківщиною, вдовам (вдівцям) та батькам померлих (загиблих) осіб, які ма</v>
          </cell>
        </row>
        <row r="70">
          <cell r="A70" t="str">
            <v>090202</v>
          </cell>
          <cell r="B70" t="str">
            <v>Пільги ветеранам війни, особам, на яких поширюється чинність Закону Украіни "Про статус ветеранів війни, гарантіі іх соціального захисту", особам, які мають особливі заслуги перед Батьківщиною, вдовам (вдівцям) та батькам померлих (загиблих) осіб, які ма</v>
          </cell>
        </row>
        <row r="71">
          <cell r="A71" t="str">
            <v>090203</v>
          </cell>
          <cell r="B71" t="str">
            <v>Ўнші пільги ветеранам війни, особам, на яких поширюється чинність Закону Украіни "Про статус ветеранів війни, гарантіі іх соціального захисту", особам, які мають особливі заслуги перед Батьківщиною, вдовам (вдівцям) та батькам померлих (загиблих) осіб, я</v>
          </cell>
        </row>
        <row r="72">
          <cell r="A72" t="str">
            <v>090204</v>
          </cell>
          <cell r="B72" t="str">
            <v>Пільги ветеранам військовоі служби, ветеранам органів внутрішніх справ, ветеранам податковоі міліціі, ветеранам державноі пожежноі охорони, ветеранам Державноі кримінально-виконавчоі служби, ветеранам служби цивільного захисту, ветеранам Державноі служби</v>
          </cell>
        </row>
        <row r="73">
          <cell r="A73" t="str">
            <v>090205</v>
          </cell>
          <cell r="B73" t="str">
            <v>Пільги ветеранам військовоі служби, ветеранам органів внутрішніх справ, ветеранам податковоі міліціі, ветеранам державноі пожежноі охорони, ветеранам Державноі кримінально-виконавчоі служби, ветеранам служби цивільного захисту, ветеранам Державноі служби</v>
          </cell>
        </row>
        <row r="74">
          <cell r="A74" t="str">
            <v>090206</v>
          </cell>
          <cell r="B74" t="str">
            <v>Ўнші пільги ветеранам військовоі служби, ветеранам органів внутрішніх справ, ветеранам податковоі міліціі, ветеранам державноі пожежноі охорони, ветеранам Державноі кримінально-виконавчоі служби, ветеранам служби цивільного захисту, ветеранам Державноі с</v>
          </cell>
        </row>
        <row r="75">
          <cell r="A75" t="str">
            <v>090207</v>
          </cell>
          <cell r="B75" t="str">
            <v>Пільги громадянам, які постраждали внаслідок Чорнобильськоі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v>
          </cell>
        </row>
        <row r="76">
          <cell r="A76" t="str">
            <v>090208</v>
          </cell>
          <cell r="B76" t="str">
            <v>Пільги громадянам, які постраждали внаслідок Чорнобильськоі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v>
          </cell>
        </row>
        <row r="77">
          <cell r="A77" t="str">
            <v>090209</v>
          </cell>
          <cell r="B77" t="str">
            <v>Ўнші пільги громадянам, які постраждали внаслідок Чорнобильськоі катастрофи, дружинам (чоловікам) та опікунам (на час опікунства) дітей померлих громадян, смерть яких пов'язана з Чорнобильською катастрофою</v>
          </cell>
        </row>
        <row r="78">
          <cell r="A78" t="str">
            <v>090210</v>
          </cell>
          <cell r="B78" t="str">
            <v>Пільги пенсіонерам з числа спеціалістів із захисту рослин, передбачені частиною четвертою статті 20 Закону Украіни "Про захист рослин", громадянам, передбачені пунктом "і" частини першоі статті 77 Основ законодавства про охорону здоров'я, частиною п'ятою</v>
          </cell>
        </row>
        <row r="79">
          <cell r="A79" t="str">
            <v>090211</v>
          </cell>
          <cell r="B79" t="str">
            <v>Пільги пенсіонерам з числа спеціалістів із захисту рослин, передбачені частиною четвертою статті 20 Закону Украіни "Про захист рослин", громадянам, передбачені пунктом "і" частини першоі статті 77 Основ законодавства про охорону здоров'я, частиною п'ятою</v>
          </cell>
        </row>
        <row r="80">
          <cell r="A80" t="str">
            <v>090212</v>
          </cell>
          <cell r="B80" t="str">
            <v>Пільги на медичне обслуговування громадянам, які постраждали внаслідок Чорнобильськоі катастрофи</v>
          </cell>
        </row>
        <row r="81">
          <cell r="A81" t="str">
            <v>090213</v>
          </cell>
          <cell r="B81" t="str">
            <v>Оздоровлення громадян, які постраждали внаслідок Чорнобильськоі катастрофи</v>
          </cell>
        </row>
        <row r="82">
          <cell r="A82" t="str">
            <v>090214</v>
          </cell>
          <cell r="B82" t="str">
            <v>Пільги окремим категоріям громадян з послуг зв'язку</v>
          </cell>
        </row>
        <row r="83">
          <cell r="A83" t="str">
            <v>090215</v>
          </cell>
          <cell r="B83"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4">
          <cell r="A84" t="str">
            <v>090216</v>
          </cell>
          <cell r="B84"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5">
          <cell r="A85" t="str">
            <v>090217</v>
          </cell>
          <cell r="B85" t="str">
            <v>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v>
          </cell>
        </row>
        <row r="86">
          <cell r="A86" t="str">
            <v>090302</v>
          </cell>
          <cell r="B86" t="str">
            <v>Допомога у зв'язку з вагітністю і пологами</v>
          </cell>
        </row>
        <row r="87">
          <cell r="A87" t="str">
            <v>090303</v>
          </cell>
          <cell r="B87" t="str">
            <v>Допомога до досягнення дитиною трирічного віку</v>
          </cell>
        </row>
        <row r="88">
          <cell r="A88" t="str">
            <v>090304</v>
          </cell>
          <cell r="B88" t="str">
            <v>Допомога при народженні дитини</v>
          </cell>
        </row>
        <row r="89">
          <cell r="A89" t="str">
            <v>090305</v>
          </cell>
          <cell r="B89" t="str">
            <v>Допомога на дітей, над якими встановлено опіку чи піклування</v>
          </cell>
        </row>
        <row r="90">
          <cell r="A90" t="str">
            <v>090306</v>
          </cell>
          <cell r="B90" t="str">
            <v>Допомога на дітей одиноким матерям</v>
          </cell>
        </row>
        <row r="91">
          <cell r="A91" t="str">
            <v>090307</v>
          </cell>
          <cell r="B91" t="str">
            <v>Тимчасова державна допомога дітям</v>
          </cell>
        </row>
        <row r="92">
          <cell r="A92" t="str">
            <v>090308</v>
          </cell>
          <cell r="B92" t="str">
            <v>Допомога при усиновленні дитини</v>
          </cell>
        </row>
        <row r="93">
          <cell r="A93" t="str">
            <v>090401</v>
          </cell>
          <cell r="B93" t="str">
            <v>Державна соціальна допомога малозабезпеченим сім'ям</v>
          </cell>
        </row>
        <row r="94">
          <cell r="A94" t="str">
            <v>090403</v>
          </cell>
          <cell r="B94" t="str">
            <v>Виплата компенсаціі реабілітованим</v>
          </cell>
        </row>
        <row r="95">
          <cell r="A95" t="str">
            <v>090405</v>
          </cell>
          <cell r="B95" t="str">
            <v>Субсидіі населенню для відшкодування витрат на оплату житлово-комунальних послуг</v>
          </cell>
        </row>
        <row r="96">
          <cell r="A96" t="str">
            <v>090406</v>
          </cell>
          <cell r="B96" t="str">
            <v>Субсидіі населенню для відшкодування витрат на придбання твердого та рідкого пічного побутового палива і скрапленого газу</v>
          </cell>
        </row>
        <row r="97">
          <cell r="A97" t="str">
            <v>090407</v>
          </cell>
          <cell r="B97" t="str">
            <v>Компенсація населенню додаткових витрат на оплату послуг газопостачання, центрального опалення та централізованого постачання гарячоі води</v>
          </cell>
        </row>
        <row r="98">
          <cell r="A98" t="str">
            <v>090411</v>
          </cell>
          <cell r="B98" t="str">
            <v>Кошти на забезпечення побутовим вугіллям окремих категорій населення</v>
          </cell>
        </row>
        <row r="99">
          <cell r="A99" t="str">
            <v>090412</v>
          </cell>
          <cell r="B99" t="str">
            <v>Ўнші видатки на соціальний захист населення</v>
          </cell>
        </row>
        <row r="100">
          <cell r="A100" t="str">
            <v>090413</v>
          </cell>
          <cell r="B100" t="str">
            <v>Допомога на догляд за інвалідом Ў чи ЎЎ групи внаслідок психічного розладу</v>
          </cell>
        </row>
        <row r="101">
          <cell r="A101" t="str">
            <v>090414</v>
          </cell>
          <cell r="B101" t="str">
            <v>Компенсація особам, які згідно із статтями 43 та 48 Гірничого закону Украіни мають право на безоплатне отримання вугілля на побутові потреби, але проживають у будинках, що мають центральне опалення</v>
          </cell>
        </row>
        <row r="102">
          <cell r="A102" t="str">
            <v>090416</v>
          </cell>
          <cell r="B102" t="str">
            <v>Ўнші видатки на соціальний захист ветеранів війни та праці</v>
          </cell>
        </row>
        <row r="103">
          <cell r="A103" t="str">
            <v>090417</v>
          </cell>
          <cell r="B103" t="str">
            <v>Витрати на поховання учасників бойових дій та інвалідів війни</v>
          </cell>
        </row>
        <row r="104">
          <cell r="A104" t="str">
            <v>090601</v>
          </cell>
          <cell r="B104" t="str">
            <v>Будинки-інтернати для малолітніх інвалідів</v>
          </cell>
        </row>
        <row r="105">
          <cell r="A105" t="str">
            <v>090700</v>
          </cell>
          <cell r="B105" t="str">
            <v>Утримання закладів, що надають соціальні послуги дітям, які опинились в складних життєвих обставинах</v>
          </cell>
        </row>
        <row r="106">
          <cell r="A106" t="str">
            <v>090802</v>
          </cell>
          <cell r="B106" t="str">
            <v>Ўнші програми соціального захисту дітей</v>
          </cell>
        </row>
        <row r="107">
          <cell r="A107" t="str">
            <v>090901</v>
          </cell>
          <cell r="B107" t="str">
            <v>Будинки-інтернати (пансіонати) для літніх людей та інвалідів системи соціального захисту</v>
          </cell>
        </row>
        <row r="108">
          <cell r="A108" t="str">
            <v>090902</v>
          </cell>
          <cell r="B108" t="str">
            <v>Ўнші будинки-інтернати для літніх людей та інвалідів</v>
          </cell>
        </row>
        <row r="109">
          <cell r="A109" t="str">
            <v>091101</v>
          </cell>
          <cell r="B109" t="str">
            <v>Утримання центрів соціальних служб для сім`і, дітей   та  молоді</v>
          </cell>
        </row>
        <row r="110">
          <cell r="A110" t="str">
            <v>091102</v>
          </cell>
          <cell r="B110" t="str">
            <v>Програми і заходи центрів соціальних служб для сім`і, дітей  та  молоді</v>
          </cell>
        </row>
        <row r="111">
          <cell r="A111" t="str">
            <v>091103</v>
          </cell>
          <cell r="B111" t="str">
            <v>Соціальні програми і заходи державних органів у справах молоді</v>
          </cell>
        </row>
        <row r="112">
          <cell r="A112" t="str">
            <v>091104</v>
          </cell>
          <cell r="B112" t="str">
            <v>Соціальні програми і заходи державних органів з питань забезпечення рівних прав та можливостей жінок і чоловіків</v>
          </cell>
        </row>
        <row r="113">
          <cell r="A113" t="str">
            <v>091105</v>
          </cell>
          <cell r="B113" t="str">
            <v>Утримання клубів підлітків за місцем проживання</v>
          </cell>
        </row>
        <row r="114">
          <cell r="A114" t="str">
            <v>091106</v>
          </cell>
          <cell r="B114" t="str">
            <v>Ўнші видатки</v>
          </cell>
        </row>
        <row r="115">
          <cell r="A115" t="str">
            <v>091107</v>
          </cell>
          <cell r="B115" t="str">
            <v>Соціальні програми і заходи державних органів у справах сім'і</v>
          </cell>
        </row>
        <row r="116">
          <cell r="A116" t="str">
            <v>091108</v>
          </cell>
          <cell r="B116" t="str">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ell>
        </row>
        <row r="117">
          <cell r="A117" t="str">
            <v>091201</v>
          </cell>
          <cell r="B117" t="str">
            <v>Розселення та облаштування депортованих кримських татар та осіб інших національностей, депортованих з Украіни</v>
          </cell>
        </row>
        <row r="118">
          <cell r="A118" t="str">
            <v>091203</v>
          </cell>
          <cell r="B118" t="str">
            <v>Навчання та трудове влаштування інвалідів</v>
          </cell>
        </row>
        <row r="119">
          <cell r="A119" t="str">
            <v>091204</v>
          </cell>
          <cell r="B119" t="str">
            <v>Територіальні центри соціального обслуговування (надання соціальних послуг)</v>
          </cell>
        </row>
        <row r="120">
          <cell r="A120" t="str">
            <v>091205</v>
          </cell>
          <cell r="B120" t="str">
            <v>Виплати грошовоі компенсаціі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сторонньоі допомоги</v>
          </cell>
        </row>
        <row r="121">
          <cell r="A121" t="str">
            <v>091206</v>
          </cell>
          <cell r="B121" t="str">
            <v>Центри соціальноі реабілітаціі дітей - інвалідів; центри професійноі реабілітаціі інвалідів</v>
          </cell>
        </row>
        <row r="122">
          <cell r="A122" t="str">
            <v>091207</v>
          </cell>
          <cell r="B122" t="str">
            <v>Пільги, що надаються населенню (крім ветеранів війни і праці, військовоі служби, органів внутрішніх справ та громадян, які постраждали внаслідок Чорнобильськоі катастрофи), на оплату житлово-комунальних послуг і природного газу</v>
          </cell>
        </row>
        <row r="123">
          <cell r="A123" t="str">
            <v>091209</v>
          </cell>
          <cell r="B123" t="str">
            <v>Фінансова підтримка громадських організацій інвалідів і ветеранів</v>
          </cell>
        </row>
        <row r="124">
          <cell r="A124" t="str">
            <v>091210</v>
          </cell>
          <cell r="B124" t="str">
            <v>Служби технічного нагляду за будівництвом та капітальним ремонтом</v>
          </cell>
        </row>
        <row r="125">
          <cell r="A125" t="str">
            <v>091211</v>
          </cell>
          <cell r="B125" t="str">
            <v>Централізовані бухгалтеріі</v>
          </cell>
        </row>
        <row r="126">
          <cell r="A126" t="str">
            <v>091212</v>
          </cell>
          <cell r="B126" t="str">
            <v>Обробка інформаціі з нарахування та виплати допомог і компенсацій</v>
          </cell>
        </row>
        <row r="127">
          <cell r="A127" t="str">
            <v>091214</v>
          </cell>
          <cell r="B127" t="str">
            <v>Ўнші установи та заклади</v>
          </cell>
        </row>
        <row r="128">
          <cell r="A128" t="str">
            <v>091300</v>
          </cell>
          <cell r="B128" t="str">
            <v>Державна соціальна допомога інвалідам з дитинства та дітям інвалідам</v>
          </cell>
        </row>
        <row r="129">
          <cell r="A129" t="str">
            <v>091303</v>
          </cell>
          <cell r="B129" t="str">
            <v>Компенсаційні виплати інвалідам на бензин, ремонт, техобслуговування автотранспорту та транспортне обслуговування</v>
          </cell>
        </row>
        <row r="130">
          <cell r="A130" t="str">
            <v>091304</v>
          </cell>
          <cell r="B130" t="str">
            <v>Встановлення телефонів інвалідам Ў та ЎЎ груп</v>
          </cell>
        </row>
        <row r="131">
          <cell r="A131" t="str">
            <v>100000</v>
          </cell>
          <cell r="B131" t="str">
            <v>Житлово-комунальне господарство</v>
          </cell>
        </row>
        <row r="132">
          <cell r="A132" t="str">
            <v>100101</v>
          </cell>
          <cell r="B132" t="str">
            <v>Житлово-експлуатаційне господарство</v>
          </cell>
        </row>
        <row r="133">
          <cell r="A133" t="str">
            <v>100102</v>
          </cell>
          <cell r="B133" t="str">
            <v>Капітальний ремонт житлового фонду місцевих органів влади</v>
          </cell>
        </row>
        <row r="134">
          <cell r="A134" t="str">
            <v>100103</v>
          </cell>
          <cell r="B134" t="str">
            <v>Дотація житлово-комунальному господарству</v>
          </cell>
        </row>
        <row r="135">
          <cell r="A135" t="str">
            <v>100105</v>
          </cell>
          <cell r="B135" t="str">
            <v>Видатки на утримання об'єктів соціальноі сфери підприємств, що передаються до комунальноі власності</v>
          </cell>
        </row>
        <row r="136">
          <cell r="A136" t="str">
            <v>100106</v>
          </cell>
          <cell r="B136" t="str">
            <v>Капітальний ремонт житлового фонду  об'єднань співвласників багатоквартирних будинків</v>
          </cell>
        </row>
        <row r="137">
          <cell r="A137" t="str">
            <v>100201</v>
          </cell>
          <cell r="B137" t="str">
            <v>Теплові мережі</v>
          </cell>
        </row>
        <row r="138">
          <cell r="A138" t="str">
            <v>100202</v>
          </cell>
          <cell r="B138" t="str">
            <v>Водопровідно - каналізаційне господарство</v>
          </cell>
        </row>
        <row r="139">
          <cell r="A139" t="str">
            <v>100203</v>
          </cell>
          <cell r="B139" t="str">
            <v>Благоустрій міст, сіл, селищ</v>
          </cell>
        </row>
        <row r="140">
          <cell r="A140" t="str">
            <v>100205</v>
          </cell>
          <cell r="B140" t="str">
            <v>Газові заводи і газова мережа</v>
          </cell>
        </row>
        <row r="141">
          <cell r="A141" t="str">
            <v>100206</v>
          </cell>
          <cell r="B141" t="str">
            <v>Готельне господарство</v>
          </cell>
        </row>
        <row r="142">
          <cell r="A142" t="str">
            <v>100207</v>
          </cell>
          <cell r="B142" t="str">
            <v>Берегоукріплювальні роботи</v>
          </cell>
        </row>
        <row r="143">
          <cell r="A143" t="str">
            <v>100208</v>
          </cell>
          <cell r="B143" t="str">
            <v>Видатки на впровадження засобів обліку витрат та регулювання споживання води та тепловоі енергіі</v>
          </cell>
        </row>
        <row r="144">
          <cell r="A144" t="str">
            <v>100209</v>
          </cell>
          <cell r="B144" t="str">
            <v>Заходи, пов"язані з поліпшенням питноі води</v>
          </cell>
        </row>
        <row r="145">
          <cell r="A145" t="str">
            <v>100301</v>
          </cell>
          <cell r="B145" t="str">
            <v>Збір та вивезення сміття і відходів, експлуатація каналізаційних систем</v>
          </cell>
        </row>
        <row r="146">
          <cell r="A146" t="str">
            <v>100302</v>
          </cell>
          <cell r="B146" t="str">
            <v>Комбінати комунальних підприємств, районні виробничі об'єднання та інші підприємства, установи та організаціі житлово-комунального господарства</v>
          </cell>
        </row>
        <row r="147">
          <cell r="A147" t="str">
            <v>100303</v>
          </cell>
          <cell r="B147" t="str">
            <v>Ремонтно-будівельні організаціі житлово-комунального господарства</v>
          </cell>
        </row>
        <row r="148">
          <cell r="A148" t="str">
            <v>100400</v>
          </cell>
          <cell r="B148" t="str">
            <v>Підприємства і організаціі побутового обслуговування, що входять до комунальноі власності</v>
          </cell>
        </row>
        <row r="149">
          <cell r="A149" t="str">
            <v>100601</v>
          </cell>
          <cell r="B149" t="str">
            <v>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виконавчоі влади та органу місцевого самоврядування,  та розміром економічно обірунтованих витрат на іх  виробн</v>
          </cell>
        </row>
        <row r="150">
          <cell r="A150" t="str">
            <v>100602</v>
          </cell>
          <cell r="B150" t="str">
            <v>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зв'язку з невідповідністю фактичноі вартості тепловоі е</v>
          </cell>
        </row>
        <row r="151">
          <cell r="A151" t="str">
            <v>110000</v>
          </cell>
          <cell r="B151" t="str">
            <v>Культура і мистецтво</v>
          </cell>
        </row>
        <row r="152">
          <cell r="A152" t="str">
            <v>110101</v>
          </cell>
          <cell r="B152" t="str">
            <v>Творчі спілки</v>
          </cell>
        </row>
        <row r="153">
          <cell r="A153" t="str">
            <v>110102</v>
          </cell>
          <cell r="B153" t="str">
            <v>Театри</v>
          </cell>
        </row>
        <row r="154">
          <cell r="A154" t="str">
            <v>110103</v>
          </cell>
          <cell r="B154" t="str">
            <v>Філармоніі, музичні колективи і ансамблі та інші мистецькі  заклади та заходи</v>
          </cell>
        </row>
        <row r="155">
          <cell r="A155" t="str">
            <v>110104</v>
          </cell>
          <cell r="B155" t="str">
            <v>Видатки на заходи, передбачені державними і місцевими програмами розвитку культури і мистецтва</v>
          </cell>
        </row>
        <row r="156">
          <cell r="A156" t="str">
            <v>110105</v>
          </cell>
          <cell r="B156" t="str">
            <v>Фінансова підтримка гастрольноі діяльності</v>
          </cell>
        </row>
        <row r="157">
          <cell r="A157" t="str">
            <v>110201</v>
          </cell>
          <cell r="B157" t="str">
            <v>Бібліотеки</v>
          </cell>
        </row>
        <row r="158">
          <cell r="A158" t="str">
            <v>110202</v>
          </cell>
          <cell r="B158" t="str">
            <v>Музеі і виставки</v>
          </cell>
        </row>
        <row r="159">
          <cell r="A159" t="str">
            <v>110203</v>
          </cell>
          <cell r="B159" t="str">
            <v>Заповідники</v>
          </cell>
        </row>
        <row r="160">
          <cell r="A160" t="str">
            <v>110204</v>
          </cell>
          <cell r="B160" t="str">
            <v>Палаци і будинки культури, клуби та інші заклади клубного типу</v>
          </cell>
        </row>
        <row r="161">
          <cell r="A161" t="str">
            <v>110205</v>
          </cell>
          <cell r="B161" t="str">
            <v>Школи естетичного виховання дітей</v>
          </cell>
        </row>
        <row r="162">
          <cell r="A162" t="str">
            <v>110300</v>
          </cell>
          <cell r="B162" t="str">
            <v>Кінематографія</v>
          </cell>
        </row>
        <row r="163">
          <cell r="A163" t="str">
            <v>110502</v>
          </cell>
          <cell r="B163" t="str">
            <v>Ўнші культурно-освітні заклади та заходи</v>
          </cell>
        </row>
        <row r="164">
          <cell r="A164" t="str">
            <v>120000</v>
          </cell>
          <cell r="B164" t="str">
            <v>Засоби масовоі інформаціі</v>
          </cell>
        </row>
        <row r="165">
          <cell r="A165" t="str">
            <v>120100</v>
          </cell>
          <cell r="B165" t="str">
            <v>Телебачення і радіомовлення</v>
          </cell>
        </row>
        <row r="166">
          <cell r="A166" t="str">
            <v>120201</v>
          </cell>
          <cell r="B166" t="str">
            <v>Періодичні видання (газети та журнали)</v>
          </cell>
        </row>
        <row r="167">
          <cell r="A167" t="str">
            <v>120300</v>
          </cell>
          <cell r="B167" t="str">
            <v>Книговидання</v>
          </cell>
        </row>
        <row r="168">
          <cell r="A168" t="str">
            <v>120400</v>
          </cell>
          <cell r="B168" t="str">
            <v>Ўнші засоби масовоі інформаціі</v>
          </cell>
        </row>
        <row r="169">
          <cell r="A169" t="str">
            <v>130000</v>
          </cell>
          <cell r="B169" t="str">
            <v>Фізична культура і спорт</v>
          </cell>
        </row>
        <row r="170">
          <cell r="A170" t="str">
            <v>130102</v>
          </cell>
          <cell r="B170" t="str">
            <v>Проведення навчально-тренувальних зборів і змагань</v>
          </cell>
        </row>
        <row r="171">
          <cell r="A171" t="str">
            <v>130104</v>
          </cell>
          <cell r="B171" t="str">
            <v>Видатки на утримання центрів з інвалідного спорту і реабілітаційних шкіл</v>
          </cell>
        </row>
        <row r="172">
          <cell r="A172" t="str">
            <v>130105</v>
          </cell>
          <cell r="B172" t="str">
            <v>Проведення навчально-тренувальних зборів і змагань та заходів з інвалідного спорту</v>
          </cell>
        </row>
        <row r="173">
          <cell r="A173" t="str">
            <v>130106</v>
          </cell>
          <cell r="B173" t="str">
            <v>Проведення навчально-тренувальних зборів і змагань з неолімпійських видів спорту</v>
          </cell>
        </row>
        <row r="174">
          <cell r="A174" t="str">
            <v>130107</v>
          </cell>
          <cell r="B174" t="str">
            <v>Утримання та навчально-тренувальна робота дитячо-юнацьких спортивних шкіл</v>
          </cell>
        </row>
        <row r="175">
          <cell r="A175" t="str">
            <v>130110</v>
          </cell>
          <cell r="B175" t="str">
            <v>Фінансова підтримка спортивних споруд</v>
          </cell>
        </row>
        <row r="176">
          <cell r="A176" t="str">
            <v>130112</v>
          </cell>
          <cell r="B176" t="str">
            <v>Ўнші видатки</v>
          </cell>
        </row>
        <row r="177">
          <cell r="A177" t="str">
            <v>130113</v>
          </cell>
          <cell r="B177" t="str">
            <v>Централізовані бухгалтеріі</v>
          </cell>
        </row>
        <row r="178">
          <cell r="A178" t="str">
            <v>130114</v>
          </cell>
          <cell r="B178" t="str">
            <v>Забезпечення підготовки спортсменів вищих категорій школами вищоі спортивноі майстерності</v>
          </cell>
        </row>
        <row r="179">
          <cell r="A179" t="str">
            <v>130115</v>
          </cell>
          <cell r="B179" t="str">
            <v>Центри "Спорт для всіх" та заходи з фізичноі культури</v>
          </cell>
        </row>
        <row r="180">
          <cell r="A180" t="str">
            <v>130201</v>
          </cell>
          <cell r="B180" t="str">
            <v>Проведення навчально-тренувальних зборів і змагань (які проводяться громадськими організаціями фізкультурно-спортивноі спрямованості)</v>
          </cell>
        </row>
        <row r="181">
          <cell r="A181" t="str">
            <v>130202</v>
          </cell>
          <cell r="B181" t="str">
            <v>Проведення заходів з нетрадиційних видів спорту і масових заходів з фізичноі культури  (які проводяться громадськими організаціями фізкультурно-спортивноі спрямованості)</v>
          </cell>
        </row>
        <row r="182">
          <cell r="A182" t="str">
            <v>130203</v>
          </cell>
          <cell r="B182" t="str">
            <v>Утримання та навчально-тренувальна робота дитячо-юнацьких спортивних шкіл (які підпорядковані громадським організаціям фізкультурно-спортивноі спрямованості)</v>
          </cell>
        </row>
        <row r="183">
          <cell r="A183" t="str">
            <v>130204</v>
          </cell>
          <cell r="B183" t="str">
            <v>Утримання апарату управління громадських фізкультурно-спортивних організацій</v>
          </cell>
        </row>
        <row r="184">
          <cell r="A184" t="str">
            <v>130205</v>
          </cell>
          <cell r="B184" t="str">
            <v>Фінансова підтримка спортивних споруд, які належать громадським організаціям фізкультурно-спортивноі спрямованості</v>
          </cell>
        </row>
        <row r="185">
          <cell r="A185" t="str">
            <v>150000</v>
          </cell>
          <cell r="B185" t="str">
            <v>Будівництво</v>
          </cell>
        </row>
        <row r="186">
          <cell r="A186" t="str">
            <v>150101</v>
          </cell>
          <cell r="B186" t="str">
            <v>Капітальні вкладення</v>
          </cell>
        </row>
        <row r="187">
          <cell r="A187" t="str">
            <v>150104</v>
          </cell>
          <cell r="B187" t="str">
            <v>Виплата компенсаціі на здешевлення вартості будівництва житла молодіжним житловим комплексам</v>
          </cell>
        </row>
        <row r="188">
          <cell r="A188" t="str">
            <v>150107</v>
          </cell>
          <cell r="B188" t="str">
            <v>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v>
          </cell>
        </row>
        <row r="189">
          <cell r="A189" t="str">
            <v>150109</v>
          </cell>
          <cell r="B189" t="str">
            <v>Компенсація селянським (фермерським) господарствам вартості будівництва об'єктів виробничого і невиробничого призначення</v>
          </cell>
        </row>
        <row r="190">
          <cell r="A190" t="str">
            <v>150110</v>
          </cell>
          <cell r="B190" t="str">
            <v>Проведення невідкладних відновлювальних робіт, будівництво та  реконструкція загальноосвітніх навчальних закладів</v>
          </cell>
        </row>
        <row r="191">
          <cell r="A191" t="str">
            <v>150111</v>
          </cell>
          <cell r="B191" t="str">
            <v>Проведення невідкладних відновлювальних робіт, будівництво та  реконструкція спеціалізованих навчальних закладів</v>
          </cell>
        </row>
        <row r="192">
          <cell r="A192" t="str">
            <v>150112</v>
          </cell>
          <cell r="B192" t="str">
            <v>Проведення невідкладних відновлювальних робіт, будівництво та  реконструкція позашкільних  навчальних закладів</v>
          </cell>
        </row>
        <row r="193">
          <cell r="A193" t="str">
            <v>150114</v>
          </cell>
          <cell r="B193" t="str">
            <v>Проведення невідкладних відновлювальних робіт, будівництво та реконструкція лікарень загального профілю</v>
          </cell>
        </row>
        <row r="194">
          <cell r="A194" t="str">
            <v>150115</v>
          </cell>
          <cell r="B194" t="str">
            <v>Завершення проектів газифікаціі сільських населених пунктів з високим ступенем готовності</v>
          </cell>
        </row>
        <row r="195">
          <cell r="A195" t="str">
            <v>150118</v>
          </cell>
          <cell r="B195" t="str">
            <v>Житлове будівництво та придбання житла для окремих категорій населення</v>
          </cell>
        </row>
        <row r="196">
          <cell r="A196" t="str">
            <v>150119</v>
          </cell>
          <cell r="B196" t="str">
            <v>Проведення невідкладних відновлювальних робіт, будівництво та реконструкція спеціалізованих лікарень  та інших спеціалізованих закладів</v>
          </cell>
        </row>
        <row r="197">
          <cell r="A197" t="str">
            <v>150120</v>
          </cell>
          <cell r="B197" t="str">
            <v>Будівництво та розвиток мережі метрополітенів</v>
          </cell>
        </row>
        <row r="198">
          <cell r="A198" t="str">
            <v>150121</v>
          </cell>
          <cell r="B198" t="str">
            <v>Заходи з упередження аварій та запобігання техногенних катастроф у житлово-комунальному господарстві та на інших аварійних об'єктах комунальноі власності</v>
          </cell>
        </row>
        <row r="199">
          <cell r="A199" t="str">
            <v>150122</v>
          </cell>
          <cell r="B199" t="str">
            <v>Ўнвестиційні проекти</v>
          </cell>
        </row>
        <row r="200">
          <cell r="A200" t="str">
            <v>150201</v>
          </cell>
          <cell r="B200" t="str">
            <v>Збереження, розвиток, реконструкція та реставрація  пам'яток   історіі та культури</v>
          </cell>
        </row>
        <row r="201">
          <cell r="A201" t="str">
            <v>150202</v>
          </cell>
          <cell r="B201" t="str">
            <v>Розробка схем та проектних рішень масового застосування</v>
          </cell>
        </row>
        <row r="202">
          <cell r="A202" t="str">
            <v>150203</v>
          </cell>
          <cell r="B202" t="str">
            <v>Операційні видатки і паспортизація, інвентаризація пам'яток архітектури, преміі в галузі архітектури</v>
          </cell>
        </row>
        <row r="203">
          <cell r="A203" t="str">
            <v>160000</v>
          </cell>
          <cell r="B203" t="str">
            <v>Сільське і лісове господарство, рибне господарство та мисливство</v>
          </cell>
        </row>
        <row r="204">
          <cell r="A204" t="str">
            <v>160101</v>
          </cell>
          <cell r="B204" t="str">
            <v>Землеустрій</v>
          </cell>
        </row>
        <row r="205">
          <cell r="A205" t="str">
            <v>160600</v>
          </cell>
          <cell r="B205" t="str">
            <v>Лісове господарство і мисливство</v>
          </cell>
        </row>
        <row r="206">
          <cell r="A206" t="str">
            <v>160903</v>
          </cell>
          <cell r="B206" t="str">
            <v>Програми в галузі сільського господарства, лісового господарства, рибальства та мисливства</v>
          </cell>
        </row>
        <row r="207">
          <cell r="A207" t="str">
            <v>160904</v>
          </cell>
          <cell r="B207" t="str">
            <v>Організація та регулювання діяльності ветеринарних лікарень та ветеринарних лабораторій</v>
          </cell>
        </row>
        <row r="208">
          <cell r="A208" t="str">
            <v>170000</v>
          </cell>
          <cell r="B208" t="str">
            <v>Транспорт, дорожнє господарство, зв'язок, телекомунікаціі та інформатика</v>
          </cell>
        </row>
        <row r="209">
          <cell r="A209" t="str">
            <v>170101</v>
          </cell>
          <cell r="B209" t="str">
            <v>Регулювання цін на послуги місцевого автотранспорту</v>
          </cell>
        </row>
        <row r="210">
          <cell r="A210" t="str">
            <v>170102</v>
          </cell>
          <cell r="B210" t="str">
            <v>Коменсаційні виплати на пільговий проізд автомобільним транспортом окремим категоріям громодян</v>
          </cell>
        </row>
        <row r="211">
          <cell r="A211" t="str">
            <v>170103</v>
          </cell>
          <cell r="B211" t="str">
            <v>Ўнші заходи у сфері автомобільного транспорту</v>
          </cell>
        </row>
        <row r="212">
          <cell r="A212" t="str">
            <v>170202</v>
          </cell>
          <cell r="B212" t="str">
            <v>Севастопольський морський торговельний порт</v>
          </cell>
        </row>
        <row r="213">
          <cell r="A213" t="str">
            <v>170203</v>
          </cell>
          <cell r="B213" t="str">
            <v>Компенсаційні виплати за пільговий проізд окремих категорій громадян на водному транспорті</v>
          </cell>
        </row>
        <row r="214">
          <cell r="A214" t="str">
            <v>170302</v>
          </cell>
          <cell r="B214" t="str">
            <v>Компенсаційні виплати за пільговий проізд окремих категорій громадян на залізничному транспорті</v>
          </cell>
        </row>
        <row r="215">
          <cell r="A215" t="str">
            <v>170303</v>
          </cell>
          <cell r="B215" t="str">
            <v>Регулювання цін на послуги метрополітену</v>
          </cell>
        </row>
        <row r="216">
          <cell r="A216" t="str">
            <v>170601</v>
          </cell>
          <cell r="B216" t="str">
            <v>Регулювання цін на послуги міського електротранспорту</v>
          </cell>
        </row>
        <row r="217">
          <cell r="A217" t="str">
            <v>170602</v>
          </cell>
          <cell r="B217" t="str">
            <v>Компенсаційні виплати на пільговий проізд електротранспортом окремим категоріям громодян</v>
          </cell>
        </row>
        <row r="218">
          <cell r="A218" t="str">
            <v>170603</v>
          </cell>
          <cell r="B218" t="str">
            <v>Ўнші заходи у сфері електротранспорту</v>
          </cell>
        </row>
        <row r="219">
          <cell r="A219" t="str">
            <v>170703</v>
          </cell>
          <cell r="B219" t="str">
            <v>Видатки на проведення робіт, пов"язаних з будівництвом, реконструкцією, ремонтом та утриманням автомобільних доріг</v>
          </cell>
        </row>
        <row r="220">
          <cell r="A220" t="str">
            <v>170800</v>
          </cell>
          <cell r="B220" t="str">
            <v>Зв'язок</v>
          </cell>
        </row>
        <row r="221">
          <cell r="A221" t="str">
            <v>170901</v>
          </cell>
          <cell r="B221" t="str">
            <v>Національна програма інформатизаціі</v>
          </cell>
        </row>
        <row r="222">
          <cell r="A222" t="str">
            <v>171000</v>
          </cell>
          <cell r="B222" t="str">
            <v>Діяльність і послуги, не віднесені до інших категорій</v>
          </cell>
        </row>
        <row r="223">
          <cell r="A223" t="str">
            <v>180000</v>
          </cell>
          <cell r="B223" t="str">
            <v>Ўнші послуги, пов'язані з економічною діяльністю</v>
          </cell>
        </row>
        <row r="224">
          <cell r="A224" t="str">
            <v>180107</v>
          </cell>
          <cell r="B224" t="str">
            <v>Фінансування енергозберігаючих заходів</v>
          </cell>
        </row>
        <row r="225">
          <cell r="A225" t="str">
            <v>180109</v>
          </cell>
          <cell r="B225" t="str">
            <v>Програма стабілізаціі та соціально-економічного розвитку територій</v>
          </cell>
        </row>
        <row r="226">
          <cell r="A226" t="str">
            <v>180401</v>
          </cell>
          <cell r="B226" t="str">
            <v>Платежі за кредитними угодами, укладеними під гарантіі Уряду</v>
          </cell>
        </row>
        <row r="227">
          <cell r="A227" t="str">
            <v>180403</v>
          </cell>
          <cell r="B227" t="str">
            <v>Видатки на обслуговування та погашення зобов'язань за коштами, залученими розпорядниками бюджетних коштів  під державні гарантіі для здійснення капітальних видатків</v>
          </cell>
        </row>
        <row r="228">
          <cell r="A228" t="str">
            <v>180404</v>
          </cell>
          <cell r="B228" t="str">
            <v>Підтримка малого і середнього підприємництва</v>
          </cell>
        </row>
        <row r="229">
          <cell r="A229" t="str">
            <v>180405</v>
          </cell>
          <cell r="B229" t="str">
            <v>Видатки на погашення реструктуризованоі заборгованості перед комерційними банками та на поповнення іх капіталу</v>
          </cell>
        </row>
        <row r="230">
          <cell r="A230" t="str">
            <v>180409</v>
          </cell>
          <cell r="B230" t="str">
            <v>Внески органів влади Автономноі Республіки Крим та органів місцевого самоврядування у статутні капітали суб"єктів підприємницькоі діяльності</v>
          </cell>
        </row>
        <row r="231">
          <cell r="A231" t="str">
            <v>180410</v>
          </cell>
          <cell r="B231" t="str">
            <v>Ўнші заходи, пов"язані з економічною діяльністю</v>
          </cell>
        </row>
        <row r="232">
          <cell r="A232" t="str">
            <v>180411</v>
          </cell>
          <cell r="B232" t="str">
            <v>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гарантіі</v>
          </cell>
        </row>
        <row r="233">
          <cell r="A233" t="str">
            <v>180412</v>
          </cell>
          <cell r="B233" t="str">
            <v>Повернення коштів, наданих із бюджету Автономноі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гарантіі</v>
          </cell>
        </row>
        <row r="234">
          <cell r="A234" t="str">
            <v>200000</v>
          </cell>
          <cell r="B234" t="str">
            <v>Охорона навколишнього природного середовища та ядерна безпека</v>
          </cell>
        </row>
        <row r="235">
          <cell r="A235" t="str">
            <v>200100</v>
          </cell>
          <cell r="B235" t="str">
            <v>Охорона і раціональне використання водних ресурсів</v>
          </cell>
        </row>
        <row r="236">
          <cell r="A236" t="str">
            <v>200200</v>
          </cell>
          <cell r="B236" t="str">
            <v>Охорона і раціональне використання земель</v>
          </cell>
        </row>
        <row r="237">
          <cell r="A237" t="str">
            <v>200300</v>
          </cell>
          <cell r="B237" t="str">
            <v>Створення захисних лісових насаджень та полезахисних лісових смуг</v>
          </cell>
        </row>
        <row r="238">
          <cell r="A238" t="str">
            <v>200400</v>
          </cell>
          <cell r="B238" t="str">
            <v>Охорона і раціональне використання мінеральних ресурсів</v>
          </cell>
        </row>
        <row r="239">
          <cell r="A239" t="str">
            <v>200600</v>
          </cell>
          <cell r="B239" t="str">
            <v>Збереження природно-заповідного фонду</v>
          </cell>
        </row>
        <row r="240">
          <cell r="A240" t="str">
            <v>200700</v>
          </cell>
          <cell r="B240" t="str">
            <v>Ўнші природоохоронні заходи</v>
          </cell>
        </row>
        <row r="241">
          <cell r="A241" t="str">
            <v>210000</v>
          </cell>
          <cell r="B241" t="str">
            <v>Запобігання та ліквідація надзвичайних ситуацій та наслідків стихійного лиха</v>
          </cell>
        </row>
        <row r="242">
          <cell r="A242" t="str">
            <v>210105</v>
          </cell>
          <cell r="B242" t="str">
            <v>Видатки на запобігання та ліквідацію надзвичайних ситуацій та наслідків стихійного лиха</v>
          </cell>
        </row>
        <row r="243">
          <cell r="A243" t="str">
            <v>210106</v>
          </cell>
          <cell r="B243" t="str">
            <v>Заходи у сфері захисту населення і територій від надзвичайних ситуацій техногенного та природного характеру</v>
          </cell>
        </row>
        <row r="244">
          <cell r="A244" t="str">
            <v>210107</v>
          </cell>
          <cell r="B244" t="str">
            <v>Заходи та роботи з мобілізаційноі підготовки місцевого значення</v>
          </cell>
        </row>
        <row r="245">
          <cell r="A245" t="str">
            <v>210110</v>
          </cell>
          <cell r="B245" t="str">
            <v>Заходи з організаціі рятування на водах</v>
          </cell>
        </row>
        <row r="246">
          <cell r="A246" t="str">
            <v>210120</v>
          </cell>
          <cell r="B246" t="str">
            <v>Видатки на ліквідацію наслідків стихійного лиха, що сталося 23-27 липня 2008 року</v>
          </cell>
        </row>
        <row r="247">
          <cell r="A247" t="str">
            <v>230000</v>
          </cell>
          <cell r="B247" t="str">
            <v>Обслуговування боргу</v>
          </cell>
        </row>
        <row r="248">
          <cell r="A248" t="str">
            <v>240000</v>
          </cell>
          <cell r="B248" t="str">
            <v>Цільові фонди</v>
          </cell>
        </row>
        <row r="249">
          <cell r="A249" t="str">
            <v>240601</v>
          </cell>
          <cell r="B249" t="str">
            <v>Охорона та раціональне використання природних ресурсів</v>
          </cell>
        </row>
        <row r="250">
          <cell r="A250" t="str">
            <v>240602</v>
          </cell>
          <cell r="B250" t="str">
            <v>Утилізація відходів</v>
          </cell>
        </row>
        <row r="251">
          <cell r="A251" t="str">
            <v>240603</v>
          </cell>
          <cell r="B251" t="str">
            <v>Ліквідація іншого забруднення навколишнього природного середовища</v>
          </cell>
        </row>
        <row r="252">
          <cell r="A252" t="str">
            <v>240604</v>
          </cell>
          <cell r="B252" t="str">
            <v>Ўнша діяльність у сфері охорони навколишнього природного середовища</v>
          </cell>
        </row>
        <row r="253">
          <cell r="A253" t="str">
            <v>240605</v>
          </cell>
          <cell r="B253" t="str">
            <v>Збереження природно-заповідного фонду</v>
          </cell>
        </row>
        <row r="254">
          <cell r="A254" t="str">
            <v>240606</v>
          </cell>
          <cell r="B254" t="str">
            <v>Заходи по заповненню водосховищ</v>
          </cell>
        </row>
        <row r="255">
          <cell r="A255" t="str">
            <v>240800</v>
          </cell>
          <cell r="B255" t="str">
            <v>Ўнші фонди</v>
          </cell>
        </row>
        <row r="256">
          <cell r="A256" t="str">
            <v>240900</v>
          </cell>
          <cell r="B256" t="str">
            <v>Цільові фонди, утворені Верховною Радою Автономноі Республіки Крим, органами місцевого самоврядування і місцевими органами виконавчоі влади</v>
          </cell>
        </row>
        <row r="257">
          <cell r="A257" t="str">
            <v>250000</v>
          </cell>
          <cell r="B257" t="str">
            <v>Видатки, не віднесені до основних груп</v>
          </cell>
        </row>
        <row r="258">
          <cell r="A258" t="str">
            <v>250102</v>
          </cell>
          <cell r="B258" t="str">
            <v>Резервний фонд</v>
          </cell>
        </row>
        <row r="259">
          <cell r="A259" t="str">
            <v>250203</v>
          </cell>
          <cell r="B259" t="str">
            <v>Проведення виборів депутатів місцевих рад та сільських, селищних, міських голів</v>
          </cell>
        </row>
        <row r="260">
          <cell r="A260" t="str">
            <v>250205</v>
          </cell>
          <cell r="B260" t="str">
            <v>Проведення референдумів</v>
          </cell>
        </row>
        <row r="261">
          <cell r="A261" t="str">
            <v>250207</v>
          </cell>
          <cell r="B261" t="str">
            <v>Утримання апарату Виборчоі комісіі Автономноі Республіки Крим</v>
          </cell>
        </row>
        <row r="262">
          <cell r="A262" t="str">
            <v>250301</v>
          </cell>
          <cell r="B262" t="str">
            <v>Реверсна дотація</v>
          </cell>
        </row>
        <row r="263">
          <cell r="A263" t="str">
            <v>250302</v>
          </cell>
          <cell r="B263" t="str">
            <v>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v>
          </cell>
        </row>
        <row r="264">
          <cell r="A264" t="str">
            <v>250303</v>
          </cell>
          <cell r="B264" t="str">
            <v>Кошти, що передаються за взаємними розрахунками із додатковоі дотаціі до державного бюджету</v>
          </cell>
        </row>
        <row r="265">
          <cell r="A265" t="str">
            <v>250304</v>
          </cell>
          <cell r="B265" t="str">
            <v>Кошти, що передаються за взаємними розрахунками із додатковоі дотаціі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v>
          </cell>
        </row>
        <row r="266">
          <cell r="A266" t="str">
            <v>250305</v>
          </cell>
          <cell r="B266" t="str">
            <v>Кошти, що передаються за взаємними розрахунками із додатковоі дотаціі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v>
          </cell>
        </row>
        <row r="267">
          <cell r="A267" t="str">
            <v>250307</v>
          </cell>
          <cell r="B267" t="str">
            <v>Кошти, що передаються за взаємними розрахунками до державного бюджету з місцевих бюджетів</v>
          </cell>
        </row>
        <row r="268">
          <cell r="A268" t="str">
            <v>250308</v>
          </cell>
          <cell r="B268" t="str">
            <v>Кошти, що передаються за взаємними розрахунками до місцевих бюджетів з державного бюджету</v>
          </cell>
        </row>
        <row r="269">
          <cell r="A269" t="str">
            <v>250309</v>
          </cell>
          <cell r="B269" t="str">
            <v>Кошти, що передаються за взаємними розрахунками між місцевими бюджетами</v>
          </cell>
        </row>
        <row r="270">
          <cell r="A270" t="str">
            <v>250310</v>
          </cell>
          <cell r="B270" t="str">
            <v>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космічноі діяльності, літакобудування, суднобудування та кінематогр</v>
          </cell>
        </row>
        <row r="271">
          <cell r="A271" t="str">
            <v>250313</v>
          </cell>
          <cell r="B271" t="str">
            <v>Стабілізаційна дотація</v>
          </cell>
        </row>
        <row r="272">
          <cell r="A272" t="str">
            <v>250315</v>
          </cell>
          <cell r="B272" t="str">
            <v>Ўнші додаткові дотаціі</v>
          </cell>
        </row>
        <row r="273">
          <cell r="A273" t="str">
            <v>250316</v>
          </cell>
          <cell r="B273" t="str">
            <v>Субвенція з державного бюджету обласному бюджету Донецькоі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274">
          <cell r="A274" t="str">
            <v>250318</v>
          </cell>
          <cell r="B274" t="str">
            <v>Додаткова дотація з державного бюджету місцевим бюджетам на виплату надбавок за обсяг та якість виконаноі роботи медичним працівникам закладів охорони здоров'я, що надають первинну медичну допомогу, у непілотних регіонах</v>
          </cell>
        </row>
        <row r="275">
          <cell r="A275" t="str">
            <v>250319</v>
          </cell>
          <cell r="B275" t="str">
            <v>Додаткова дотація з державного бюджету місцевим бюджетам на оплату праці працівників бюджетних установ</v>
          </cell>
        </row>
        <row r="276">
          <cell r="A276" t="str">
            <v>250321</v>
          </cell>
          <cell r="B276"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Украіні фінальноі частини чемпіонату Європи 2012</v>
          </cell>
        </row>
        <row r="277">
          <cell r="A277" t="str">
            <v>250322</v>
          </cell>
          <cell r="B277" t="str">
            <v>Субвенція з державного бюджету місцевим бюджетам на проекти ліквідаціі підприємств вугільноі та торфодобувноі промисловості і утримання водовідливних комплексів у безпечному режимі на умовах співфінансування (50 відсотків)</v>
          </cell>
        </row>
        <row r="278">
          <cell r="A278" t="str">
            <v>250323</v>
          </cell>
          <cell r="B278" t="str">
            <v>Субвенція на утримання об"єктів спільного користування чи ліквідацію негативних наслідків діяльності об"єктів спільного користування</v>
          </cell>
        </row>
        <row r="279">
          <cell r="A279" t="str">
            <v>250324</v>
          </cell>
          <cell r="B279" t="str">
            <v>Субвенція іншим бюджетам на виконання інвестиційних проектів</v>
          </cell>
        </row>
        <row r="280">
          <cell r="A280" t="str">
            <v>250326</v>
          </cell>
          <cell r="B280"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тимчасовоі державноі допомоги дітям та допомоги по догляду за інвалідами Ў чи ЎЎ групи внаслідок психіч</v>
          </cell>
        </row>
        <row r="281">
          <cell r="A281" t="str">
            <v>250328</v>
          </cell>
          <cell r="B281" t="str">
            <v>Субвенція з державного бюджету місцевим бюджетам на надання пільг та житлових субсидій населенню на оплату електроенергіі, природного газу, послуг  тепло-, водопостачання і водовідведення, квартирноі плати (утримання будинків і споруд та прибудинкових те</v>
          </cell>
        </row>
        <row r="282">
          <cell r="A282" t="str">
            <v>250329</v>
          </cell>
          <cell r="B282"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електроенергіі, природного і скрапленого газу на  побутові потреби, тве</v>
          </cell>
        </row>
        <row r="283">
          <cell r="A283" t="str">
            <v>250330</v>
          </cell>
          <cell r="B283"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284">
          <cell r="A284" t="str">
            <v>250331</v>
          </cell>
          <cell r="B284" t="str">
            <v>Додаткова дотація з державного бюджету місцевим бюджетам на покращення надання соціальних послуг найуразливішим верствам населення</v>
          </cell>
        </row>
        <row r="285">
          <cell r="A285" t="str">
            <v>250332</v>
          </cell>
          <cell r="B285" t="str">
            <v>Субвенція на підготовку робітничих кадрів з державного бюджету місцевим бюджетам</v>
          </cell>
        </row>
        <row r="286">
          <cell r="A286" t="str">
            <v>250333</v>
          </cell>
          <cell r="B286" t="str">
            <v>Додаткова дотація з державного бюджету місцевим бюджетам на виплату допомоги по догляду за інвалідом Ў чи ЎЎ групи внаслідок психічного розладу</v>
          </cell>
        </row>
        <row r="287">
          <cell r="A287" t="str">
            <v>250334</v>
          </cell>
          <cell r="B287" t="str">
            <v>Субвенція з державного бюджету місцевим бюджетам на погашення кредиторськоі заборгованості за медичне обладнання, придбане в 2011 році за рахунок субвенціі з державного бюджету місцевим бюджетам на придбання витратних матеріалів та медичного обладнання д</v>
          </cell>
        </row>
        <row r="288">
          <cell r="A288" t="str">
            <v>250335</v>
          </cell>
          <cell r="B288"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289">
          <cell r="A289" t="str">
            <v>250336</v>
          </cell>
          <cell r="B289" t="str">
            <v>Освітня субвенція з державного бюджету місцевим бюджетам</v>
          </cell>
        </row>
        <row r="290">
          <cell r="A290" t="str">
            <v>250337</v>
          </cell>
          <cell r="B290" t="str">
            <v>Субвенція з державного бюджету місцевим бюджетам на проведення заходів з відзначення 200-річчя від дня народження Тараса Шевченка</v>
          </cell>
        </row>
        <row r="291">
          <cell r="A291" t="str">
            <v>250339</v>
          </cell>
          <cell r="B291" t="str">
            <v>Медична субвенція з державного бюджету місцевим бюджетам</v>
          </cell>
        </row>
        <row r="292">
          <cell r="A292" t="str">
            <v>250342</v>
          </cell>
          <cell r="B292" t="str">
            <v>Субвенція з державного бюджету місцевим бюджетам для сплати заборгованості за поставлене у 2012 році медичне обладнання вітчизняного виробництва</v>
          </cell>
        </row>
        <row r="293">
          <cell r="A293" t="str">
            <v>250343</v>
          </cell>
          <cell r="B293" t="str">
            <v>Субвенція з державного бюджету обласному бюджету Тернопільськоі області на продовження будівництва житлових будинків у м. Почаєві Кременецького району з метою відселення сторонніх осіб з територіі Свято-Успенськоі Почаівськоі Лаври</v>
          </cell>
        </row>
        <row r="294">
          <cell r="A294" t="str">
            <v>250344</v>
          </cell>
          <cell r="B294" t="str">
            <v>Субвенція з місцевого бюджету державному бюджету на виконання програм соціально-економічного та культурного розвитку регіонів</v>
          </cell>
        </row>
        <row r="295">
          <cell r="A295" t="str">
            <v>250347</v>
          </cell>
          <cell r="B295" t="str">
            <v>Субвенція з державного бюджету районному бюджету  Шацького району Волинськоі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v>
          </cell>
        </row>
        <row r="296">
          <cell r="A296" t="str">
            <v>250348</v>
          </cell>
          <cell r="B296" t="str">
            <v>Субвенція з державного бюджету бюджету м. Дніпропетровська для продовження будівництва автомобільноі дороги в м. Дніпропетровську на ділянці від Кайдацького шляху до автомобільноі дороги Киів - Луганськ - Ўзварине, у тому числі оплату виконаних у 2012 ро</v>
          </cell>
        </row>
        <row r="297">
          <cell r="A297" t="str">
            <v>250349</v>
          </cell>
          <cell r="B297" t="str">
            <v>Субвенція з державного бюджету місцевим бюджетам на капітальний ремонт систем централізованого водопостачання та водовідведення</v>
          </cell>
        </row>
        <row r="298">
          <cell r="A298" t="str">
            <v>250355</v>
          </cell>
          <cell r="B298" t="str">
            <v>Субвенція з державного бюджету місцевим бюджетам на реформування регіональних систем охорони здоров'я для здійснення  заходів з виконання спільного з Міжнародним банком реконструкціі та розвитку проекту "Поліпшення охорони здоров'я на службі у людей"</v>
          </cell>
        </row>
        <row r="299">
          <cell r="A299" t="str">
            <v>250359</v>
          </cell>
          <cell r="B299"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інгаляційноі анестезіі</v>
          </cell>
        </row>
        <row r="300">
          <cell r="A300" t="str">
            <v>250360</v>
          </cell>
          <cell r="B300"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301">
          <cell r="A301" t="str">
            <v>250362</v>
          </cell>
          <cell r="B301" t="str">
            <v>Субвенція з державного бюджету місцевим бюджетам на фінансування заходів соціально-економічноі компенсаціі ризику населення, яке проживає на територіі зони спостереження</v>
          </cell>
        </row>
        <row r="302">
          <cell r="A302" t="str">
            <v>250363</v>
          </cell>
          <cell r="B302" t="str">
            <v>Субвенція з державного бюджету місцевим бюджетам на придбання медикаментів та виробів медичного призначення для забезпечення швидкоі медичноі допомоги</v>
          </cell>
        </row>
        <row r="303">
          <cell r="A303" t="str">
            <v>250366</v>
          </cell>
          <cell r="B303" t="str">
            <v>Субвенція з державного бюджету місцевим бюджетам на здійснення заходів щодо соціально-економічного розвитку окремих територій</v>
          </cell>
        </row>
        <row r="304">
          <cell r="A304" t="str">
            <v>250370</v>
          </cell>
          <cell r="B304" t="str">
            <v>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первинноі медичноі (медико-санітарноі) допомог</v>
          </cell>
        </row>
        <row r="305">
          <cell r="A305" t="str">
            <v>250371</v>
          </cell>
          <cell r="B305" t="str">
            <v>Субвенція з державного бюджету місцевим бюджетам на придбання медичного обладнання (мамографічного, рентгенологічного та апаратів ультразвуковоі діагностики) вітчизняного виробництва</v>
          </cell>
        </row>
        <row r="306">
          <cell r="A306" t="str">
            <v>250372</v>
          </cell>
          <cell r="B306" t="str">
            <v>Субвенція з державного бюджету місцевим бюджетам на придбання медичного автотранспорту та обладнання для закладів охорони здоров'я</v>
          </cell>
        </row>
        <row r="307">
          <cell r="A307" t="str">
            <v>250373</v>
          </cell>
          <cell r="B307" t="str">
            <v>Субвенція з державного бюджету міському бюджету  міста Києва для здійснення заходів з деодораціі на спорудах Бортницькоі станціі аераціі</v>
          </cell>
        </row>
        <row r="308">
          <cell r="A308" t="str">
            <v>250376</v>
          </cell>
          <cell r="B308" t="str">
            <v>Субвенція з державного бюджету місцевим бюджетам на виплату державноі соціальноі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309">
          <cell r="A309" t="str">
            <v>250380</v>
          </cell>
          <cell r="B309" t="str">
            <v>Ўнші субвенціі</v>
          </cell>
        </row>
        <row r="310">
          <cell r="A310" t="str">
            <v>250382</v>
          </cell>
          <cell r="B310" t="str">
            <v>Субвенція з державного бюджету місцевим бюджетам на фінансування Програм - переможців Всеукраінського конкурсу проектів та програм розвитку місцевого самоврядування</v>
          </cell>
        </row>
        <row r="311">
          <cell r="A311" t="str">
            <v>250383</v>
          </cell>
          <cell r="B311" t="str">
            <v>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v>
          </cell>
        </row>
        <row r="312">
          <cell r="A312" t="str">
            <v>250388</v>
          </cell>
          <cell r="B312" t="str">
            <v>Субвенція з державного бюджету місцевим бюджетам на проведення виборів депутатів місцевих рад та сільських, селищних, міських голів</v>
          </cell>
        </row>
        <row r="313">
          <cell r="A313" t="str">
            <v>250389</v>
          </cell>
          <cell r="B313" t="str">
            <v>Субвенція з державного бюджету міському бюджету міста Києва на забезпечення функціонування Центру ядерноі медицини Киівського міського клінічного онкологічного центру</v>
          </cell>
        </row>
        <row r="314">
          <cell r="A314" t="str">
            <v>250402</v>
          </cell>
          <cell r="B314" t="str">
            <v>Видатки на покриття заборгованостей, що виникли у попередні роки із заробітноі плати працівників бюджетних установ, грошового забезпечення, стипендій та інших соціальних виплатах</v>
          </cell>
        </row>
        <row r="315">
          <cell r="A315" t="str">
            <v>250403</v>
          </cell>
          <cell r="B315" t="str">
            <v>Видатки на покриття інших заборгованостей, що виникли у попередні роки</v>
          </cell>
        </row>
        <row r="316">
          <cell r="A316" t="str">
            <v>250404</v>
          </cell>
          <cell r="B316" t="str">
            <v>Ўнші видатки</v>
          </cell>
        </row>
        <row r="317">
          <cell r="A317" t="str">
            <v>250405</v>
          </cell>
          <cell r="B317" t="str">
            <v>Видатки на будівництво та реконструкцію релігійних споруд</v>
          </cell>
        </row>
        <row r="318">
          <cell r="A318" t="str">
            <v>250500</v>
          </cell>
          <cell r="B318" t="str">
            <v>Підготовка земельних ділянок несільськогосподарського призначення або прав на них комунальноі власності для продажу на земельних торгах та проведення таких торгів</v>
          </cell>
        </row>
        <row r="319">
          <cell r="A319" t="str">
            <v>250901</v>
          </cell>
          <cell r="B319" t="str">
            <v>Впровадження проектів розвитку за рахунок коштів, залучених державою</v>
          </cell>
        </row>
        <row r="320">
          <cell r="A320" t="str">
            <v>250902</v>
          </cell>
          <cell r="B320" t="str">
            <v>Повернення позик, наданих для впровадження проектів розвитку за рахунок коштів, залучених державою</v>
          </cell>
        </row>
        <row r="321">
          <cell r="A321" t="str">
            <v>250903</v>
          </cell>
          <cell r="B321" t="str">
            <v>Надання бюджетних позичок субієктам підприємницькоі діяльності</v>
          </cell>
        </row>
        <row r="322">
          <cell r="A322" t="str">
            <v>250904</v>
          </cell>
          <cell r="B322" t="str">
            <v>Повернення бюджетних позичок</v>
          </cell>
        </row>
        <row r="323">
          <cell r="A323" t="str">
            <v>250905</v>
          </cell>
          <cell r="B323" t="str">
            <v>Часткова компенсація відсотковоі ставки кредитів комерційних банків молодим сім'ям та одиноким молодим громадянам на будівництво (реконструкцію) та придбання житла</v>
          </cell>
        </row>
        <row r="324">
          <cell r="A324" t="str">
            <v>250907</v>
          </cell>
          <cell r="B324" t="str">
            <v>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v>
          </cell>
        </row>
        <row r="325">
          <cell r="A325" t="str">
            <v>250908</v>
          </cell>
          <cell r="B325" t="str">
            <v>Надання пільгового довгострокового кредиту громадянам на будівництво (реконструкцію) та  придбання житла</v>
          </cell>
        </row>
        <row r="326">
          <cell r="A326" t="str">
            <v>250909</v>
          </cell>
          <cell r="B326" t="str">
            <v>Повернення коштів, наданих для кредитування  громадян на будівництво (реконструкцію) та придбання житла</v>
          </cell>
        </row>
        <row r="327">
          <cell r="A327" t="str">
            <v>250910</v>
          </cell>
          <cell r="B327" t="str">
            <v>Надання пільгового кредиту членам житлово-будівельних кооперативів</v>
          </cell>
        </row>
        <row r="328">
          <cell r="A328" t="str">
            <v>250911</v>
          </cell>
          <cell r="B328" t="str">
            <v>Надання державного пільгового кредиту індивідуальним сільським забудовникам</v>
          </cell>
        </row>
        <row r="329">
          <cell r="A329" t="str">
            <v>250912</v>
          </cell>
          <cell r="B329" t="str">
            <v>Повернення коштів, наданих для кредитування індивідуальних сільських забудовників</v>
          </cell>
        </row>
        <row r="330">
          <cell r="A330" t="str">
            <v>250913</v>
          </cell>
          <cell r="B330" t="str">
            <v>Витрати, пов'язані з наданням та обслуговуванням пільгових довгострокових кредитів, наданих громадянам на будівництво (реконструкцію) та придбання житла</v>
          </cell>
        </row>
        <row r="331">
          <cell r="A331" t="str">
            <v>250914</v>
          </cell>
          <cell r="B331" t="str">
            <v>Витрати, пов'язані з наданням та обслуговуванням державних пільгових кредитів, наданих індивідуальним сільським забудовникам</v>
          </cell>
        </row>
        <row r="332">
          <cell r="A332" t="str">
            <v>250915</v>
          </cell>
          <cell r="B332" t="str">
            <v>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v>
          </cell>
        </row>
        <row r="333">
          <cell r="A333" t="str">
            <v>-</v>
          </cell>
          <cell r="B333" t="str">
            <v>-</v>
          </cell>
        </row>
      </sheetData>
      <sheetData sheetId="287">
        <row r="1">
          <cell r="A1" t="str">
            <v>11</v>
          </cell>
          <cell r="B1" t="str">
            <v>Апарат Верховної Ради України</v>
          </cell>
        </row>
        <row r="2">
          <cell r="A2" t="str">
            <v>30</v>
          </cell>
          <cell r="B2" t="str">
            <v>Державне управління справами</v>
          </cell>
        </row>
        <row r="3">
          <cell r="A3" t="str">
            <v>41</v>
          </cell>
          <cell r="B3" t="str">
            <v>Господарсько-фінансовий департамент Секретаріату Кабінету Міністрів України</v>
          </cell>
        </row>
        <row r="4">
          <cell r="A4" t="str">
            <v>42</v>
          </cell>
          <cell r="B4" t="str">
            <v>Господарсько-фінансовий департамент Секретаріату Кабінету Міністрів України (загальнодержавні витрати)</v>
          </cell>
        </row>
        <row r="5">
          <cell r="A5" t="str">
            <v>50</v>
          </cell>
          <cell r="B5" t="str">
            <v>Державна судова адміністрація України</v>
          </cell>
        </row>
        <row r="6">
          <cell r="A6" t="str">
            <v>60</v>
          </cell>
          <cell r="B6" t="str">
            <v>Верховний Суд України</v>
          </cell>
        </row>
        <row r="7">
          <cell r="A7" t="str">
            <v>65</v>
          </cell>
          <cell r="B7" t="str">
            <v>Вищий спеціалізований суд України з розгляду цивільних і кримінальних справ</v>
          </cell>
        </row>
        <row r="8">
          <cell r="A8" t="str">
            <v>70</v>
          </cell>
          <cell r="B8" t="str">
            <v>Вищий господарський суд України</v>
          </cell>
        </row>
        <row r="9">
          <cell r="A9" t="str">
            <v>75</v>
          </cell>
          <cell r="B9" t="str">
            <v>Вищий адміністративний суд України</v>
          </cell>
        </row>
        <row r="10">
          <cell r="A10" t="str">
            <v>80</v>
          </cell>
          <cell r="B10" t="str">
            <v>Конституційний Суд України</v>
          </cell>
        </row>
        <row r="11">
          <cell r="A11" t="str">
            <v>90</v>
          </cell>
          <cell r="B11" t="str">
            <v>Генеральна прокуратура України</v>
          </cell>
        </row>
        <row r="12">
          <cell r="A12" t="str">
            <v>100</v>
          </cell>
          <cell r="B12" t="str">
            <v>Міністерство внутрішніх справ України</v>
          </cell>
        </row>
        <row r="13">
          <cell r="A13" t="str">
            <v>110</v>
          </cell>
          <cell r="B13" t="str">
            <v>Міністерство енергетики та вугільної промисловості України</v>
          </cell>
        </row>
        <row r="14">
          <cell r="A14" t="str">
            <v>111</v>
          </cell>
          <cell r="B14" t="str">
            <v>Міністерство енергетики та вугільної промисловості України (загальнодержавні витрати)</v>
          </cell>
        </row>
        <row r="15">
          <cell r="A15" t="str">
            <v>120</v>
          </cell>
          <cell r="B15" t="str">
            <v>Міністерство економічного розвитку і торгівлі України</v>
          </cell>
        </row>
        <row r="16">
          <cell r="A16" t="str">
            <v>121</v>
          </cell>
          <cell r="B16" t="str">
            <v>Міністерство економічного розвитку і торгівлі України (загальнодержавні витрати)</v>
          </cell>
        </row>
        <row r="17">
          <cell r="A17" t="str">
            <v>140</v>
          </cell>
          <cell r="B17" t="str">
            <v>Міністерство закордонних справ України</v>
          </cell>
        </row>
        <row r="18">
          <cell r="A18" t="str">
            <v>170</v>
          </cell>
          <cell r="B18" t="str">
            <v>Державний комітет телебачення і радіомовлення України</v>
          </cell>
        </row>
        <row r="19">
          <cell r="A19" t="str">
            <v>180</v>
          </cell>
          <cell r="B19" t="str">
            <v>Міністерство культури України</v>
          </cell>
        </row>
        <row r="20">
          <cell r="A20" t="str">
            <v>181</v>
          </cell>
          <cell r="B20" t="str">
            <v>Міністерство культури України (загальнодержавні витрати)</v>
          </cell>
        </row>
        <row r="21">
          <cell r="A21" t="str">
            <v>190</v>
          </cell>
          <cell r="B21" t="str">
            <v>Державне агентство лісових ресурсів України</v>
          </cell>
        </row>
        <row r="22">
          <cell r="A22" t="str">
            <v>210</v>
          </cell>
          <cell r="B22" t="str">
            <v>Міністерство оборони України</v>
          </cell>
        </row>
        <row r="23">
          <cell r="A23" t="str">
            <v>220</v>
          </cell>
          <cell r="B23" t="str">
            <v>Міністерство освіти і науки України</v>
          </cell>
        </row>
        <row r="24">
          <cell r="A24" t="str">
            <v>221</v>
          </cell>
          <cell r="B24" t="str">
            <v>Міністерство освіти і науки, молоді та спорту України (загальнодержавні витрати)</v>
          </cell>
        </row>
        <row r="25">
          <cell r="A25" t="str">
            <v>230</v>
          </cell>
          <cell r="B25" t="str">
            <v>Міністерство охорони здоров'я України</v>
          </cell>
        </row>
        <row r="26">
          <cell r="A26" t="str">
            <v>231</v>
          </cell>
          <cell r="B26" t="str">
            <v>Міністерство охорони здоров'я України (загальнодержавні витрати)</v>
          </cell>
        </row>
        <row r="27">
          <cell r="A27" t="str">
            <v>240</v>
          </cell>
          <cell r="B27" t="str">
            <v>Міністерство екології та природних ресурсів України</v>
          </cell>
        </row>
        <row r="28">
          <cell r="A28" t="str">
            <v>250</v>
          </cell>
          <cell r="B28" t="str">
            <v>Міністерство соціальної політики України</v>
          </cell>
        </row>
        <row r="29">
          <cell r="A29" t="str">
            <v>251</v>
          </cell>
          <cell r="B29" t="str">
            <v>Міністерство соціальної політики України (загальнодержавні витрати)</v>
          </cell>
        </row>
        <row r="30">
          <cell r="A30" t="str">
            <v>275</v>
          </cell>
          <cell r="B30" t="str">
            <v>Міністерство регіонального розвитку, будівництва та житлово-комунального господарства України</v>
          </cell>
        </row>
        <row r="31">
          <cell r="A31" t="str">
            <v>276</v>
          </cell>
          <cell r="B31" t="str">
            <v>Міністерство регіонального розвитку, будівництва та житлово-комунального господарства України (загальнодержавні витрати)</v>
          </cell>
        </row>
        <row r="32">
          <cell r="A32" t="str">
            <v>280</v>
          </cell>
          <cell r="B32" t="str">
            <v>Міністерство аграрної політики та продовольства України</v>
          </cell>
        </row>
        <row r="33">
          <cell r="A33" t="str">
            <v>310</v>
          </cell>
          <cell r="B33" t="str">
            <v>Міністерство інфраструктури України</v>
          </cell>
        </row>
        <row r="34">
          <cell r="A34" t="str">
            <v>311</v>
          </cell>
          <cell r="B34" t="str">
            <v>Державне агентство автомобільних доріг України</v>
          </cell>
        </row>
        <row r="35">
          <cell r="A35" t="str">
            <v>312</v>
          </cell>
          <cell r="B35" t="str">
            <v>Міністерство інфраструктури України (загальнодержавні витрати)</v>
          </cell>
        </row>
        <row r="36">
          <cell r="A36" t="str">
            <v>313</v>
          </cell>
          <cell r="B36" t="str">
            <v>Державне агентство автомобільних доріг України (загальнодержавні витрати)</v>
          </cell>
        </row>
        <row r="37">
          <cell r="A37" t="str">
            <v>320</v>
          </cell>
          <cell r="B37" t="str">
            <v>Міністерство надзвичайних ситуацій України</v>
          </cell>
        </row>
        <row r="38">
          <cell r="A38" t="str">
            <v>321</v>
          </cell>
          <cell r="B38" t="str">
            <v>Міністерство надзвичайних ситуацій України (загальнодержавні витрати)</v>
          </cell>
        </row>
        <row r="39">
          <cell r="A39" t="str">
            <v>330</v>
          </cell>
          <cell r="B39" t="str">
            <v>Державна фіскальна служба України</v>
          </cell>
        </row>
        <row r="40">
          <cell r="A40" t="str">
            <v>340</v>
          </cell>
          <cell r="B40" t="str">
            <v>Міністерство молоді та спорту України</v>
          </cell>
        </row>
        <row r="41">
          <cell r="A41" t="str">
            <v>341</v>
          </cell>
          <cell r="B41" t="str">
            <v>Міністерство молоді та спорту України (загальнодержавні витрати)</v>
          </cell>
        </row>
        <row r="42">
          <cell r="A42" t="str">
            <v>350</v>
          </cell>
          <cell r="B42" t="str">
            <v>Міністерство фінансів України</v>
          </cell>
        </row>
        <row r="43">
          <cell r="A43" t="str">
            <v>351</v>
          </cell>
          <cell r="B43" t="str">
            <v>Міністерство фінансів України (загальнодержавні витрати)</v>
          </cell>
        </row>
        <row r="44">
          <cell r="A44" t="str">
            <v>360</v>
          </cell>
          <cell r="B44" t="str">
            <v>Міністерство юстиції України</v>
          </cell>
        </row>
        <row r="45">
          <cell r="A45" t="str">
            <v>380</v>
          </cell>
          <cell r="B45" t="str">
            <v>Міністерство інформаційної політики України</v>
          </cell>
        </row>
        <row r="46">
          <cell r="A46" t="str">
            <v>527</v>
          </cell>
          <cell r="B46" t="str">
            <v>Державна інспекція ядерного регулювання України</v>
          </cell>
        </row>
        <row r="47">
          <cell r="A47" t="str">
            <v>534</v>
          </cell>
          <cell r="B47" t="str">
            <v>Адміністрація Державної прикордонної служби України</v>
          </cell>
        </row>
        <row r="48">
          <cell r="A48" t="str">
            <v>550</v>
          </cell>
          <cell r="B48" t="str">
            <v>Національна комісія, що здійснює державне регулювання у сфері ринків фінансових послуг</v>
          </cell>
        </row>
        <row r="49">
          <cell r="A49" t="str">
            <v>555</v>
          </cell>
          <cell r="B49" t="str">
            <v>Державна служба України з контролю за наркотиками</v>
          </cell>
        </row>
        <row r="50">
          <cell r="A50" t="str">
            <v>556</v>
          </cell>
          <cell r="B50" t="str">
            <v>Національна комісія, що здійснює державне регулювання у сфері зв'язку та інформатизації</v>
          </cell>
        </row>
        <row r="51">
          <cell r="A51" t="str">
            <v>596</v>
          </cell>
          <cell r="B51" t="str">
            <v>Головне управління розвідки Міністерства оборони України</v>
          </cell>
        </row>
        <row r="52">
          <cell r="A52" t="str">
            <v>598</v>
          </cell>
          <cell r="B52" t="str">
            <v>Вища рада юстиції</v>
          </cell>
        </row>
        <row r="53">
          <cell r="A53" t="str">
            <v>599</v>
          </cell>
          <cell r="B53" t="str">
            <v>Секретаріат Уповноваженого Верховної Ради України з прав людини</v>
          </cell>
        </row>
        <row r="54">
          <cell r="A54" t="str">
            <v>601</v>
          </cell>
          <cell r="B54" t="str">
            <v>Антимонопольний комітет України</v>
          </cell>
        </row>
        <row r="55">
          <cell r="A55" t="str">
            <v>612</v>
          </cell>
          <cell r="B55" t="str">
            <v>Національне агентство України з питань державної служби</v>
          </cell>
        </row>
        <row r="56">
          <cell r="A56" t="str">
            <v>615</v>
          </cell>
          <cell r="B56" t="str">
            <v>Національна комісія з цінних паперів та фондового ринку</v>
          </cell>
        </row>
        <row r="57">
          <cell r="A57" t="str">
            <v>632</v>
          </cell>
          <cell r="B57" t="str">
            <v>Національне антикорупційне бюро України</v>
          </cell>
        </row>
        <row r="58">
          <cell r="A58" t="str">
            <v>633</v>
          </cell>
          <cell r="B58" t="str">
            <v>Національне агентство з питань запобігання корупції</v>
          </cell>
        </row>
        <row r="59">
          <cell r="A59" t="str">
            <v>634</v>
          </cell>
          <cell r="B59" t="str">
            <v>Національна комісія, що здійснює державне регулювання у сферах енергетики та комунальних послуг</v>
          </cell>
        </row>
        <row r="60">
          <cell r="A60" t="str">
            <v>637</v>
          </cell>
          <cell r="B60" t="str">
            <v>Національна комісія, що здійснює державне регулювання у сфері енергетики</v>
          </cell>
        </row>
        <row r="61">
          <cell r="A61" t="str">
            <v>638</v>
          </cell>
          <cell r="B61" t="str">
            <v>Державне космічне агентство України</v>
          </cell>
        </row>
        <row r="62">
          <cell r="A62" t="str">
            <v>644</v>
          </cell>
          <cell r="B62" t="str">
            <v>Національна рада України з питань телебачення і радіомовлення</v>
          </cell>
        </row>
        <row r="63">
          <cell r="A63" t="str">
            <v>645</v>
          </cell>
          <cell r="B63" t="str">
            <v>Національна комісія, що здійснює державне регулювання у сфері комунальних послуг</v>
          </cell>
        </row>
        <row r="64">
          <cell r="A64" t="str">
            <v>650</v>
          </cell>
          <cell r="B64" t="str">
            <v>Рада національної безпеки і оборони України</v>
          </cell>
        </row>
        <row r="65">
          <cell r="A65" t="str">
            <v>651</v>
          </cell>
          <cell r="B65" t="str">
            <v>Рахункова палата</v>
          </cell>
        </row>
        <row r="66">
          <cell r="A66" t="str">
            <v>652</v>
          </cell>
          <cell r="B66" t="str">
            <v>Служба безпеки України</v>
          </cell>
        </row>
        <row r="67">
          <cell r="A67" t="str">
            <v>654</v>
          </cell>
          <cell r="B67" t="str">
            <v>Національна академія наук України</v>
          </cell>
        </row>
        <row r="68">
          <cell r="A68" t="str">
            <v>655</v>
          </cell>
          <cell r="B68" t="str">
            <v>Національна академія педагогічних наук України</v>
          </cell>
        </row>
        <row r="69">
          <cell r="A69" t="str">
            <v>656</v>
          </cell>
          <cell r="B69" t="str">
            <v>Національна академія медичних наук України</v>
          </cell>
        </row>
        <row r="70">
          <cell r="A70" t="str">
            <v>657</v>
          </cell>
          <cell r="B70" t="str">
            <v>Національна академія мистецтв України</v>
          </cell>
        </row>
        <row r="71">
          <cell r="A71" t="str">
            <v>658</v>
          </cell>
          <cell r="B71" t="str">
            <v>Національна академія правових наук України</v>
          </cell>
        </row>
        <row r="72">
          <cell r="A72" t="str">
            <v>659</v>
          </cell>
          <cell r="B72" t="str">
            <v>Національна академія аграрних наук України</v>
          </cell>
        </row>
        <row r="73">
          <cell r="A73" t="str">
            <v>660</v>
          </cell>
          <cell r="B73" t="str">
            <v>Управління державної охорони України</v>
          </cell>
        </row>
        <row r="74">
          <cell r="A74" t="str">
            <v>661</v>
          </cell>
          <cell r="B74" t="str">
            <v>Фонд державного майна України</v>
          </cell>
        </row>
        <row r="75">
          <cell r="A75" t="str">
            <v>662</v>
          </cell>
          <cell r="B75" t="str">
            <v>Служба зовнішньої розвідки України</v>
          </cell>
        </row>
        <row r="76">
          <cell r="A76" t="str">
            <v>664</v>
          </cell>
          <cell r="B76" t="str">
            <v>Адміністрація Державної служби спеціального зв'язку та захисту інформації України</v>
          </cell>
        </row>
        <row r="77">
          <cell r="A77" t="str">
            <v>665</v>
          </cell>
          <cell r="B77" t="str">
            <v>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v>
          </cell>
        </row>
        <row r="78">
          <cell r="A78" t="str">
            <v>673</v>
          </cell>
          <cell r="B78" t="str">
            <v>Центральна виборча комісія</v>
          </cell>
        </row>
        <row r="79">
          <cell r="A79" t="str">
            <v>674</v>
          </cell>
          <cell r="B79" t="str">
            <v>Центральна виборча комісія (загальнодержавні витрати)</v>
          </cell>
        </row>
        <row r="80">
          <cell r="A80" t="str">
            <v>680</v>
          </cell>
          <cell r="B80" t="str">
            <v>Національна акціонерна компанія "Украгролізинг"</v>
          </cell>
        </row>
        <row r="81">
          <cell r="A81" t="str">
            <v>771</v>
          </cell>
          <cell r="B81" t="str">
            <v>Рада міністрів Автономної Республіки Крим</v>
          </cell>
        </row>
        <row r="82">
          <cell r="A82" t="str">
            <v>772</v>
          </cell>
          <cell r="B82" t="str">
            <v>Вінницька обласна державна адміністрація</v>
          </cell>
        </row>
        <row r="83">
          <cell r="A83" t="str">
            <v>773</v>
          </cell>
          <cell r="B83" t="str">
            <v>Волинська обласна державна адміністрація</v>
          </cell>
        </row>
        <row r="84">
          <cell r="A84" t="str">
            <v>774</v>
          </cell>
          <cell r="B84" t="str">
            <v>Дніпропетровська обласна державна адміністрація</v>
          </cell>
        </row>
        <row r="85">
          <cell r="A85" t="str">
            <v>775</v>
          </cell>
          <cell r="B85" t="str">
            <v>Донецька обласна державна адміністрація</v>
          </cell>
        </row>
        <row r="86">
          <cell r="A86" t="str">
            <v>776</v>
          </cell>
          <cell r="B86" t="str">
            <v>Житомирська обласна державна адміністрація</v>
          </cell>
        </row>
        <row r="87">
          <cell r="A87" t="str">
            <v>777</v>
          </cell>
          <cell r="B87" t="str">
            <v>Закарпатська обласна державна адміністрація</v>
          </cell>
        </row>
        <row r="88">
          <cell r="A88" t="str">
            <v>778</v>
          </cell>
          <cell r="B88" t="str">
            <v>Запорізька обласна державна адміністрація</v>
          </cell>
        </row>
        <row r="89">
          <cell r="A89" t="str">
            <v>779</v>
          </cell>
          <cell r="B89" t="str">
            <v>Ўвано-Франківська обласна державна адміністрація</v>
          </cell>
        </row>
        <row r="90">
          <cell r="A90" t="str">
            <v>780</v>
          </cell>
          <cell r="B90" t="str">
            <v>Київська обласна державна адміністрація</v>
          </cell>
        </row>
        <row r="91">
          <cell r="A91" t="str">
            <v>781</v>
          </cell>
          <cell r="B91" t="str">
            <v>Кіровоградська обласна державна адміністрація</v>
          </cell>
        </row>
        <row r="92">
          <cell r="A92" t="str">
            <v>782</v>
          </cell>
          <cell r="B92" t="str">
            <v>Луганська обласна державна адміністрація</v>
          </cell>
        </row>
        <row r="93">
          <cell r="A93" t="str">
            <v>783</v>
          </cell>
          <cell r="B93" t="str">
            <v>Львівська обласна державна адміністрація</v>
          </cell>
        </row>
        <row r="94">
          <cell r="A94" t="str">
            <v>784</v>
          </cell>
          <cell r="B94" t="str">
            <v>Миколаївська обласна державна адміністрація</v>
          </cell>
        </row>
        <row r="95">
          <cell r="A95" t="str">
            <v>785</v>
          </cell>
          <cell r="B95" t="str">
            <v>Одеська обласна державна адміністрація</v>
          </cell>
        </row>
        <row r="96">
          <cell r="A96" t="str">
            <v>786</v>
          </cell>
          <cell r="B96" t="str">
            <v>Полтавська обласна державна адміністрація</v>
          </cell>
        </row>
        <row r="97">
          <cell r="A97" t="str">
            <v>787</v>
          </cell>
          <cell r="B97" t="str">
            <v>Рівненська обласна державна адміністрація</v>
          </cell>
        </row>
        <row r="98">
          <cell r="A98" t="str">
            <v>788</v>
          </cell>
          <cell r="B98" t="str">
            <v>Сумська обласна державна адміністрація</v>
          </cell>
        </row>
        <row r="99">
          <cell r="A99" t="str">
            <v>789</v>
          </cell>
          <cell r="B99" t="str">
            <v>Тернопільська обласна державна адміністрація</v>
          </cell>
        </row>
        <row r="100">
          <cell r="A100" t="str">
            <v>790</v>
          </cell>
          <cell r="B100" t="str">
            <v>Харківська обласна державна адміністрація</v>
          </cell>
        </row>
        <row r="101">
          <cell r="A101" t="str">
            <v>791</v>
          </cell>
          <cell r="B101" t="str">
            <v>Херсонська обласна державна адміністрація</v>
          </cell>
        </row>
        <row r="102">
          <cell r="A102" t="str">
            <v>792</v>
          </cell>
          <cell r="B102" t="str">
            <v>Хмельницька обласна державна адміністрація</v>
          </cell>
        </row>
        <row r="103">
          <cell r="A103" t="str">
            <v>793</v>
          </cell>
          <cell r="B103" t="str">
            <v>Черкаська обласна державна адміністрація</v>
          </cell>
        </row>
        <row r="104">
          <cell r="A104" t="str">
            <v>794</v>
          </cell>
          <cell r="B104" t="str">
            <v>Чернівецька обласна державна адміністрація</v>
          </cell>
        </row>
        <row r="105">
          <cell r="A105" t="str">
            <v>795</v>
          </cell>
          <cell r="B105" t="str">
            <v>Чернігівська обласна державна адміністрація</v>
          </cell>
        </row>
        <row r="106">
          <cell r="A106" t="str">
            <v>796</v>
          </cell>
          <cell r="B106" t="str">
            <v>Київська міська державна админістрація</v>
          </cell>
        </row>
        <row r="107">
          <cell r="A107" t="str">
            <v>797</v>
          </cell>
          <cell r="B107" t="str">
            <v>Севастопольська міська державна адміністрація</v>
          </cell>
        </row>
        <row r="108">
          <cell r="A108" t="str">
            <v>868</v>
          </cell>
          <cell r="B108" t="str">
            <v>Державна служба України з питань регуляторної політики та розвитку підприємництва</v>
          </cell>
        </row>
        <row r="109">
          <cell r="A109" t="str">
            <v>-</v>
          </cell>
          <cell r="B109" t="str">
            <v>-</v>
          </cell>
        </row>
      </sheetData>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вязка1"/>
      <sheetName val="DBF"/>
      <sheetName val="ЗАПОЛНИТЬ"/>
      <sheetName val="Ф1(титул)"/>
      <sheetName val="Ф1"/>
      <sheetName val="Ф1(4стр)"/>
      <sheetName val="Ф.2.ЗВЕД"/>
      <sheetName val="Ф.2.1"/>
      <sheetName val="Ф.2.2"/>
      <sheetName val="Ф.2.3"/>
      <sheetName val="Ф.2.12"/>
      <sheetName val="Ф.2.13"/>
      <sheetName val="Ф.2.14"/>
      <sheetName val="Ф.2.15"/>
      <sheetName val="Ф.2.16"/>
      <sheetName val="Ф.2.17"/>
      <sheetName val="Ф.2.18"/>
      <sheetName val="Ф.2.19"/>
      <sheetName val="Ф.2.20"/>
      <sheetName val="Ф.2.21"/>
      <sheetName val="Ф.2.22"/>
      <sheetName val="Ф.2.23"/>
      <sheetName val="Ф.2.24"/>
      <sheetName val="Ф.2.25"/>
      <sheetName val="Ф.2.26"/>
      <sheetName val="Ф.2.27"/>
      <sheetName val="Ф.2.28"/>
      <sheetName val="Ф.2.29"/>
      <sheetName val="Ф.2.30"/>
      <sheetName val="Ф.2.31"/>
      <sheetName val="Ф.2.32"/>
      <sheetName val="Ф.2.33"/>
      <sheetName val="Ф.2.34"/>
      <sheetName val="Ф.2.35"/>
      <sheetName val="Ф.2.36"/>
      <sheetName val="Ф.2.37"/>
      <sheetName val="Ф.2.38"/>
      <sheetName val="Ф.2.39"/>
      <sheetName val="Ф.2.40"/>
      <sheetName val="Ф.2.41"/>
      <sheetName val="Ф.2.42"/>
      <sheetName val="Ф.2.43"/>
      <sheetName val="Ф.2.44"/>
      <sheetName val="Ф.2.45"/>
      <sheetName val="Ф.2.46"/>
      <sheetName val="Ф.2.47"/>
      <sheetName val="Ф.2.48"/>
      <sheetName val="Ф.2.49"/>
      <sheetName val="Ф.2.50"/>
      <sheetName val="Ф.2.4"/>
      <sheetName val="Ф.2.5"/>
      <sheetName val="Ф.2.6"/>
      <sheetName val="Ф.2.7"/>
      <sheetName val="Ф.2.8"/>
      <sheetName val="Ф.2.9"/>
      <sheetName val="Ф.2.10"/>
      <sheetName val="Ф.2.11"/>
      <sheetName val="Ф.4.1.ЗВЕД"/>
      <sheetName val="Ф.4.1.КФК1"/>
      <sheetName val="Ф.4.1.КФК2"/>
      <sheetName val="Ф.4.1.КФК3"/>
      <sheetName val="Ф.4.1.КФК4"/>
      <sheetName val="Ф.4.1.КФК5"/>
      <sheetName val="Ф.4.1.КФК6"/>
      <sheetName val="Ф.4.1.КФК7"/>
      <sheetName val="Ф.4.1.КФК8"/>
      <sheetName val="Ф.4.1.КФК9"/>
      <sheetName val="Ф.4.1.КФК10"/>
      <sheetName val="Ф.4.1.КФК11"/>
      <sheetName val="Ф.4.1.КФК12"/>
      <sheetName val="Ф.4.1.КФК13"/>
      <sheetName val="Ф.4.1.КФК14"/>
      <sheetName val="Ф.4.1.КФК15"/>
      <sheetName val="Ф.4.1.КФК16"/>
      <sheetName val="Ф.4.1.КФК17"/>
      <sheetName val="Ф.4.1.КФК18"/>
      <sheetName val="Ф.4.1.КФК19"/>
      <sheetName val="Ф.4.1.КФК20"/>
      <sheetName val="Ф.4.1.КФК21"/>
      <sheetName val="Ф.4.1.КФК22"/>
      <sheetName val="Ф.4.1.КФК23"/>
      <sheetName val="Ф.4.1.КФК24"/>
      <sheetName val="Ф.4.1.КФК25"/>
      <sheetName val="Ф.4.1.КФК26"/>
      <sheetName val="Ф.4.1.КФК27"/>
      <sheetName val="Ф.4.1.КФК28"/>
      <sheetName val="Ф.4.1.КФК29"/>
      <sheetName val="Ф.4.1.КФК30"/>
      <sheetName val="Ф.4.2.ЗВЕД"/>
      <sheetName val="Ф.4.2.КФК1"/>
      <sheetName val="Ф.4.2.КФК2"/>
      <sheetName val="Ф.4.2.КФК3"/>
      <sheetName val="Ф.4.2.КФК4"/>
      <sheetName val="Ф.4.2.КФК5"/>
      <sheetName val="Ф.4.2.КФК6"/>
      <sheetName val="Ф.4.2.КФК7"/>
      <sheetName val="Ф.4.2.КФК8"/>
      <sheetName val="Ф.4.2.КФК9"/>
      <sheetName val="Ф.4.2.КФК10"/>
      <sheetName val="Ф.4.2.КФК11"/>
      <sheetName val="Ф.4.2.КФК12"/>
      <sheetName val="Ф.4.2.КФК13"/>
      <sheetName val="Ф.4.2.КФК14"/>
      <sheetName val="Ф.4.2.КФК15"/>
      <sheetName val="Ф.4.2.КФК16"/>
      <sheetName val="Ф.4.2.КФК17"/>
      <sheetName val="Ф.4.2.КФК18"/>
      <sheetName val="Ф.4.2.КФК19"/>
      <sheetName val="Ф.4.2.КФК20"/>
      <sheetName val="Ф.4.2.КФК21"/>
      <sheetName val="Ф.4.2.КФК22"/>
      <sheetName val="Ф.4.2.КФК23"/>
      <sheetName val="Ф.4.2.КФК24"/>
      <sheetName val="Ф.4.2.КФК25"/>
      <sheetName val="Ф.4.2.КФК26"/>
      <sheetName val="Ф.4.2.КФК27"/>
      <sheetName val="Ф.4.2.КФК28"/>
      <sheetName val="Ф.4.2.КФК29"/>
      <sheetName val="Ф.4.2.КФК30"/>
      <sheetName val="Ф.4.3.ЗВЕД"/>
      <sheetName val="Ф.4.3.КФК1"/>
      <sheetName val="Ф.4.3.КФК2"/>
      <sheetName val="Ф.4.3.КФК3"/>
      <sheetName val="Ф.4.3.КФК4"/>
      <sheetName val="Ф.4.3.КФК5"/>
      <sheetName val="Ф.4.3.КФК6"/>
      <sheetName val="Ф.4.3.КФК7"/>
      <sheetName val="Ф.4.3.КФК8"/>
      <sheetName val="Ф.4.3.КФК9"/>
      <sheetName val="Ф.4.3.КФК10"/>
      <sheetName val="Ф.4.3.КФК11"/>
      <sheetName val="Ф.4.3.КФК12"/>
      <sheetName val="Ф.4.3.КФК13"/>
      <sheetName val="Ф.4.3.КФК14"/>
      <sheetName val="Ф.4.3.КФК15"/>
      <sheetName val="Ф.4.3.КФК16"/>
      <sheetName val="Ф.4.3.КФК17"/>
      <sheetName val="Ф.4.3.КФК18"/>
      <sheetName val="Ф.4.3.КФК19"/>
      <sheetName val="Ф.4.3.КФК20"/>
      <sheetName val="Ф.4.3.КФК21"/>
      <sheetName val="Ф.4.3.КФК22"/>
      <sheetName val="Ф.4.3.КФК23"/>
      <sheetName val="Ф.4.3.КФК24"/>
      <sheetName val="Ф.4.3.КФК25"/>
      <sheetName val="Ф.4.3.КФК26"/>
      <sheetName val="Ф.4.3.КФК27"/>
      <sheetName val="Ф.4.3.КФК28"/>
      <sheetName val="Ф.4.3.КФК29"/>
      <sheetName val="Ф.4.3.КФК30"/>
      <sheetName val="Ф.4.3.КФК31"/>
      <sheetName val="Ф.4.3.КФК32"/>
      <sheetName val="Ф.4.3.КФК33"/>
      <sheetName val="Ф.4.3.КФК34"/>
      <sheetName val="Ф.4.3.КФК35"/>
      <sheetName val="Ф.4.3.КФК36"/>
      <sheetName val="Ф.4.3.КФК37"/>
      <sheetName val="Ф.4.3.КФК38"/>
      <sheetName val="Ф.4.3.КФК39"/>
      <sheetName val="Ф.4.3.КФК40"/>
      <sheetName val="Ф.4.4.ЗВЕД"/>
      <sheetName val="Ф.4.4.КПК1"/>
      <sheetName val="Ф.4.4.КПК2"/>
      <sheetName val="Ф.4.3.1.ЗВЕД"/>
      <sheetName val="Ф.4.3.1.КВК1"/>
      <sheetName val="Ф.4.3.1.КВК2"/>
      <sheetName val="Ф.7.ЗВ"/>
      <sheetName val="Ф.7(ЗФ).ЗВЕД"/>
      <sheetName val="Ф.7(ЗФ).1"/>
      <sheetName val="Ф.7(ЗФ).2"/>
      <sheetName val="Ф.7(ЗФ).3"/>
      <sheetName val="Ф.7(ЗФ).4"/>
      <sheetName val="Ф.7(ЗФ).5"/>
      <sheetName val="Ф.7(ЗФ).6"/>
      <sheetName val="Ф.7(ЗФ).7"/>
      <sheetName val="Ф.7(ЗФ).8"/>
      <sheetName val="Ф.7(ЗФ).9"/>
      <sheetName val="Ф.7(ЗФ).10"/>
      <sheetName val="Ф.7(ЗФ).11"/>
      <sheetName val="Ф.7(ЗФ).12"/>
      <sheetName val="Ф.7(ЗФ).13"/>
      <sheetName val="Ф.7(ЗФ).14"/>
      <sheetName val="Ф.7(ЗФ).15"/>
      <sheetName val="Ф.7(ЗФ).16"/>
      <sheetName val="Ф.7(ЗФ).17"/>
      <sheetName val="Ф.7(ЗФ).18"/>
      <sheetName val="Ф.7(ЗФ).19"/>
      <sheetName val="Ф.7(ЗФ).20"/>
      <sheetName val="Ф.7(ЗФ).21"/>
      <sheetName val="Ф.7(ЗФ).22"/>
      <sheetName val="Ф.7(ЗФ).23"/>
      <sheetName val="Ф.7(ЗФ).24"/>
      <sheetName val="Ф.7(ЗФ).25"/>
      <sheetName val="Ф.7(ЗФ).26"/>
      <sheetName val="Ф.7(ЗФ).27"/>
      <sheetName val="Ф.7(ЗФ).28"/>
      <sheetName val="Ф.7(ЗФ).29"/>
      <sheetName val="Ф.7(ЗФ).30"/>
      <sheetName val="Ф.7(ЗФ).31"/>
      <sheetName val="Ф.7(ЗФ).32"/>
      <sheetName val="Ф.7(ЗФ).33"/>
      <sheetName val="Ф.7(ЗФ).34"/>
      <sheetName val="Ф.7(ЗФ).35"/>
      <sheetName val="Ф.7(ЗФ).36"/>
      <sheetName val="Ф.7(ЗФ).37"/>
      <sheetName val="Ф.7(ЗФ).38"/>
      <sheetName val="Ф.7(ЗФ).39"/>
      <sheetName val="Ф.7(ЗФ).40"/>
      <sheetName val="Ф.7(ЗФ).41"/>
      <sheetName val="Ф.7(ЗФ).42"/>
      <sheetName val="Ф.7(ЗФ).43"/>
      <sheetName val="Ф.7(ЗФ).44"/>
      <sheetName val="Ф.7(ЗФ).45"/>
      <sheetName val="Ф.7(ЗФ).46"/>
      <sheetName val="Ф.7(ЗФ).47"/>
      <sheetName val="Ф.7(ЗФ).48"/>
      <sheetName val="Ф.7(ЗФ).49"/>
      <sheetName val="Ф.7(ЗФ).50"/>
      <sheetName val="Ф.7(СФ).ЗВЕД"/>
      <sheetName val="Ф.7(СФ).1"/>
      <sheetName val="Ф.7(СФ).2"/>
      <sheetName val="Ф.7(СФ).3"/>
      <sheetName val="Ф.7(СФ).4"/>
      <sheetName val="Ф.7(СФ).5"/>
      <sheetName val="Ф.7(СФ).6"/>
      <sheetName val="Ф.7(СФ).7"/>
      <sheetName val="Ф.7(СФ).8"/>
      <sheetName val="Ф.7(СФ).9"/>
      <sheetName val="Ф.7(СФ).10"/>
      <sheetName val="Ф.7(СФ).11"/>
      <sheetName val="Ф.7(СФ).12"/>
      <sheetName val="Ф.7(СФ).13"/>
      <sheetName val="Ф.7(СФ).14"/>
      <sheetName val="Ф.7(СФ).15"/>
      <sheetName val="Ф.7(СФ).16"/>
      <sheetName val="Ф.7(СФ).17"/>
      <sheetName val="Ф.7(СФ).18"/>
      <sheetName val="Ф.7(СФ).19"/>
      <sheetName val="Ф.7(СФ).20"/>
      <sheetName val="Ф.7(СФ).21"/>
      <sheetName val="Ф.7(СФ).22"/>
      <sheetName val="Ф.7(СФ).23"/>
      <sheetName val="Ф.7(СФ).24"/>
      <sheetName val="Ф.7(СФ).25"/>
      <sheetName val="Ф.7(СФ).26"/>
      <sheetName val="Ф.7(СФ).27"/>
      <sheetName val="Ф.7(СФ).28"/>
      <sheetName val="Ф.7(СФ).29"/>
      <sheetName val="Ф.7(СФ).30"/>
      <sheetName val="Ф.7(СФ).31"/>
      <sheetName val="Ф.7(СФ).32"/>
      <sheetName val="Ф.7(СФ).33"/>
      <sheetName val="Ф.7(СФ).34"/>
      <sheetName val="Ф.7(СФ).35"/>
      <sheetName val="Ф.7.1(ЗФ).ЗВЕД"/>
      <sheetName val="Ф.7.1(ЗФ).1"/>
      <sheetName val="Ф.7.1(ЗФ).2"/>
      <sheetName val="Ф.7.1(СФ).ЗВЕД"/>
      <sheetName val="Ф.7.1(СФ).1"/>
      <sheetName val="Ф.7.1(СФ).2"/>
      <sheetName val="шапки"/>
      <sheetName val="д14"/>
      <sheetName val="д18"/>
      <sheetName val="д19"/>
      <sheetName val="д24"/>
      <sheetName val="д25"/>
      <sheetName val="д26"/>
      <sheetName val="д28"/>
      <sheetName val="д28.1"/>
      <sheetName val="д28.2"/>
      <sheetName val="д29"/>
      <sheetName val="д29.1"/>
      <sheetName val="д29.2"/>
      <sheetName val="070101"/>
      <sheetName val="070201"/>
      <sheetName val="070401"/>
      <sheetName val="070802"/>
      <sheetName val="070803"/>
      <sheetName val="070804"/>
      <sheetName val="070808"/>
      <sheetName val="010116"/>
      <sheetName val="250404"/>
      <sheetName val="091108"/>
      <sheetName val="180107"/>
      <sheetName val="д30"/>
      <sheetName val="д31зф"/>
      <sheetName val="д31сф"/>
      <sheetName val="д32"/>
      <sheetName val="д33зф"/>
      <sheetName val="д33сф"/>
      <sheetName val="д34зф"/>
      <sheetName val="д34сф"/>
      <sheetName val="ДовидникКПК"/>
      <sheetName val="ДовидникКФК"/>
      <sheetName val="ДовидникКВК(ГОС)"/>
      <sheetName val="ДляУДК"/>
      <sheetName val="КОПФГ"/>
      <sheetName val="д37"/>
      <sheetName val="7MZ"/>
      <sheetName val="7MS"/>
      <sheetName val="7DZ"/>
      <sheetName val="7DS"/>
      <sheetName val="7z"/>
      <sheetName val="7s"/>
    </sheetNames>
    <sheetDataSet>
      <sheetData sheetId="0"/>
      <sheetData sheetId="1"/>
      <sheetData sheetId="2">
        <row r="3">
          <cell r="B3" t="str">
            <v>Вдділ освіти Амур -Нижньодніпровської у м.Дніпропетровську ради</v>
          </cell>
        </row>
        <row r="5">
          <cell r="B5" t="str">
            <v>49023,м. Дніпропетровськ АНД район,пр. Воронцова,31</v>
          </cell>
        </row>
        <row r="7">
          <cell r="F7">
            <v>2</v>
          </cell>
        </row>
        <row r="9">
          <cell r="H9" t="str">
            <v>-</v>
          </cell>
        </row>
        <row r="10">
          <cell r="H10" t="str">
            <v>10</v>
          </cell>
          <cell r="I10" t="str">
            <v>Орган з питань освіти та науки, молоді</v>
          </cell>
        </row>
        <row r="13">
          <cell r="A13" t="str">
            <v>за ЄДРПОУ</v>
          </cell>
          <cell r="B13" t="str">
            <v>02142187</v>
          </cell>
        </row>
        <row r="14">
          <cell r="A14" t="str">
            <v>за КОАТУУ</v>
          </cell>
          <cell r="B14">
            <v>12110136300</v>
          </cell>
        </row>
        <row r="15">
          <cell r="A15" t="str">
            <v>за КОПФГ</v>
          </cell>
          <cell r="B15">
            <v>420</v>
          </cell>
          <cell r="D15" t="str">
            <v>Орган місцевого самоврядування</v>
          </cell>
        </row>
        <row r="17">
          <cell r="B17" t="str">
            <v xml:space="preserve"> рік</v>
          </cell>
          <cell r="C17" t="str">
            <v>2015 р.</v>
          </cell>
        </row>
        <row r="18">
          <cell r="B18" t="str">
            <v>1 січня</v>
          </cell>
          <cell r="C18" t="str">
            <v>2016 р.</v>
          </cell>
        </row>
        <row r="19">
          <cell r="C19" t="str">
            <v>"12"січня 2016 року</v>
          </cell>
        </row>
        <row r="26">
          <cell r="F26" t="str">
            <v>Л.О.Темченко</v>
          </cell>
        </row>
        <row r="28">
          <cell r="F28" t="str">
            <v>А.М.Трусевич</v>
          </cell>
        </row>
        <row r="30">
          <cell r="F30" t="str">
            <v xml:space="preserve">Керівник </v>
          </cell>
        </row>
        <row r="31">
          <cell r="F31" t="str">
            <v>Головний  бухгалтер</v>
          </cell>
        </row>
      </sheetData>
      <sheetData sheetId="3"/>
      <sheetData sheetId="4"/>
      <sheetData sheetId="5"/>
      <sheetData sheetId="6"/>
      <sheetData sheetId="7">
        <row r="23">
          <cell r="F23">
            <v>0</v>
          </cell>
        </row>
        <row r="24">
          <cell r="E24">
            <v>0</v>
          </cell>
          <cell r="F24">
            <v>0</v>
          </cell>
        </row>
        <row r="25">
          <cell r="E25">
            <v>0</v>
          </cell>
          <cell r="F25">
            <v>0</v>
          </cell>
          <cell r="J25">
            <v>0</v>
          </cell>
        </row>
        <row r="26">
          <cell r="F26">
            <v>0</v>
          </cell>
          <cell r="J26">
            <v>0</v>
          </cell>
        </row>
        <row r="27">
          <cell r="D27">
            <v>35597584</v>
          </cell>
          <cell r="E27">
            <v>0</v>
          </cell>
          <cell r="F27">
            <v>0</v>
          </cell>
          <cell r="G27">
            <v>35592404.32</v>
          </cell>
          <cell r="H27">
            <v>35592404.32</v>
          </cell>
          <cell r="I27">
            <v>35592404.32</v>
          </cell>
          <cell r="J27">
            <v>0</v>
          </cell>
        </row>
        <row r="28">
          <cell r="D28">
            <v>0</v>
          </cell>
          <cell r="E28">
            <v>0</v>
          </cell>
          <cell r="F28">
            <v>0</v>
          </cell>
          <cell r="G28">
            <v>0</v>
          </cell>
          <cell r="H28">
            <v>0</v>
          </cell>
          <cell r="I28">
            <v>0</v>
          </cell>
          <cell r="J28">
            <v>0</v>
          </cell>
        </row>
        <row r="29">
          <cell r="D29">
            <v>12901462</v>
          </cell>
          <cell r="E29">
            <v>12901462</v>
          </cell>
          <cell r="F29">
            <v>0</v>
          </cell>
          <cell r="G29">
            <v>12901459.710000001</v>
          </cell>
          <cell r="H29">
            <v>12901459.710000001</v>
          </cell>
          <cell r="I29">
            <v>12901459.710000001</v>
          </cell>
          <cell r="J29">
            <v>0</v>
          </cell>
        </row>
        <row r="30">
          <cell r="E30">
            <v>0</v>
          </cell>
          <cell r="F30">
            <v>0</v>
          </cell>
        </row>
        <row r="31">
          <cell r="D31">
            <v>401762</v>
          </cell>
          <cell r="E31">
            <v>0</v>
          </cell>
          <cell r="F31">
            <v>0</v>
          </cell>
          <cell r="G31">
            <v>372016.27</v>
          </cell>
          <cell r="H31">
            <v>372016.27</v>
          </cell>
          <cell r="I31">
            <v>254271.61</v>
          </cell>
        </row>
        <row r="32">
          <cell r="D32">
            <v>15258</v>
          </cell>
          <cell r="F32">
            <v>0</v>
          </cell>
          <cell r="G32">
            <v>15258</v>
          </cell>
          <cell r="I32">
            <v>14598.46</v>
          </cell>
          <cell r="J32">
            <v>0</v>
          </cell>
        </row>
        <row r="33">
          <cell r="D33">
            <v>7665512</v>
          </cell>
          <cell r="E33">
            <v>7665512</v>
          </cell>
          <cell r="F33">
            <v>0</v>
          </cell>
          <cell r="G33">
            <v>7153881.8300000001</v>
          </cell>
          <cell r="I33">
            <v>7153881.8300000001</v>
          </cell>
          <cell r="J33">
            <v>0</v>
          </cell>
        </row>
        <row r="34">
          <cell r="D34">
            <v>1475728</v>
          </cell>
          <cell r="E34">
            <v>0</v>
          </cell>
          <cell r="F34">
            <v>0</v>
          </cell>
          <cell r="G34">
            <v>1254799.56</v>
          </cell>
          <cell r="I34">
            <v>1170794.56</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E37">
            <v>14497242</v>
          </cell>
          <cell r="F37">
            <v>0</v>
          </cell>
          <cell r="J37">
            <v>0</v>
          </cell>
        </row>
        <row r="38">
          <cell r="D38">
            <v>10791975</v>
          </cell>
          <cell r="E38">
            <v>0</v>
          </cell>
          <cell r="F38">
            <v>0</v>
          </cell>
          <cell r="G38">
            <v>6643827.1200000001</v>
          </cell>
          <cell r="H38">
            <v>6643827.1200000001</v>
          </cell>
          <cell r="I38">
            <v>6643827.1200000001</v>
          </cell>
          <cell r="J38">
            <v>0</v>
          </cell>
        </row>
        <row r="39">
          <cell r="D39">
            <v>716048</v>
          </cell>
          <cell r="E39">
            <v>0</v>
          </cell>
          <cell r="F39">
            <v>0</v>
          </cell>
          <cell r="G39">
            <v>504035.75</v>
          </cell>
          <cell r="H39">
            <v>504035.75</v>
          </cell>
          <cell r="I39">
            <v>504035.75</v>
          </cell>
          <cell r="J39">
            <v>0</v>
          </cell>
        </row>
        <row r="40">
          <cell r="D40">
            <v>2989219</v>
          </cell>
          <cell r="E40">
            <v>0</v>
          </cell>
          <cell r="F40">
            <v>0</v>
          </cell>
          <cell r="G40">
            <v>2585802.13</v>
          </cell>
          <cell r="H40">
            <v>2585802.13</v>
          </cell>
          <cell r="I40">
            <v>2585802.13</v>
          </cell>
          <cell r="J40">
            <v>0</v>
          </cell>
        </row>
        <row r="41">
          <cell r="D41">
            <v>0</v>
          </cell>
          <cell r="E41">
            <v>0</v>
          </cell>
          <cell r="F41">
            <v>0</v>
          </cell>
          <cell r="G41">
            <v>0</v>
          </cell>
          <cell r="H41">
            <v>0</v>
          </cell>
          <cell r="I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D45">
            <v>0</v>
          </cell>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0</v>
          </cell>
          <cell r="E56">
            <v>0</v>
          </cell>
          <cell r="F56">
            <v>0</v>
          </cell>
          <cell r="G56">
            <v>0</v>
          </cell>
          <cell r="H56">
            <v>0</v>
          </cell>
          <cell r="I56">
            <v>0</v>
          </cell>
          <cell r="J56">
            <v>0</v>
          </cell>
        </row>
        <row r="57">
          <cell r="D57">
            <v>127822</v>
          </cell>
          <cell r="F57">
            <v>0</v>
          </cell>
          <cell r="G57">
            <v>127820.95</v>
          </cell>
          <cell r="H57">
            <v>127820.95</v>
          </cell>
          <cell r="I57">
            <v>109251.26</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8">
        <row r="23">
          <cell r="F23">
            <v>0</v>
          </cell>
        </row>
        <row r="24">
          <cell r="E24">
            <v>0</v>
          </cell>
          <cell r="F24">
            <v>0</v>
          </cell>
        </row>
        <row r="25">
          <cell r="E25">
            <v>0</v>
          </cell>
          <cell r="F25">
            <v>0</v>
          </cell>
          <cell r="J25">
            <v>0</v>
          </cell>
        </row>
        <row r="26">
          <cell r="F26">
            <v>0</v>
          </cell>
          <cell r="J26">
            <v>0</v>
          </cell>
        </row>
        <row r="27">
          <cell r="D27">
            <v>53779710</v>
          </cell>
          <cell r="E27">
            <v>0</v>
          </cell>
          <cell r="F27">
            <v>0</v>
          </cell>
          <cell r="G27">
            <v>53751667.210000001</v>
          </cell>
          <cell r="H27">
            <v>53751667.210000001</v>
          </cell>
          <cell r="I27">
            <v>53751667.210000001</v>
          </cell>
          <cell r="J27">
            <v>0</v>
          </cell>
        </row>
        <row r="28">
          <cell r="D28">
            <v>0</v>
          </cell>
          <cell r="E28">
            <v>0</v>
          </cell>
          <cell r="F28">
            <v>0</v>
          </cell>
          <cell r="J28">
            <v>0</v>
          </cell>
        </row>
        <row r="29">
          <cell r="D29">
            <v>19626560</v>
          </cell>
          <cell r="E29">
            <v>19626560</v>
          </cell>
          <cell r="F29">
            <v>0</v>
          </cell>
          <cell r="G29">
            <v>19553226.199999999</v>
          </cell>
          <cell r="H29">
            <v>19553226.199999999</v>
          </cell>
          <cell r="I29">
            <v>19553226.199999999</v>
          </cell>
          <cell r="J29">
            <v>0</v>
          </cell>
        </row>
        <row r="30">
          <cell r="E30">
            <v>0</v>
          </cell>
          <cell r="F30">
            <v>0</v>
          </cell>
        </row>
        <row r="31">
          <cell r="D31">
            <v>968623</v>
          </cell>
          <cell r="E31">
            <v>0</v>
          </cell>
          <cell r="F31">
            <v>0</v>
          </cell>
          <cell r="G31">
            <v>264490.21999999997</v>
          </cell>
          <cell r="H31">
            <v>264490.21999999997</v>
          </cell>
          <cell r="I31">
            <v>245753.53</v>
          </cell>
        </row>
        <row r="32">
          <cell r="D32">
            <v>15828</v>
          </cell>
          <cell r="F32">
            <v>0</v>
          </cell>
          <cell r="G32">
            <v>15828</v>
          </cell>
          <cell r="I32">
            <v>15797.6</v>
          </cell>
          <cell r="J32">
            <v>0</v>
          </cell>
        </row>
        <row r="33">
          <cell r="D33">
            <v>9567978</v>
          </cell>
          <cell r="E33">
            <v>9567978</v>
          </cell>
          <cell r="F33">
            <v>0</v>
          </cell>
          <cell r="G33">
            <v>9565634.6199999992</v>
          </cell>
          <cell r="I33">
            <v>9565634.6199999992</v>
          </cell>
          <cell r="J33">
            <v>0</v>
          </cell>
        </row>
        <row r="34">
          <cell r="D34">
            <v>1689444</v>
          </cell>
          <cell r="F34">
            <v>0</v>
          </cell>
          <cell r="G34">
            <v>1426199.66</v>
          </cell>
          <cell r="I34">
            <v>1219917.45</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E37">
            <v>14459835</v>
          </cell>
          <cell r="F37">
            <v>0</v>
          </cell>
          <cell r="J37">
            <v>0</v>
          </cell>
        </row>
        <row r="38">
          <cell r="D38">
            <v>7185423</v>
          </cell>
          <cell r="E38">
            <v>0</v>
          </cell>
          <cell r="F38">
            <v>0</v>
          </cell>
          <cell r="G38">
            <v>6164540.2699999996</v>
          </cell>
          <cell r="H38">
            <v>6164540.2699999996</v>
          </cell>
          <cell r="I38">
            <v>6164540.2699999996</v>
          </cell>
          <cell r="J38">
            <v>0</v>
          </cell>
        </row>
        <row r="39">
          <cell r="D39">
            <v>437761</v>
          </cell>
          <cell r="E39">
            <v>0</v>
          </cell>
          <cell r="F39">
            <v>0</v>
          </cell>
          <cell r="G39">
            <v>327058.2</v>
          </cell>
          <cell r="H39">
            <v>327058.2</v>
          </cell>
          <cell r="I39">
            <v>327058.2</v>
          </cell>
          <cell r="J39">
            <v>0</v>
          </cell>
        </row>
        <row r="40">
          <cell r="D40">
            <v>3032781</v>
          </cell>
          <cell r="E40">
            <v>0</v>
          </cell>
          <cell r="F40">
            <v>0</v>
          </cell>
          <cell r="G40">
            <v>2417855.1</v>
          </cell>
          <cell r="H40">
            <v>2417855.1</v>
          </cell>
          <cell r="I40">
            <v>2417855.1</v>
          </cell>
          <cell r="J40">
            <v>0</v>
          </cell>
        </row>
        <row r="41">
          <cell r="D41">
            <v>3803870</v>
          </cell>
          <cell r="E41">
            <v>0</v>
          </cell>
          <cell r="F41">
            <v>0</v>
          </cell>
          <cell r="G41">
            <v>2895290.17</v>
          </cell>
          <cell r="H41">
            <v>2895290.17</v>
          </cell>
          <cell r="I41">
            <v>2895290.17</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D45">
            <v>0</v>
          </cell>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9128</v>
          </cell>
          <cell r="F56">
            <v>0</v>
          </cell>
          <cell r="G56">
            <v>0</v>
          </cell>
          <cell r="H56">
            <v>0</v>
          </cell>
          <cell r="I56">
            <v>0</v>
          </cell>
          <cell r="J56">
            <v>0</v>
          </cell>
        </row>
        <row r="57">
          <cell r="D57">
            <v>143465</v>
          </cell>
          <cell r="F57">
            <v>0</v>
          </cell>
          <cell r="G57">
            <v>142492.71</v>
          </cell>
          <cell r="H57">
            <v>142492.71</v>
          </cell>
          <cell r="I57">
            <v>134989.28</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9">
        <row r="23">
          <cell r="F23">
            <v>0</v>
          </cell>
        </row>
        <row r="24">
          <cell r="E24">
            <v>0</v>
          </cell>
          <cell r="F24">
            <v>0</v>
          </cell>
        </row>
        <row r="25">
          <cell r="E25">
            <v>0</v>
          </cell>
          <cell r="F25">
            <v>0</v>
          </cell>
          <cell r="J25">
            <v>0</v>
          </cell>
        </row>
        <row r="26">
          <cell r="F26">
            <v>0</v>
          </cell>
          <cell r="J26">
            <v>0</v>
          </cell>
        </row>
        <row r="27">
          <cell r="D27">
            <v>2074308</v>
          </cell>
          <cell r="E27">
            <v>0</v>
          </cell>
          <cell r="F27">
            <v>0</v>
          </cell>
          <cell r="G27">
            <v>2055038.2</v>
          </cell>
          <cell r="H27">
            <v>2055038.2</v>
          </cell>
          <cell r="I27">
            <v>2055038.2</v>
          </cell>
          <cell r="J27">
            <v>0</v>
          </cell>
        </row>
        <row r="28">
          <cell r="E28">
            <v>0</v>
          </cell>
          <cell r="F28">
            <v>0</v>
          </cell>
          <cell r="G28">
            <v>0</v>
          </cell>
          <cell r="H28">
            <v>0</v>
          </cell>
          <cell r="I28">
            <v>0</v>
          </cell>
          <cell r="J28">
            <v>0</v>
          </cell>
        </row>
        <row r="29">
          <cell r="D29">
            <v>752973</v>
          </cell>
          <cell r="E29">
            <v>752973</v>
          </cell>
          <cell r="F29">
            <v>0</v>
          </cell>
          <cell r="G29">
            <v>728361.84</v>
          </cell>
          <cell r="H29">
            <v>728361.84</v>
          </cell>
          <cell r="I29">
            <v>728361.84</v>
          </cell>
          <cell r="J29">
            <v>0</v>
          </cell>
        </row>
        <row r="30">
          <cell r="E30">
            <v>0</v>
          </cell>
          <cell r="F30">
            <v>0</v>
          </cell>
        </row>
        <row r="31">
          <cell r="D31">
            <v>11098</v>
          </cell>
          <cell r="E31">
            <v>0</v>
          </cell>
          <cell r="F31">
            <v>0</v>
          </cell>
          <cell r="G31">
            <v>2286.6799999999998</v>
          </cell>
          <cell r="H31">
            <v>2286.6799999999998</v>
          </cell>
          <cell r="I31">
            <v>9930.15</v>
          </cell>
        </row>
        <row r="32">
          <cell r="D32">
            <v>0</v>
          </cell>
          <cell r="F32">
            <v>0</v>
          </cell>
          <cell r="G32">
            <v>0</v>
          </cell>
          <cell r="I32">
            <v>0</v>
          </cell>
          <cell r="J32">
            <v>0</v>
          </cell>
        </row>
        <row r="33">
          <cell r="D33">
            <v>0</v>
          </cell>
          <cell r="E33">
            <v>0</v>
          </cell>
          <cell r="F33">
            <v>0</v>
          </cell>
          <cell r="J33">
            <v>0</v>
          </cell>
        </row>
        <row r="34">
          <cell r="D34">
            <v>253548</v>
          </cell>
          <cell r="E34">
            <v>0</v>
          </cell>
          <cell r="F34">
            <v>0</v>
          </cell>
          <cell r="G34">
            <v>148180.01999999999</v>
          </cell>
          <cell r="I34">
            <v>148180.01999999999</v>
          </cell>
        </row>
        <row r="35">
          <cell r="D35">
            <v>0</v>
          </cell>
          <cell r="E35">
            <v>0</v>
          </cell>
          <cell r="F35">
            <v>0</v>
          </cell>
          <cell r="G35">
            <v>0</v>
          </cell>
          <cell r="H35">
            <v>0</v>
          </cell>
          <cell r="I35">
            <v>0</v>
          </cell>
          <cell r="J35">
            <v>0</v>
          </cell>
        </row>
        <row r="36">
          <cell r="D36">
            <v>0</v>
          </cell>
          <cell r="E36">
            <v>0</v>
          </cell>
          <cell r="F36">
            <v>0</v>
          </cell>
          <cell r="G36">
            <v>0</v>
          </cell>
          <cell r="H36">
            <v>0</v>
          </cell>
          <cell r="I36">
            <v>0</v>
          </cell>
          <cell r="J36">
            <v>0</v>
          </cell>
        </row>
        <row r="37">
          <cell r="E37">
            <v>777288</v>
          </cell>
          <cell r="F37">
            <v>0</v>
          </cell>
          <cell r="J37">
            <v>0</v>
          </cell>
        </row>
        <row r="38">
          <cell r="D38">
            <v>473279</v>
          </cell>
          <cell r="E38">
            <v>0</v>
          </cell>
          <cell r="F38">
            <v>0</v>
          </cell>
          <cell r="G38">
            <v>256823.67</v>
          </cell>
          <cell r="H38">
            <v>256823.67</v>
          </cell>
          <cell r="I38">
            <v>256823.67</v>
          </cell>
          <cell r="J38">
            <v>0</v>
          </cell>
        </row>
        <row r="39">
          <cell r="D39">
            <v>2718</v>
          </cell>
          <cell r="E39">
            <v>0</v>
          </cell>
          <cell r="F39">
            <v>0</v>
          </cell>
          <cell r="G39">
            <v>2242.38</v>
          </cell>
          <cell r="H39">
            <v>2242.38</v>
          </cell>
          <cell r="I39">
            <v>2242.38</v>
          </cell>
          <cell r="J39">
            <v>0</v>
          </cell>
        </row>
        <row r="40">
          <cell r="D40">
            <v>49400</v>
          </cell>
          <cell r="E40">
            <v>0</v>
          </cell>
          <cell r="F40">
            <v>0</v>
          </cell>
          <cell r="G40">
            <v>37706.99</v>
          </cell>
          <cell r="H40">
            <v>37706.99</v>
          </cell>
          <cell r="I40">
            <v>37706.99</v>
          </cell>
          <cell r="J40">
            <v>0</v>
          </cell>
        </row>
        <row r="41">
          <cell r="D41">
            <v>251891</v>
          </cell>
          <cell r="E41">
            <v>0</v>
          </cell>
          <cell r="F41">
            <v>0</v>
          </cell>
          <cell r="G41">
            <v>201571.26</v>
          </cell>
          <cell r="H41">
            <v>201571.26</v>
          </cell>
          <cell r="I41">
            <v>201571.26</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D45">
            <v>0</v>
          </cell>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D56">
            <v>7152</v>
          </cell>
          <cell r="E56">
            <v>0</v>
          </cell>
          <cell r="F56">
            <v>0</v>
          </cell>
          <cell r="G56">
            <v>7150</v>
          </cell>
          <cell r="H56">
            <v>7150</v>
          </cell>
          <cell r="I56">
            <v>7150</v>
          </cell>
          <cell r="J56">
            <v>0</v>
          </cell>
        </row>
        <row r="57">
          <cell r="D57">
            <v>4559</v>
          </cell>
          <cell r="E57">
            <v>0</v>
          </cell>
          <cell r="F57">
            <v>0</v>
          </cell>
          <cell r="G57">
            <v>4487.32</v>
          </cell>
          <cell r="H57">
            <v>4487.32</v>
          </cell>
          <cell r="I57">
            <v>4487.32</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0">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1">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2">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3">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4">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5">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6">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7">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8">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19">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0">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1">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2">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3">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4">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5">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6">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7">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8">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29">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0">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1">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2">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3">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4">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5">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6">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7">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8">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39">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0">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1">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2">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3">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4">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5">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6">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7">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8">
        <row r="23">
          <cell r="F23">
            <v>0</v>
          </cell>
        </row>
        <row r="24">
          <cell r="E24">
            <v>0</v>
          </cell>
          <cell r="F24">
            <v>0</v>
          </cell>
        </row>
        <row r="25">
          <cell r="E25">
            <v>0</v>
          </cell>
          <cell r="F25">
            <v>0</v>
          </cell>
          <cell r="J25">
            <v>0</v>
          </cell>
        </row>
        <row r="26">
          <cell r="F26">
            <v>0</v>
          </cell>
          <cell r="J26">
            <v>0</v>
          </cell>
        </row>
        <row r="27">
          <cell r="E27">
            <v>0</v>
          </cell>
          <cell r="F27">
            <v>0</v>
          </cell>
          <cell r="J27">
            <v>0</v>
          </cell>
        </row>
        <row r="28">
          <cell r="D28">
            <v>0</v>
          </cell>
          <cell r="E28">
            <v>0</v>
          </cell>
          <cell r="F28">
            <v>0</v>
          </cell>
          <cell r="G28">
            <v>0</v>
          </cell>
          <cell r="H28">
            <v>0</v>
          </cell>
          <cell r="I28">
            <v>0</v>
          </cell>
          <cell r="J28">
            <v>0</v>
          </cell>
        </row>
        <row r="29">
          <cell r="F29">
            <v>0</v>
          </cell>
          <cell r="J29">
            <v>0</v>
          </cell>
        </row>
        <row r="30">
          <cell r="E30">
            <v>0</v>
          </cell>
          <cell r="F30">
            <v>0</v>
          </cell>
        </row>
        <row r="31">
          <cell r="E31">
            <v>0</v>
          </cell>
          <cell r="F31">
            <v>0</v>
          </cell>
        </row>
        <row r="32">
          <cell r="F32">
            <v>0</v>
          </cell>
          <cell r="G32">
            <v>0</v>
          </cell>
          <cell r="I32">
            <v>0</v>
          </cell>
          <cell r="J32">
            <v>0</v>
          </cell>
        </row>
        <row r="33">
          <cell r="F33">
            <v>0</v>
          </cell>
          <cell r="J33">
            <v>0</v>
          </cell>
        </row>
        <row r="34">
          <cell r="E34">
            <v>0</v>
          </cell>
          <cell r="F34">
            <v>0</v>
          </cell>
        </row>
        <row r="35">
          <cell r="E35">
            <v>0</v>
          </cell>
          <cell r="F35">
            <v>0</v>
          </cell>
          <cell r="J35">
            <v>0</v>
          </cell>
        </row>
        <row r="36">
          <cell r="D36">
            <v>0</v>
          </cell>
          <cell r="E36">
            <v>0</v>
          </cell>
          <cell r="F36">
            <v>0</v>
          </cell>
          <cell r="G36">
            <v>0</v>
          </cell>
          <cell r="H36">
            <v>0</v>
          </cell>
          <cell r="I36">
            <v>0</v>
          </cell>
          <cell r="J36">
            <v>0</v>
          </cell>
        </row>
        <row r="37">
          <cell r="F37">
            <v>0</v>
          </cell>
          <cell r="J37">
            <v>0</v>
          </cell>
        </row>
        <row r="38">
          <cell r="E38">
            <v>0</v>
          </cell>
          <cell r="F38">
            <v>0</v>
          </cell>
          <cell r="J38">
            <v>0</v>
          </cell>
        </row>
        <row r="39">
          <cell r="E39">
            <v>0</v>
          </cell>
          <cell r="F39">
            <v>0</v>
          </cell>
          <cell r="J39">
            <v>0</v>
          </cell>
        </row>
        <row r="40">
          <cell r="E40">
            <v>0</v>
          </cell>
          <cell r="F40">
            <v>0</v>
          </cell>
          <cell r="J40">
            <v>0</v>
          </cell>
        </row>
        <row r="41">
          <cell r="E41">
            <v>0</v>
          </cell>
          <cell r="F41">
            <v>0</v>
          </cell>
          <cell r="J41">
            <v>0</v>
          </cell>
        </row>
        <row r="42">
          <cell r="D42">
            <v>0</v>
          </cell>
          <cell r="E42">
            <v>0</v>
          </cell>
          <cell r="F42">
            <v>0</v>
          </cell>
          <cell r="I42">
            <v>0</v>
          </cell>
          <cell r="J42">
            <v>0</v>
          </cell>
        </row>
        <row r="43">
          <cell r="E43">
            <v>0</v>
          </cell>
          <cell r="F43">
            <v>0</v>
          </cell>
          <cell r="J43">
            <v>0</v>
          </cell>
        </row>
        <row r="44">
          <cell r="D44">
            <v>0</v>
          </cell>
          <cell r="E44">
            <v>0</v>
          </cell>
          <cell r="F44">
            <v>0</v>
          </cell>
          <cell r="G44">
            <v>0</v>
          </cell>
          <cell r="H44">
            <v>0</v>
          </cell>
          <cell r="I44">
            <v>0</v>
          </cell>
          <cell r="J44">
            <v>0</v>
          </cell>
        </row>
        <row r="45">
          <cell r="F45">
            <v>0</v>
          </cell>
          <cell r="J45">
            <v>0</v>
          </cell>
        </row>
        <row r="46">
          <cell r="D46">
            <v>0</v>
          </cell>
          <cell r="E46">
            <v>0</v>
          </cell>
          <cell r="F46">
            <v>0</v>
          </cell>
          <cell r="G46">
            <v>0</v>
          </cell>
          <cell r="H46">
            <v>0</v>
          </cell>
          <cell r="I46">
            <v>0</v>
          </cell>
          <cell r="J46">
            <v>0</v>
          </cell>
        </row>
        <row r="47">
          <cell r="D47">
            <v>0</v>
          </cell>
          <cell r="E47">
            <v>0</v>
          </cell>
          <cell r="F47">
            <v>0</v>
          </cell>
          <cell r="G47">
            <v>0</v>
          </cell>
          <cell r="H47">
            <v>0</v>
          </cell>
          <cell r="I47">
            <v>0</v>
          </cell>
          <cell r="J47">
            <v>0</v>
          </cell>
        </row>
        <row r="48">
          <cell r="D48">
            <v>0</v>
          </cell>
          <cell r="E48">
            <v>0</v>
          </cell>
          <cell r="F48">
            <v>0</v>
          </cell>
          <cell r="G48">
            <v>0</v>
          </cell>
          <cell r="H48">
            <v>0</v>
          </cell>
          <cell r="I48">
            <v>0</v>
          </cell>
          <cell r="J48">
            <v>0</v>
          </cell>
        </row>
        <row r="49">
          <cell r="D49">
            <v>0</v>
          </cell>
          <cell r="E49">
            <v>0</v>
          </cell>
          <cell r="F49">
            <v>0</v>
          </cell>
          <cell r="G49">
            <v>0</v>
          </cell>
          <cell r="H49">
            <v>0</v>
          </cell>
          <cell r="I49">
            <v>0</v>
          </cell>
          <cell r="J49">
            <v>0</v>
          </cell>
        </row>
        <row r="50">
          <cell r="D50">
            <v>0</v>
          </cell>
          <cell r="E50">
            <v>0</v>
          </cell>
          <cell r="F50">
            <v>0</v>
          </cell>
          <cell r="G50">
            <v>0</v>
          </cell>
          <cell r="H50">
            <v>0</v>
          </cell>
          <cell r="I50">
            <v>0</v>
          </cell>
          <cell r="J50">
            <v>0</v>
          </cell>
        </row>
        <row r="51">
          <cell r="D51">
            <v>0</v>
          </cell>
          <cell r="E51">
            <v>0</v>
          </cell>
          <cell r="F51">
            <v>0</v>
          </cell>
          <cell r="G51">
            <v>0</v>
          </cell>
          <cell r="H51">
            <v>0</v>
          </cell>
          <cell r="I51">
            <v>0</v>
          </cell>
          <cell r="J51">
            <v>0</v>
          </cell>
        </row>
        <row r="52">
          <cell r="D52">
            <v>0</v>
          </cell>
          <cell r="E52">
            <v>0</v>
          </cell>
          <cell r="F52">
            <v>0</v>
          </cell>
          <cell r="G52">
            <v>0</v>
          </cell>
          <cell r="H52">
            <v>0</v>
          </cell>
          <cell r="I52">
            <v>0</v>
          </cell>
          <cell r="J52">
            <v>0</v>
          </cell>
        </row>
        <row r="53">
          <cell r="F53">
            <v>0</v>
          </cell>
          <cell r="J53">
            <v>0</v>
          </cell>
        </row>
        <row r="54">
          <cell r="D54">
            <v>0</v>
          </cell>
          <cell r="E54">
            <v>0</v>
          </cell>
          <cell r="F54">
            <v>0</v>
          </cell>
          <cell r="G54">
            <v>0</v>
          </cell>
          <cell r="H54">
            <v>0</v>
          </cell>
          <cell r="I54">
            <v>0</v>
          </cell>
          <cell r="J54">
            <v>0</v>
          </cell>
        </row>
        <row r="55">
          <cell r="D55">
            <v>0</v>
          </cell>
          <cell r="E55">
            <v>0</v>
          </cell>
          <cell r="F55">
            <v>0</v>
          </cell>
          <cell r="G55">
            <v>0</v>
          </cell>
          <cell r="H55">
            <v>0</v>
          </cell>
          <cell r="I55">
            <v>0</v>
          </cell>
          <cell r="J55">
            <v>0</v>
          </cell>
        </row>
        <row r="56">
          <cell r="F56">
            <v>0</v>
          </cell>
          <cell r="J56">
            <v>0</v>
          </cell>
        </row>
        <row r="57">
          <cell r="E57">
            <v>0</v>
          </cell>
          <cell r="F57">
            <v>0</v>
          </cell>
          <cell r="G57">
            <v>0</v>
          </cell>
          <cell r="H57">
            <v>0</v>
          </cell>
          <cell r="I57">
            <v>0</v>
          </cell>
          <cell r="J57">
            <v>0</v>
          </cell>
        </row>
        <row r="58">
          <cell r="D58">
            <v>0</v>
          </cell>
          <cell r="E58">
            <v>0</v>
          </cell>
          <cell r="F58">
            <v>0</v>
          </cell>
          <cell r="G58">
            <v>0</v>
          </cell>
          <cell r="H58">
            <v>0</v>
          </cell>
          <cell r="I58">
            <v>0</v>
          </cell>
          <cell r="J58">
            <v>0</v>
          </cell>
        </row>
        <row r="59">
          <cell r="D59">
            <v>0</v>
          </cell>
          <cell r="E59">
            <v>0</v>
          </cell>
          <cell r="F59">
            <v>0</v>
          </cell>
          <cell r="G59">
            <v>0</v>
          </cell>
          <cell r="H59">
            <v>0</v>
          </cell>
          <cell r="I59">
            <v>0</v>
          </cell>
          <cell r="J59">
            <v>0</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v>0</v>
          </cell>
          <cell r="G62">
            <v>0</v>
          </cell>
          <cell r="H62">
            <v>0</v>
          </cell>
          <cell r="I62">
            <v>0</v>
          </cell>
          <cell r="J62">
            <v>0</v>
          </cell>
        </row>
        <row r="63">
          <cell r="D63">
            <v>0</v>
          </cell>
          <cell r="E63">
            <v>0</v>
          </cell>
          <cell r="F63">
            <v>0</v>
          </cell>
          <cell r="G63">
            <v>0</v>
          </cell>
          <cell r="H63">
            <v>0</v>
          </cell>
          <cell r="I63">
            <v>0</v>
          </cell>
          <cell r="J63">
            <v>0</v>
          </cell>
        </row>
        <row r="64">
          <cell r="D64">
            <v>0</v>
          </cell>
          <cell r="E64">
            <v>0</v>
          </cell>
          <cell r="F64">
            <v>0</v>
          </cell>
          <cell r="G64">
            <v>0</v>
          </cell>
          <cell r="H64">
            <v>0</v>
          </cell>
          <cell r="I64">
            <v>0</v>
          </cell>
          <cell r="J64">
            <v>0</v>
          </cell>
        </row>
        <row r="65">
          <cell r="D65">
            <v>0</v>
          </cell>
          <cell r="E65">
            <v>0</v>
          </cell>
          <cell r="F65">
            <v>0</v>
          </cell>
          <cell r="G65">
            <v>0</v>
          </cell>
          <cell r="H65">
            <v>0</v>
          </cell>
          <cell r="I65">
            <v>0</v>
          </cell>
          <cell r="J65">
            <v>0</v>
          </cell>
        </row>
        <row r="66">
          <cell r="D66">
            <v>0</v>
          </cell>
          <cell r="E66">
            <v>0</v>
          </cell>
          <cell r="F66">
            <v>0</v>
          </cell>
          <cell r="G66">
            <v>0</v>
          </cell>
          <cell r="H66">
            <v>0</v>
          </cell>
          <cell r="I66">
            <v>0</v>
          </cell>
          <cell r="J66">
            <v>0</v>
          </cell>
        </row>
        <row r="67">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D71">
            <v>0</v>
          </cell>
          <cell r="E71">
            <v>0</v>
          </cell>
          <cell r="F71">
            <v>0</v>
          </cell>
          <cell r="G71">
            <v>0</v>
          </cell>
          <cell r="H71">
            <v>0</v>
          </cell>
          <cell r="I71">
            <v>0</v>
          </cell>
          <cell r="J71">
            <v>0</v>
          </cell>
        </row>
        <row r="72">
          <cell r="D72">
            <v>0</v>
          </cell>
          <cell r="E72">
            <v>0</v>
          </cell>
          <cell r="F72">
            <v>0</v>
          </cell>
          <cell r="G72">
            <v>0</v>
          </cell>
          <cell r="H72">
            <v>0</v>
          </cell>
          <cell r="I72">
            <v>0</v>
          </cell>
          <cell r="J72">
            <v>0</v>
          </cell>
        </row>
        <row r="73">
          <cell r="D73">
            <v>0</v>
          </cell>
          <cell r="E73">
            <v>0</v>
          </cell>
          <cell r="F73">
            <v>0</v>
          </cell>
          <cell r="G73">
            <v>0</v>
          </cell>
          <cell r="H73">
            <v>0</v>
          </cell>
          <cell r="I73">
            <v>0</v>
          </cell>
          <cell r="J73">
            <v>0</v>
          </cell>
        </row>
        <row r="74">
          <cell r="D74">
            <v>0</v>
          </cell>
          <cell r="E74">
            <v>0</v>
          </cell>
          <cell r="F74">
            <v>0</v>
          </cell>
          <cell r="G74">
            <v>0</v>
          </cell>
          <cell r="H74">
            <v>0</v>
          </cell>
          <cell r="I74">
            <v>0</v>
          </cell>
          <cell r="J74">
            <v>0</v>
          </cell>
        </row>
        <row r="75">
          <cell r="D75">
            <v>0</v>
          </cell>
          <cell r="E75">
            <v>0</v>
          </cell>
          <cell r="F75">
            <v>0</v>
          </cell>
          <cell r="G75">
            <v>0</v>
          </cell>
          <cell r="H75">
            <v>0</v>
          </cell>
          <cell r="I75">
            <v>0</v>
          </cell>
          <cell r="J75">
            <v>0</v>
          </cell>
        </row>
        <row r="76">
          <cell r="D76">
            <v>0</v>
          </cell>
          <cell r="E76">
            <v>0</v>
          </cell>
          <cell r="F76">
            <v>0</v>
          </cell>
          <cell r="G76">
            <v>0</v>
          </cell>
          <cell r="H76">
            <v>0</v>
          </cell>
          <cell r="I76">
            <v>0</v>
          </cell>
          <cell r="J76">
            <v>0</v>
          </cell>
        </row>
        <row r="77">
          <cell r="D77">
            <v>0</v>
          </cell>
          <cell r="E77">
            <v>0</v>
          </cell>
          <cell r="F77">
            <v>0</v>
          </cell>
          <cell r="G77">
            <v>0</v>
          </cell>
          <cell r="H77">
            <v>0</v>
          </cell>
          <cell r="I77">
            <v>0</v>
          </cell>
          <cell r="J77">
            <v>0</v>
          </cell>
        </row>
        <row r="78">
          <cell r="D78">
            <v>0</v>
          </cell>
          <cell r="E78">
            <v>0</v>
          </cell>
          <cell r="F78">
            <v>0</v>
          </cell>
          <cell r="G78">
            <v>0</v>
          </cell>
          <cell r="H78">
            <v>0</v>
          </cell>
          <cell r="I78">
            <v>0</v>
          </cell>
          <cell r="J78">
            <v>0</v>
          </cell>
        </row>
        <row r="79">
          <cell r="D79">
            <v>0</v>
          </cell>
          <cell r="E79">
            <v>0</v>
          </cell>
          <cell r="F79">
            <v>0</v>
          </cell>
          <cell r="G79">
            <v>0</v>
          </cell>
          <cell r="H79">
            <v>0</v>
          </cell>
          <cell r="I79">
            <v>0</v>
          </cell>
          <cell r="J79">
            <v>0</v>
          </cell>
        </row>
        <row r="80">
          <cell r="D80">
            <v>0</v>
          </cell>
          <cell r="E80">
            <v>0</v>
          </cell>
          <cell r="F80">
            <v>0</v>
          </cell>
          <cell r="G80">
            <v>0</v>
          </cell>
          <cell r="H80">
            <v>0</v>
          </cell>
          <cell r="I80">
            <v>0</v>
          </cell>
          <cell r="J80">
            <v>0</v>
          </cell>
        </row>
        <row r="81">
          <cell r="D81">
            <v>0</v>
          </cell>
          <cell r="E81">
            <v>0</v>
          </cell>
          <cell r="F81">
            <v>0</v>
          </cell>
          <cell r="G81">
            <v>0</v>
          </cell>
          <cell r="H81">
            <v>0</v>
          </cell>
          <cell r="I81">
            <v>0</v>
          </cell>
          <cell r="J81">
            <v>0</v>
          </cell>
        </row>
        <row r="82">
          <cell r="D82">
            <v>0</v>
          </cell>
          <cell r="E82">
            <v>0</v>
          </cell>
          <cell r="F82">
            <v>0</v>
          </cell>
          <cell r="G82">
            <v>0</v>
          </cell>
          <cell r="H82">
            <v>0</v>
          </cell>
          <cell r="I82">
            <v>0</v>
          </cell>
          <cell r="J82">
            <v>0</v>
          </cell>
        </row>
        <row r="83">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6">
          <cell r="D86">
            <v>0</v>
          </cell>
          <cell r="E86">
            <v>0</v>
          </cell>
          <cell r="F86">
            <v>0</v>
          </cell>
          <cell r="G86">
            <v>0</v>
          </cell>
          <cell r="H86">
            <v>0</v>
          </cell>
          <cell r="I86">
            <v>0</v>
          </cell>
          <cell r="J86">
            <v>0</v>
          </cell>
        </row>
      </sheetData>
      <sheetData sheetId="49">
        <row r="27">
          <cell r="D27">
            <v>282712</v>
          </cell>
          <cell r="G27">
            <v>282707.17</v>
          </cell>
          <cell r="H27">
            <v>282707.17</v>
          </cell>
          <cell r="I27">
            <v>282707.17</v>
          </cell>
        </row>
        <row r="29">
          <cell r="D29">
            <v>102624</v>
          </cell>
          <cell r="E29">
            <v>102624</v>
          </cell>
          <cell r="G29">
            <v>88295.08</v>
          </cell>
          <cell r="H29">
            <v>88295.08</v>
          </cell>
          <cell r="I29">
            <v>88295.08</v>
          </cell>
        </row>
        <row r="31">
          <cell r="D31">
            <v>4284</v>
          </cell>
          <cell r="G31">
            <v>4221.04</v>
          </cell>
          <cell r="H31">
            <v>4221.04</v>
          </cell>
          <cell r="I31">
            <v>1030.19</v>
          </cell>
        </row>
        <row r="32">
          <cell r="D32">
            <v>0</v>
          </cell>
        </row>
        <row r="33">
          <cell r="D33">
            <v>0</v>
          </cell>
          <cell r="E33">
            <v>0</v>
          </cell>
        </row>
        <row r="34">
          <cell r="D34">
            <v>6180</v>
          </cell>
          <cell r="G34">
            <v>4837.41</v>
          </cell>
          <cell r="I34">
            <v>4837.41</v>
          </cell>
        </row>
        <row r="35">
          <cell r="D35">
            <v>0</v>
          </cell>
          <cell r="G35">
            <v>0</v>
          </cell>
          <cell r="H35">
            <v>0</v>
          </cell>
          <cell r="I35">
            <v>0</v>
          </cell>
        </row>
        <row r="37">
          <cell r="E37">
            <v>14631</v>
          </cell>
        </row>
        <row r="38">
          <cell r="D38">
            <v>9678</v>
          </cell>
          <cell r="G38">
            <v>4973.93</v>
          </cell>
          <cell r="H38">
            <v>4973.93</v>
          </cell>
          <cell r="I38">
            <v>4973.93</v>
          </cell>
        </row>
        <row r="39">
          <cell r="D39">
            <v>707</v>
          </cell>
          <cell r="G39">
            <v>378.92</v>
          </cell>
          <cell r="H39">
            <v>378.92</v>
          </cell>
          <cell r="I39">
            <v>378.92</v>
          </cell>
        </row>
        <row r="40">
          <cell r="D40">
            <v>4246</v>
          </cell>
          <cell r="G40">
            <v>2791.54</v>
          </cell>
          <cell r="H40">
            <v>2791.54</v>
          </cell>
          <cell r="I40">
            <v>2791.54</v>
          </cell>
        </row>
        <row r="41">
          <cell r="D41">
            <v>0</v>
          </cell>
          <cell r="G41">
            <v>0</v>
          </cell>
          <cell r="H41">
            <v>0</v>
          </cell>
          <cell r="I41">
            <v>0</v>
          </cell>
        </row>
        <row r="45">
          <cell r="D45">
            <v>0</v>
          </cell>
        </row>
        <row r="56">
          <cell r="D56">
            <v>0</v>
          </cell>
          <cell r="E56">
            <v>0</v>
          </cell>
          <cell r="G56">
            <v>0</v>
          </cell>
          <cell r="H56">
            <v>0</v>
          </cell>
          <cell r="I56">
            <v>0</v>
          </cell>
        </row>
        <row r="57">
          <cell r="D57">
            <v>0</v>
          </cell>
        </row>
      </sheetData>
      <sheetData sheetId="50">
        <row r="27">
          <cell r="D27">
            <v>368302</v>
          </cell>
          <cell r="G27">
            <v>368270.31</v>
          </cell>
          <cell r="H27">
            <v>368270.31</v>
          </cell>
          <cell r="I27">
            <v>368270.31</v>
          </cell>
        </row>
        <row r="29">
          <cell r="D29">
            <v>135339</v>
          </cell>
          <cell r="E29">
            <v>135339</v>
          </cell>
          <cell r="G29">
            <v>135338.1</v>
          </cell>
          <cell r="H29">
            <v>135338.1</v>
          </cell>
          <cell r="I29">
            <v>135338.1</v>
          </cell>
        </row>
        <row r="31">
          <cell r="D31">
            <v>65420</v>
          </cell>
          <cell r="G31">
            <v>65419.3</v>
          </cell>
          <cell r="H31">
            <v>65419.3</v>
          </cell>
          <cell r="I31">
            <v>41402.92</v>
          </cell>
        </row>
        <row r="32">
          <cell r="D32">
            <v>0</v>
          </cell>
        </row>
        <row r="33">
          <cell r="D33">
            <v>0</v>
          </cell>
          <cell r="E33">
            <v>0</v>
          </cell>
        </row>
        <row r="34">
          <cell r="D34">
            <v>11680</v>
          </cell>
          <cell r="G34">
            <v>8073.61</v>
          </cell>
          <cell r="I34">
            <v>8073.61</v>
          </cell>
        </row>
        <row r="35">
          <cell r="D35">
            <v>1930</v>
          </cell>
          <cell r="G35">
            <v>1780.5</v>
          </cell>
          <cell r="H35">
            <v>1780.5</v>
          </cell>
          <cell r="I35">
            <v>1780.5</v>
          </cell>
        </row>
        <row r="37">
          <cell r="E37">
            <v>14723</v>
          </cell>
        </row>
        <row r="38">
          <cell r="D38">
            <v>9604</v>
          </cell>
          <cell r="G38">
            <v>4628.93</v>
          </cell>
          <cell r="H38">
            <v>4628.93</v>
          </cell>
          <cell r="I38">
            <v>4628.93</v>
          </cell>
        </row>
        <row r="39">
          <cell r="D39">
            <v>979</v>
          </cell>
          <cell r="G39">
            <v>883.39</v>
          </cell>
          <cell r="H39">
            <v>883.39</v>
          </cell>
          <cell r="I39">
            <v>883.39</v>
          </cell>
        </row>
        <row r="40">
          <cell r="D40">
            <v>4140</v>
          </cell>
          <cell r="G40">
            <v>1885.6</v>
          </cell>
          <cell r="H40">
            <v>1885.6</v>
          </cell>
          <cell r="I40">
            <v>1885.6</v>
          </cell>
        </row>
        <row r="41">
          <cell r="D41">
            <v>0</v>
          </cell>
          <cell r="G41">
            <v>0</v>
          </cell>
          <cell r="H41">
            <v>0</v>
          </cell>
          <cell r="I41">
            <v>0</v>
          </cell>
        </row>
        <row r="45">
          <cell r="D45">
            <v>560</v>
          </cell>
          <cell r="G45">
            <v>560</v>
          </cell>
          <cell r="H45">
            <v>560</v>
          </cell>
          <cell r="I45">
            <v>560</v>
          </cell>
        </row>
        <row r="56">
          <cell r="D56">
            <v>0</v>
          </cell>
          <cell r="E56">
            <v>0</v>
          </cell>
          <cell r="G56">
            <v>0</v>
          </cell>
          <cell r="H56">
            <v>0</v>
          </cell>
          <cell r="I56">
            <v>0</v>
          </cell>
        </row>
        <row r="57">
          <cell r="D57">
            <v>0</v>
          </cell>
        </row>
      </sheetData>
      <sheetData sheetId="51">
        <row r="27">
          <cell r="D27">
            <v>1282902</v>
          </cell>
          <cell r="G27">
            <v>1282783.24</v>
          </cell>
          <cell r="H27">
            <v>1282783.24</v>
          </cell>
          <cell r="I27">
            <v>1282783.24</v>
          </cell>
        </row>
        <row r="29">
          <cell r="D29">
            <v>473339</v>
          </cell>
          <cell r="E29">
            <v>473339</v>
          </cell>
          <cell r="G29">
            <v>473338.89</v>
          </cell>
          <cell r="H29">
            <v>473338.89</v>
          </cell>
          <cell r="I29">
            <v>473338.89</v>
          </cell>
        </row>
        <row r="31">
          <cell r="D31">
            <v>26948</v>
          </cell>
          <cell r="G31">
            <v>26813.72</v>
          </cell>
          <cell r="H31">
            <v>26813.72</v>
          </cell>
          <cell r="I31">
            <v>32873.99</v>
          </cell>
        </row>
        <row r="32">
          <cell r="D32">
            <v>0</v>
          </cell>
        </row>
        <row r="33">
          <cell r="D33">
            <v>0</v>
          </cell>
          <cell r="E33">
            <v>0</v>
          </cell>
        </row>
        <row r="34">
          <cell r="D34">
            <v>81943</v>
          </cell>
          <cell r="G34">
            <v>81661.88</v>
          </cell>
          <cell r="I34">
            <v>81661.88</v>
          </cell>
        </row>
        <row r="35">
          <cell r="D35">
            <v>440</v>
          </cell>
          <cell r="G35">
            <v>9</v>
          </cell>
          <cell r="H35">
            <v>9</v>
          </cell>
          <cell r="I35">
            <v>9</v>
          </cell>
        </row>
        <row r="37">
          <cell r="E37">
            <v>62659</v>
          </cell>
        </row>
        <row r="38">
          <cell r="D38">
            <v>42507</v>
          </cell>
          <cell r="G38">
            <v>41690.76</v>
          </cell>
          <cell r="H38">
            <v>41690.76</v>
          </cell>
          <cell r="I38">
            <v>41690.76</v>
          </cell>
        </row>
        <row r="39">
          <cell r="D39">
            <v>3806</v>
          </cell>
          <cell r="G39">
            <v>2068.69</v>
          </cell>
          <cell r="H39">
            <v>2068.69</v>
          </cell>
          <cell r="I39">
            <v>2068.69</v>
          </cell>
        </row>
        <row r="40">
          <cell r="D40">
            <v>16346</v>
          </cell>
          <cell r="G40">
            <v>15123.71</v>
          </cell>
          <cell r="H40">
            <v>15123.71</v>
          </cell>
          <cell r="I40">
            <v>15123.71</v>
          </cell>
        </row>
        <row r="41">
          <cell r="D41">
            <v>0</v>
          </cell>
          <cell r="G41">
            <v>0</v>
          </cell>
          <cell r="H41">
            <v>0</v>
          </cell>
          <cell r="I41">
            <v>0</v>
          </cell>
        </row>
        <row r="45">
          <cell r="D45">
            <v>0</v>
          </cell>
        </row>
        <row r="56">
          <cell r="D56">
            <v>0</v>
          </cell>
          <cell r="E56">
            <v>0</v>
          </cell>
          <cell r="G56">
            <v>0</v>
          </cell>
          <cell r="H56">
            <v>0</v>
          </cell>
          <cell r="I56">
            <v>0</v>
          </cell>
        </row>
        <row r="57">
          <cell r="D57">
            <v>0</v>
          </cell>
        </row>
      </sheetData>
      <sheetData sheetId="52">
        <row r="27">
          <cell r="D27">
            <v>0</v>
          </cell>
          <cell r="G27">
            <v>0</v>
          </cell>
          <cell r="H27">
            <v>0</v>
          </cell>
          <cell r="I27">
            <v>0</v>
          </cell>
        </row>
        <row r="29">
          <cell r="D29">
            <v>0</v>
          </cell>
          <cell r="E29">
            <v>0</v>
          </cell>
          <cell r="G29">
            <v>0</v>
          </cell>
          <cell r="H29">
            <v>0</v>
          </cell>
          <cell r="I29">
            <v>0</v>
          </cell>
        </row>
        <row r="31">
          <cell r="D31">
            <v>0</v>
          </cell>
        </row>
        <row r="32">
          <cell r="D32">
            <v>0</v>
          </cell>
        </row>
        <row r="33">
          <cell r="D33">
            <v>0</v>
          </cell>
          <cell r="E33">
            <v>0</v>
          </cell>
        </row>
        <row r="34">
          <cell r="D34">
            <v>142</v>
          </cell>
          <cell r="G34">
            <v>113.86</v>
          </cell>
          <cell r="I34">
            <v>113.86</v>
          </cell>
        </row>
        <row r="35">
          <cell r="D35">
            <v>0</v>
          </cell>
          <cell r="G35">
            <v>0</v>
          </cell>
          <cell r="H35">
            <v>0</v>
          </cell>
          <cell r="I35">
            <v>0</v>
          </cell>
        </row>
        <row r="37">
          <cell r="E37">
            <v>0</v>
          </cell>
        </row>
        <row r="38">
          <cell r="D38">
            <v>0</v>
          </cell>
          <cell r="G38">
            <v>0</v>
          </cell>
          <cell r="H38">
            <v>0</v>
          </cell>
          <cell r="I38">
            <v>0</v>
          </cell>
        </row>
        <row r="39">
          <cell r="D39">
            <v>0</v>
          </cell>
          <cell r="G39">
            <v>0</v>
          </cell>
          <cell r="H39">
            <v>0</v>
          </cell>
          <cell r="I39">
            <v>0</v>
          </cell>
        </row>
        <row r="40">
          <cell r="D40">
            <v>0</v>
          </cell>
          <cell r="G40">
            <v>0</v>
          </cell>
          <cell r="H40">
            <v>0</v>
          </cell>
          <cell r="I40">
            <v>0</v>
          </cell>
        </row>
        <row r="41">
          <cell r="D41">
            <v>0</v>
          </cell>
          <cell r="G41">
            <v>0</v>
          </cell>
          <cell r="H41">
            <v>0</v>
          </cell>
          <cell r="I41">
            <v>0</v>
          </cell>
        </row>
        <row r="45">
          <cell r="D45">
            <v>0</v>
          </cell>
        </row>
        <row r="56">
          <cell r="D56">
            <v>83260</v>
          </cell>
          <cell r="E56">
            <v>0</v>
          </cell>
          <cell r="G56">
            <v>81450</v>
          </cell>
          <cell r="H56">
            <v>81450</v>
          </cell>
          <cell r="I56">
            <v>81450</v>
          </cell>
        </row>
        <row r="57">
          <cell r="D57">
            <v>0</v>
          </cell>
        </row>
      </sheetData>
      <sheetData sheetId="53">
        <row r="27">
          <cell r="D27">
            <v>274408</v>
          </cell>
          <cell r="G27">
            <v>256188.09</v>
          </cell>
          <cell r="H27">
            <v>256188.09</v>
          </cell>
          <cell r="I27">
            <v>256188.09</v>
          </cell>
        </row>
        <row r="29">
          <cell r="D29">
            <v>93967</v>
          </cell>
          <cell r="E29">
            <v>93967</v>
          </cell>
          <cell r="G29">
            <v>93966.33</v>
          </cell>
          <cell r="H29">
            <v>93966.33</v>
          </cell>
          <cell r="I29">
            <v>93966.33</v>
          </cell>
        </row>
        <row r="31">
          <cell r="D31">
            <v>6558</v>
          </cell>
          <cell r="G31">
            <v>2300.0500000000002</v>
          </cell>
          <cell r="H31">
            <v>2300.0500000000002</v>
          </cell>
          <cell r="I31">
            <v>3880.07</v>
          </cell>
        </row>
        <row r="32">
          <cell r="D32">
            <v>0</v>
          </cell>
        </row>
        <row r="33">
          <cell r="D33">
            <v>0</v>
          </cell>
          <cell r="E33">
            <v>0</v>
          </cell>
        </row>
        <row r="34">
          <cell r="D34">
            <v>11792</v>
          </cell>
          <cell r="G34">
            <v>11657.59</v>
          </cell>
          <cell r="I34">
            <v>11657.59</v>
          </cell>
        </row>
        <row r="35">
          <cell r="D35">
            <v>0</v>
          </cell>
          <cell r="G35">
            <v>0</v>
          </cell>
          <cell r="H35">
            <v>0</v>
          </cell>
          <cell r="I35">
            <v>0</v>
          </cell>
        </row>
        <row r="37">
          <cell r="E37">
            <v>13870</v>
          </cell>
        </row>
        <row r="38">
          <cell r="D38">
            <v>9342</v>
          </cell>
          <cell r="G38">
            <v>9279.35</v>
          </cell>
          <cell r="H38">
            <v>9279.35</v>
          </cell>
          <cell r="I38">
            <v>9279.35</v>
          </cell>
        </row>
        <row r="39">
          <cell r="D39">
            <v>544</v>
          </cell>
          <cell r="G39">
            <v>457.9</v>
          </cell>
          <cell r="H39">
            <v>457.9</v>
          </cell>
          <cell r="I39">
            <v>457.9</v>
          </cell>
        </row>
        <row r="40">
          <cell r="D40">
            <v>3984</v>
          </cell>
          <cell r="G40">
            <v>3550.47</v>
          </cell>
          <cell r="H40">
            <v>3550.47</v>
          </cell>
          <cell r="I40">
            <v>3550.47</v>
          </cell>
        </row>
        <row r="41">
          <cell r="D41">
            <v>0</v>
          </cell>
          <cell r="G41">
            <v>0</v>
          </cell>
          <cell r="H41">
            <v>0</v>
          </cell>
          <cell r="I41">
            <v>0</v>
          </cell>
        </row>
        <row r="45">
          <cell r="D45">
            <v>2042</v>
          </cell>
        </row>
        <row r="56">
          <cell r="D56">
            <v>0</v>
          </cell>
          <cell r="E56">
            <v>0</v>
          </cell>
          <cell r="G56">
            <v>0</v>
          </cell>
          <cell r="H56">
            <v>0</v>
          </cell>
          <cell r="I56">
            <v>0</v>
          </cell>
        </row>
        <row r="57">
          <cell r="D57">
            <v>0</v>
          </cell>
        </row>
      </sheetData>
      <sheetData sheetId="54">
        <row r="27">
          <cell r="D27">
            <v>0</v>
          </cell>
          <cell r="G27">
            <v>0</v>
          </cell>
          <cell r="H27">
            <v>0</v>
          </cell>
          <cell r="I27">
            <v>0</v>
          </cell>
        </row>
        <row r="29">
          <cell r="D29">
            <v>0</v>
          </cell>
          <cell r="E29">
            <v>0</v>
          </cell>
          <cell r="G29">
            <v>0</v>
          </cell>
          <cell r="H29">
            <v>0</v>
          </cell>
          <cell r="I29">
            <v>0</v>
          </cell>
        </row>
        <row r="31">
          <cell r="D31">
            <v>0</v>
          </cell>
        </row>
        <row r="32">
          <cell r="D32">
            <v>0</v>
          </cell>
        </row>
        <row r="33">
          <cell r="D33">
            <v>423105</v>
          </cell>
          <cell r="E33">
            <v>423105</v>
          </cell>
          <cell r="G33">
            <v>418493.2</v>
          </cell>
          <cell r="I33">
            <v>418493.2</v>
          </cell>
        </row>
        <row r="34">
          <cell r="D34">
            <v>0</v>
          </cell>
          <cell r="G34">
            <v>0</v>
          </cell>
        </row>
        <row r="35">
          <cell r="D35">
            <v>0</v>
          </cell>
        </row>
        <row r="37">
          <cell r="E37">
            <v>0</v>
          </cell>
        </row>
        <row r="38">
          <cell r="D38">
            <v>0</v>
          </cell>
          <cell r="G38">
            <v>0</v>
          </cell>
          <cell r="H38">
            <v>0</v>
          </cell>
          <cell r="I38">
            <v>0</v>
          </cell>
        </row>
        <row r="39">
          <cell r="D39">
            <v>0</v>
          </cell>
          <cell r="G39">
            <v>0</v>
          </cell>
          <cell r="H39">
            <v>0</v>
          </cell>
          <cell r="I39">
            <v>0</v>
          </cell>
        </row>
        <row r="40">
          <cell r="D40">
            <v>0</v>
          </cell>
          <cell r="G40">
            <v>0</v>
          </cell>
          <cell r="H40">
            <v>0</v>
          </cell>
          <cell r="I40">
            <v>0</v>
          </cell>
        </row>
        <row r="41">
          <cell r="D41">
            <v>0</v>
          </cell>
          <cell r="G41">
            <v>0</v>
          </cell>
          <cell r="H41">
            <v>0</v>
          </cell>
          <cell r="I41">
            <v>0</v>
          </cell>
        </row>
        <row r="45">
          <cell r="D45">
            <v>0</v>
          </cell>
        </row>
        <row r="56">
          <cell r="D56">
            <v>63040</v>
          </cell>
          <cell r="G56">
            <v>63040</v>
          </cell>
          <cell r="H56">
            <v>63040</v>
          </cell>
          <cell r="I56">
            <v>63040</v>
          </cell>
        </row>
        <row r="57">
          <cell r="D57">
            <v>0</v>
          </cell>
        </row>
      </sheetData>
      <sheetData sheetId="55">
        <row r="27">
          <cell r="D27">
            <v>0</v>
          </cell>
        </row>
        <row r="29">
          <cell r="D29">
            <v>0</v>
          </cell>
        </row>
        <row r="31">
          <cell r="D31">
            <v>1254638.49</v>
          </cell>
          <cell r="G31">
            <v>1039863.96</v>
          </cell>
          <cell r="H31">
            <v>1039863.96</v>
          </cell>
          <cell r="I31">
            <v>957820.64</v>
          </cell>
        </row>
        <row r="32">
          <cell r="D32">
            <v>2100</v>
          </cell>
          <cell r="H32">
            <v>2100</v>
          </cell>
        </row>
        <row r="33">
          <cell r="D33">
            <v>0</v>
          </cell>
        </row>
        <row r="34">
          <cell r="D34">
            <v>740016.71</v>
          </cell>
          <cell r="H34">
            <v>717872.02</v>
          </cell>
          <cell r="I34">
            <v>617874.02</v>
          </cell>
        </row>
        <row r="35">
          <cell r="D35">
            <v>0</v>
          </cell>
          <cell r="G35">
            <v>0</v>
          </cell>
          <cell r="H35">
            <v>0</v>
          </cell>
          <cell r="I35">
            <v>0</v>
          </cell>
        </row>
        <row r="38">
          <cell r="D38">
            <v>0</v>
          </cell>
        </row>
        <row r="39">
          <cell r="D39">
            <v>0</v>
          </cell>
        </row>
        <row r="40">
          <cell r="D40">
            <v>0</v>
          </cell>
        </row>
        <row r="41">
          <cell r="D41">
            <v>0</v>
          </cell>
        </row>
        <row r="45">
          <cell r="D45">
            <v>0</v>
          </cell>
        </row>
        <row r="56">
          <cell r="D56">
            <v>0</v>
          </cell>
        </row>
        <row r="57">
          <cell r="D57">
            <v>0</v>
          </cell>
        </row>
      </sheetData>
      <sheetData sheetId="56">
        <row r="27">
          <cell r="D27">
            <v>0</v>
          </cell>
        </row>
        <row r="29">
          <cell r="D29">
            <v>0</v>
          </cell>
        </row>
        <row r="30">
          <cell r="I30">
            <v>96000</v>
          </cell>
        </row>
        <row r="31">
          <cell r="D31">
            <v>0</v>
          </cell>
          <cell r="I31">
            <v>0</v>
          </cell>
        </row>
        <row r="32">
          <cell r="D32">
            <v>0</v>
          </cell>
          <cell r="G32">
            <v>0</v>
          </cell>
          <cell r="H32">
            <v>0</v>
          </cell>
          <cell r="I32">
            <v>0</v>
          </cell>
        </row>
        <row r="33">
          <cell r="D33">
            <v>0</v>
          </cell>
        </row>
        <row r="34">
          <cell r="D34">
            <v>96000</v>
          </cell>
          <cell r="G34">
            <v>96000</v>
          </cell>
        </row>
        <row r="35">
          <cell r="D35">
            <v>0</v>
          </cell>
          <cell r="G35">
            <v>0</v>
          </cell>
        </row>
        <row r="38">
          <cell r="D38">
            <v>0</v>
          </cell>
        </row>
        <row r="39">
          <cell r="D39">
            <v>0</v>
          </cell>
        </row>
        <row r="40">
          <cell r="D40">
            <v>0</v>
          </cell>
        </row>
        <row r="41">
          <cell r="D41">
            <v>0</v>
          </cell>
        </row>
        <row r="45">
          <cell r="D45">
            <v>0</v>
          </cell>
        </row>
        <row r="56">
          <cell r="D56">
            <v>0</v>
          </cell>
        </row>
        <row r="57">
          <cell r="D57">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1">
          <cell r="A11" t="str">
            <v>Організаційно-правова форма господарювання</v>
          </cell>
        </row>
      </sheetData>
      <sheetData sheetId="166"/>
      <sheetData sheetId="167"/>
      <sheetData sheetId="168">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H61">
            <v>18569.689999999999</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69">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cell r="M31">
            <v>0</v>
          </cell>
        </row>
        <row r="32">
          <cell r="D32">
            <v>0</v>
          </cell>
          <cell r="E32">
            <v>0</v>
          </cell>
          <cell r="F32">
            <v>0</v>
          </cell>
          <cell r="G32">
            <v>0</v>
          </cell>
          <cell r="H32">
            <v>0</v>
          </cell>
          <cell r="J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I38">
            <v>0</v>
          </cell>
          <cell r="J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cell r="M42">
            <v>0</v>
          </cell>
        </row>
        <row r="43">
          <cell r="D43">
            <v>0</v>
          </cell>
          <cell r="E43">
            <v>0</v>
          </cell>
          <cell r="F43">
            <v>0</v>
          </cell>
          <cell r="G43">
            <v>0</v>
          </cell>
          <cell r="H43">
            <v>0</v>
          </cell>
          <cell r="J43">
            <v>0</v>
          </cell>
          <cell r="L43">
            <v>0</v>
          </cell>
          <cell r="M43">
            <v>0</v>
          </cell>
        </row>
        <row r="44">
          <cell r="D44">
            <v>0</v>
          </cell>
          <cell r="E44">
            <v>0</v>
          </cell>
          <cell r="F44">
            <v>0</v>
          </cell>
          <cell r="G44">
            <v>0</v>
          </cell>
          <cell r="H44">
            <v>0</v>
          </cell>
          <cell r="J44">
            <v>0</v>
          </cell>
          <cell r="L44">
            <v>0</v>
          </cell>
          <cell r="M44">
            <v>0</v>
          </cell>
        </row>
        <row r="45">
          <cell r="D45">
            <v>0</v>
          </cell>
          <cell r="E45">
            <v>0</v>
          </cell>
          <cell r="F45">
            <v>0</v>
          </cell>
          <cell r="G45">
            <v>0</v>
          </cell>
          <cell r="H45">
            <v>0</v>
          </cell>
          <cell r="J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H61">
            <v>7503.43</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0">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1">
        <row r="26">
          <cell r="D26">
            <v>0</v>
          </cell>
          <cell r="E26">
            <v>0</v>
          </cell>
          <cell r="F26">
            <v>0</v>
          </cell>
          <cell r="G26">
            <v>0</v>
          </cell>
          <cell r="H26">
            <v>0</v>
          </cell>
          <cell r="I26">
            <v>0</v>
          </cell>
          <cell r="J26">
            <v>0</v>
          </cell>
          <cell r="L26" t="str">
            <v>-</v>
          </cell>
        </row>
        <row r="27">
          <cell r="D27">
            <v>0</v>
          </cell>
          <cell r="E27">
            <v>4221.04</v>
          </cell>
          <cell r="F27">
            <v>0</v>
          </cell>
          <cell r="G27">
            <v>0</v>
          </cell>
          <cell r="K27">
            <v>0</v>
          </cell>
          <cell r="L27">
            <v>0</v>
          </cell>
          <cell r="M27">
            <v>0</v>
          </cell>
        </row>
        <row r="28">
          <cell r="D28">
            <v>0</v>
          </cell>
          <cell r="E28">
            <v>4221.04</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4221.04</v>
          </cell>
          <cell r="F34">
            <v>0</v>
          </cell>
          <cell r="G34">
            <v>0</v>
          </cell>
          <cell r="L34">
            <v>0</v>
          </cell>
        </row>
        <row r="35">
          <cell r="D35">
            <v>0</v>
          </cell>
          <cell r="E35">
            <v>4221.04</v>
          </cell>
          <cell r="F35">
            <v>0</v>
          </cell>
          <cell r="G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2">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3">
        <row r="26">
          <cell r="D26">
            <v>0</v>
          </cell>
          <cell r="E26">
            <v>0</v>
          </cell>
          <cell r="F26">
            <v>0</v>
          </cell>
          <cell r="G26">
            <v>0</v>
          </cell>
          <cell r="H26">
            <v>0</v>
          </cell>
          <cell r="I26">
            <v>0</v>
          </cell>
          <cell r="J26">
            <v>0</v>
          </cell>
          <cell r="L26" t="str">
            <v>-</v>
          </cell>
        </row>
        <row r="27">
          <cell r="D27">
            <v>0</v>
          </cell>
          <cell r="E27">
            <v>981.8</v>
          </cell>
          <cell r="F27">
            <v>0</v>
          </cell>
          <cell r="G27">
            <v>0</v>
          </cell>
          <cell r="K27">
            <v>0</v>
          </cell>
          <cell r="L27">
            <v>0</v>
          </cell>
          <cell r="M27">
            <v>0</v>
          </cell>
        </row>
        <row r="28">
          <cell r="D28">
            <v>0</v>
          </cell>
          <cell r="E28">
            <v>981.8</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K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981.8</v>
          </cell>
          <cell r="F34">
            <v>0</v>
          </cell>
          <cell r="G34">
            <v>0</v>
          </cell>
          <cell r="L34">
            <v>0</v>
          </cell>
        </row>
        <row r="35">
          <cell r="D35">
            <v>0</v>
          </cell>
          <cell r="E35">
            <v>981.8</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I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4">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5">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6">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I38">
            <v>0</v>
          </cell>
          <cell r="J38">
            <v>0</v>
          </cell>
          <cell r="K38">
            <v>0</v>
          </cell>
          <cell r="L38">
            <v>0</v>
          </cell>
          <cell r="M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I42">
            <v>0</v>
          </cell>
          <cell r="J42">
            <v>0</v>
          </cell>
          <cell r="K42">
            <v>0</v>
          </cell>
          <cell r="L42">
            <v>0</v>
          </cell>
          <cell r="M42">
            <v>0</v>
          </cell>
        </row>
        <row r="43">
          <cell r="D43">
            <v>0</v>
          </cell>
          <cell r="E43">
            <v>0</v>
          </cell>
          <cell r="F43">
            <v>0</v>
          </cell>
          <cell r="G43">
            <v>0</v>
          </cell>
          <cell r="H43">
            <v>0</v>
          </cell>
          <cell r="I43">
            <v>0</v>
          </cell>
          <cell r="J43">
            <v>0</v>
          </cell>
          <cell r="K43">
            <v>0</v>
          </cell>
          <cell r="L43">
            <v>0</v>
          </cell>
          <cell r="M43">
            <v>0</v>
          </cell>
        </row>
        <row r="44">
          <cell r="D44">
            <v>0</v>
          </cell>
          <cell r="E44">
            <v>0</v>
          </cell>
          <cell r="F44">
            <v>0</v>
          </cell>
          <cell r="G44">
            <v>0</v>
          </cell>
          <cell r="H44">
            <v>0</v>
          </cell>
          <cell r="I44">
            <v>0</v>
          </cell>
          <cell r="J44">
            <v>0</v>
          </cell>
          <cell r="K44">
            <v>0</v>
          </cell>
          <cell r="L44">
            <v>0</v>
          </cell>
          <cell r="M44">
            <v>0</v>
          </cell>
        </row>
        <row r="45">
          <cell r="D45">
            <v>0</v>
          </cell>
          <cell r="E45">
            <v>0</v>
          </cell>
          <cell r="F45">
            <v>0</v>
          </cell>
          <cell r="G45">
            <v>0</v>
          </cell>
          <cell r="H45">
            <v>0</v>
          </cell>
          <cell r="I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7">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8">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79">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0">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1">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2">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3">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4">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5">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6">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7">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8">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89">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0">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1">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2">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3">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4">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5">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6">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7">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8">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199">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0">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1">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2">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3">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4">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5">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6">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7">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8">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09">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0">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1">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2">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3">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4">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5">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6">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7">
        <row r="26">
          <cell r="D26">
            <v>0</v>
          </cell>
          <cell r="E26">
            <v>0</v>
          </cell>
          <cell r="F26">
            <v>0</v>
          </cell>
          <cell r="G26">
            <v>0</v>
          </cell>
          <cell r="H26">
            <v>0</v>
          </cell>
          <cell r="I26">
            <v>0</v>
          </cell>
          <cell r="J26">
            <v>0</v>
          </cell>
          <cell r="L26" t="str">
            <v>-</v>
          </cell>
        </row>
        <row r="27">
          <cell r="D27">
            <v>0</v>
          </cell>
          <cell r="E27">
            <v>0</v>
          </cell>
          <cell r="F27">
            <v>0</v>
          </cell>
          <cell r="G27">
            <v>0</v>
          </cell>
          <cell r="K27">
            <v>0</v>
          </cell>
          <cell r="L27">
            <v>0</v>
          </cell>
          <cell r="M27">
            <v>0</v>
          </cell>
        </row>
        <row r="28">
          <cell r="D28">
            <v>0</v>
          </cell>
          <cell r="E28">
            <v>0</v>
          </cell>
          <cell r="F28">
            <v>0</v>
          </cell>
          <cell r="G28">
            <v>0</v>
          </cell>
          <cell r="L28">
            <v>0</v>
          </cell>
        </row>
        <row r="29">
          <cell r="D29">
            <v>0</v>
          </cell>
          <cell r="E29">
            <v>0</v>
          </cell>
          <cell r="F29">
            <v>0</v>
          </cell>
          <cell r="G29">
            <v>0</v>
          </cell>
          <cell r="H29">
            <v>0</v>
          </cell>
          <cell r="J29">
            <v>0</v>
          </cell>
          <cell r="K29">
            <v>0</v>
          </cell>
          <cell r="L29">
            <v>0</v>
          </cell>
          <cell r="M29">
            <v>0</v>
          </cell>
        </row>
        <row r="30">
          <cell r="D30">
            <v>0</v>
          </cell>
          <cell r="E30">
            <v>0</v>
          </cell>
          <cell r="F30">
            <v>0</v>
          </cell>
          <cell r="G30">
            <v>0</v>
          </cell>
          <cell r="H30">
            <v>0</v>
          </cell>
          <cell r="J30">
            <v>0</v>
          </cell>
          <cell r="L30">
            <v>0</v>
          </cell>
        </row>
        <row r="31">
          <cell r="D31">
            <v>0</v>
          </cell>
          <cell r="E31">
            <v>0</v>
          </cell>
          <cell r="F31">
            <v>0</v>
          </cell>
          <cell r="G31">
            <v>0</v>
          </cell>
          <cell r="H31">
            <v>0</v>
          </cell>
          <cell r="J31">
            <v>0</v>
          </cell>
          <cell r="L31">
            <v>0</v>
          </cell>
        </row>
        <row r="32">
          <cell r="D32">
            <v>0</v>
          </cell>
          <cell r="E32">
            <v>0</v>
          </cell>
          <cell r="F32">
            <v>0</v>
          </cell>
          <cell r="G32">
            <v>0</v>
          </cell>
          <cell r="H32">
            <v>0</v>
          </cell>
          <cell r="I32">
            <v>0</v>
          </cell>
          <cell r="J32">
            <v>0</v>
          </cell>
          <cell r="K32">
            <v>0</v>
          </cell>
          <cell r="L32">
            <v>0</v>
          </cell>
          <cell r="M32">
            <v>0</v>
          </cell>
        </row>
        <row r="33">
          <cell r="D33">
            <v>0</v>
          </cell>
          <cell r="E33">
            <v>0</v>
          </cell>
          <cell r="F33">
            <v>0</v>
          </cell>
          <cell r="G33">
            <v>0</v>
          </cell>
          <cell r="H33">
            <v>0</v>
          </cell>
          <cell r="I33">
            <v>0</v>
          </cell>
          <cell r="J33">
            <v>0</v>
          </cell>
          <cell r="K33">
            <v>0</v>
          </cell>
          <cell r="L33">
            <v>0</v>
          </cell>
          <cell r="M33">
            <v>0</v>
          </cell>
        </row>
        <row r="34">
          <cell r="D34">
            <v>0</v>
          </cell>
          <cell r="E34">
            <v>0</v>
          </cell>
          <cell r="F34">
            <v>0</v>
          </cell>
          <cell r="G34">
            <v>0</v>
          </cell>
          <cell r="L34">
            <v>0</v>
          </cell>
        </row>
        <row r="35">
          <cell r="D35">
            <v>0</v>
          </cell>
          <cell r="E35">
            <v>0</v>
          </cell>
          <cell r="F35">
            <v>0</v>
          </cell>
          <cell r="G35">
            <v>0</v>
          </cell>
          <cell r="I35">
            <v>0</v>
          </cell>
          <cell r="J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cell r="M37">
            <v>0</v>
          </cell>
        </row>
        <row r="38">
          <cell r="D38">
            <v>0</v>
          </cell>
          <cell r="E38">
            <v>0</v>
          </cell>
          <cell r="F38">
            <v>0</v>
          </cell>
          <cell r="G38">
            <v>0</v>
          </cell>
          <cell r="L38">
            <v>0</v>
          </cell>
        </row>
        <row r="39">
          <cell r="D39">
            <v>0</v>
          </cell>
          <cell r="E39">
            <v>0</v>
          </cell>
          <cell r="F39">
            <v>0</v>
          </cell>
          <cell r="G39">
            <v>0</v>
          </cell>
          <cell r="H39">
            <v>0</v>
          </cell>
          <cell r="I39">
            <v>0</v>
          </cell>
          <cell r="J39">
            <v>0</v>
          </cell>
          <cell r="K39">
            <v>0</v>
          </cell>
          <cell r="L39">
            <v>0</v>
          </cell>
          <cell r="M39">
            <v>0</v>
          </cell>
        </row>
        <row r="40">
          <cell r="D40">
            <v>0</v>
          </cell>
          <cell r="E40">
            <v>0</v>
          </cell>
          <cell r="F40">
            <v>0</v>
          </cell>
          <cell r="G40">
            <v>0</v>
          </cell>
          <cell r="H40">
            <v>0</v>
          </cell>
          <cell r="I40">
            <v>0</v>
          </cell>
          <cell r="J40">
            <v>0</v>
          </cell>
          <cell r="K40">
            <v>0</v>
          </cell>
          <cell r="L40">
            <v>0</v>
          </cell>
          <cell r="M40">
            <v>0</v>
          </cell>
        </row>
        <row r="41">
          <cell r="D41">
            <v>0</v>
          </cell>
          <cell r="E41">
            <v>0</v>
          </cell>
          <cell r="F41">
            <v>0</v>
          </cell>
          <cell r="G41">
            <v>0</v>
          </cell>
          <cell r="H41">
            <v>0</v>
          </cell>
          <cell r="J41">
            <v>0</v>
          </cell>
          <cell r="L41">
            <v>0</v>
          </cell>
        </row>
        <row r="42">
          <cell r="D42">
            <v>0</v>
          </cell>
          <cell r="E42">
            <v>0</v>
          </cell>
          <cell r="F42">
            <v>0</v>
          </cell>
          <cell r="G42">
            <v>0</v>
          </cell>
          <cell r="J42">
            <v>0</v>
          </cell>
          <cell r="L42">
            <v>0</v>
          </cell>
        </row>
        <row r="43">
          <cell r="D43">
            <v>0</v>
          </cell>
          <cell r="E43">
            <v>0</v>
          </cell>
          <cell r="F43">
            <v>0</v>
          </cell>
          <cell r="G43">
            <v>0</v>
          </cell>
          <cell r="H43">
            <v>0</v>
          </cell>
          <cell r="J43">
            <v>0</v>
          </cell>
          <cell r="L43">
            <v>0</v>
          </cell>
        </row>
        <row r="44">
          <cell r="D44">
            <v>0</v>
          </cell>
          <cell r="E44">
            <v>0</v>
          </cell>
          <cell r="F44">
            <v>0</v>
          </cell>
          <cell r="G44">
            <v>0</v>
          </cell>
          <cell r="H44">
            <v>0</v>
          </cell>
          <cell r="J44">
            <v>0</v>
          </cell>
          <cell r="L44">
            <v>0</v>
          </cell>
        </row>
        <row r="45">
          <cell r="D45">
            <v>0</v>
          </cell>
          <cell r="E45">
            <v>0</v>
          </cell>
          <cell r="F45">
            <v>0</v>
          </cell>
          <cell r="G45">
            <v>0</v>
          </cell>
          <cell r="H45">
            <v>0</v>
          </cell>
          <cell r="J45">
            <v>0</v>
          </cell>
          <cell r="K45">
            <v>0</v>
          </cell>
          <cell r="L45">
            <v>0</v>
          </cell>
          <cell r="M45">
            <v>0</v>
          </cell>
        </row>
        <row r="46">
          <cell r="D46">
            <v>0</v>
          </cell>
          <cell r="E46">
            <v>0</v>
          </cell>
          <cell r="F46">
            <v>0</v>
          </cell>
          <cell r="G46">
            <v>0</v>
          </cell>
          <cell r="H46">
            <v>0</v>
          </cell>
          <cell r="I46">
            <v>0</v>
          </cell>
          <cell r="J46">
            <v>0</v>
          </cell>
          <cell r="K46">
            <v>0</v>
          </cell>
          <cell r="L46">
            <v>0</v>
          </cell>
          <cell r="M46">
            <v>0</v>
          </cell>
        </row>
        <row r="47">
          <cell r="D47">
            <v>0</v>
          </cell>
          <cell r="E47">
            <v>0</v>
          </cell>
          <cell r="F47">
            <v>0</v>
          </cell>
          <cell r="G47">
            <v>0</v>
          </cell>
          <cell r="H47">
            <v>0</v>
          </cell>
          <cell r="I47">
            <v>0</v>
          </cell>
          <cell r="J47">
            <v>0</v>
          </cell>
          <cell r="K47">
            <v>0</v>
          </cell>
          <cell r="L47">
            <v>0</v>
          </cell>
          <cell r="M47">
            <v>0</v>
          </cell>
        </row>
        <row r="48">
          <cell r="D48">
            <v>0</v>
          </cell>
          <cell r="E48">
            <v>0</v>
          </cell>
          <cell r="F48">
            <v>0</v>
          </cell>
          <cell r="G48">
            <v>0</v>
          </cell>
          <cell r="H48">
            <v>0</v>
          </cell>
          <cell r="I48">
            <v>0</v>
          </cell>
          <cell r="J48">
            <v>0</v>
          </cell>
          <cell r="K48">
            <v>0</v>
          </cell>
          <cell r="L48">
            <v>0</v>
          </cell>
          <cell r="M48">
            <v>0</v>
          </cell>
        </row>
        <row r="49">
          <cell r="D49">
            <v>0</v>
          </cell>
          <cell r="E49">
            <v>0</v>
          </cell>
          <cell r="F49">
            <v>0</v>
          </cell>
          <cell r="G49">
            <v>0</v>
          </cell>
          <cell r="H49">
            <v>0</v>
          </cell>
          <cell r="I49">
            <v>0</v>
          </cell>
          <cell r="J49">
            <v>0</v>
          </cell>
          <cell r="K49">
            <v>0</v>
          </cell>
          <cell r="L49">
            <v>0</v>
          </cell>
          <cell r="M49">
            <v>0</v>
          </cell>
        </row>
        <row r="50">
          <cell r="D50">
            <v>0</v>
          </cell>
          <cell r="E50">
            <v>0</v>
          </cell>
          <cell r="F50">
            <v>0</v>
          </cell>
          <cell r="G50">
            <v>0</v>
          </cell>
          <cell r="H50">
            <v>0</v>
          </cell>
          <cell r="I50">
            <v>0</v>
          </cell>
          <cell r="J50">
            <v>0</v>
          </cell>
          <cell r="K50">
            <v>0</v>
          </cell>
          <cell r="L50">
            <v>0</v>
          </cell>
          <cell r="M50">
            <v>0</v>
          </cell>
        </row>
        <row r="51">
          <cell r="D51">
            <v>0</v>
          </cell>
          <cell r="E51">
            <v>0</v>
          </cell>
          <cell r="F51">
            <v>0</v>
          </cell>
          <cell r="G51">
            <v>0</v>
          </cell>
          <cell r="H51">
            <v>0</v>
          </cell>
          <cell r="I51">
            <v>0</v>
          </cell>
          <cell r="J51">
            <v>0</v>
          </cell>
          <cell r="K51">
            <v>0</v>
          </cell>
          <cell r="L51">
            <v>0</v>
          </cell>
          <cell r="M51">
            <v>0</v>
          </cell>
        </row>
        <row r="52">
          <cell r="D52">
            <v>0</v>
          </cell>
          <cell r="E52">
            <v>0</v>
          </cell>
          <cell r="F52">
            <v>0</v>
          </cell>
          <cell r="G52">
            <v>0</v>
          </cell>
          <cell r="H52">
            <v>0</v>
          </cell>
          <cell r="I52">
            <v>0</v>
          </cell>
          <cell r="J52">
            <v>0</v>
          </cell>
          <cell r="K52">
            <v>0</v>
          </cell>
          <cell r="L52">
            <v>0</v>
          </cell>
          <cell r="M52">
            <v>0</v>
          </cell>
        </row>
        <row r="53">
          <cell r="D53">
            <v>0</v>
          </cell>
          <cell r="E53">
            <v>0</v>
          </cell>
          <cell r="F53">
            <v>0</v>
          </cell>
          <cell r="G53">
            <v>0</v>
          </cell>
          <cell r="H53">
            <v>0</v>
          </cell>
          <cell r="I53">
            <v>0</v>
          </cell>
          <cell r="J53">
            <v>0</v>
          </cell>
          <cell r="K53">
            <v>0</v>
          </cell>
          <cell r="L53">
            <v>0</v>
          </cell>
          <cell r="M53">
            <v>0</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0</v>
          </cell>
          <cell r="E57">
            <v>0</v>
          </cell>
          <cell r="F57">
            <v>0</v>
          </cell>
          <cell r="G57">
            <v>0</v>
          </cell>
          <cell r="H57">
            <v>0</v>
          </cell>
          <cell r="I57">
            <v>0</v>
          </cell>
          <cell r="J57">
            <v>0</v>
          </cell>
          <cell r="K57">
            <v>0</v>
          </cell>
          <cell r="L57">
            <v>0</v>
          </cell>
          <cell r="M57">
            <v>0</v>
          </cell>
        </row>
        <row r="58">
          <cell r="D58">
            <v>0</v>
          </cell>
          <cell r="E58">
            <v>0</v>
          </cell>
          <cell r="F58">
            <v>0</v>
          </cell>
          <cell r="G58">
            <v>0</v>
          </cell>
          <cell r="H58">
            <v>0</v>
          </cell>
          <cell r="I58">
            <v>0</v>
          </cell>
          <cell r="J58">
            <v>0</v>
          </cell>
          <cell r="K58">
            <v>0</v>
          </cell>
          <cell r="L58">
            <v>0</v>
          </cell>
          <cell r="M58">
            <v>0</v>
          </cell>
        </row>
        <row r="59">
          <cell r="D59">
            <v>0</v>
          </cell>
          <cell r="E59">
            <v>0</v>
          </cell>
          <cell r="F59">
            <v>0</v>
          </cell>
          <cell r="G59">
            <v>0</v>
          </cell>
          <cell r="H59">
            <v>0</v>
          </cell>
          <cell r="I59">
            <v>0</v>
          </cell>
          <cell r="J59">
            <v>0</v>
          </cell>
          <cell r="K59">
            <v>0</v>
          </cell>
          <cell r="L59">
            <v>0</v>
          </cell>
          <cell r="M59">
            <v>0</v>
          </cell>
        </row>
        <row r="60">
          <cell r="D60">
            <v>0</v>
          </cell>
          <cell r="E60">
            <v>0</v>
          </cell>
          <cell r="F60">
            <v>0</v>
          </cell>
          <cell r="G60">
            <v>0</v>
          </cell>
          <cell r="H60">
            <v>0</v>
          </cell>
          <cell r="I60">
            <v>0</v>
          </cell>
          <cell r="J60">
            <v>0</v>
          </cell>
          <cell r="K60">
            <v>0</v>
          </cell>
          <cell r="L60">
            <v>0</v>
          </cell>
          <cell r="M60">
            <v>0</v>
          </cell>
        </row>
        <row r="61">
          <cell r="D61">
            <v>0</v>
          </cell>
          <cell r="E61">
            <v>0</v>
          </cell>
          <cell r="F61">
            <v>0</v>
          </cell>
          <cell r="I61">
            <v>0</v>
          </cell>
          <cell r="J61">
            <v>0</v>
          </cell>
          <cell r="K61">
            <v>0</v>
          </cell>
          <cell r="L61">
            <v>0</v>
          </cell>
          <cell r="M61">
            <v>0</v>
          </cell>
        </row>
        <row r="62">
          <cell r="D62">
            <v>0</v>
          </cell>
          <cell r="E62">
            <v>0</v>
          </cell>
          <cell r="F62">
            <v>0</v>
          </cell>
          <cell r="G62">
            <v>0</v>
          </cell>
          <cell r="H62">
            <v>0</v>
          </cell>
          <cell r="I62">
            <v>0</v>
          </cell>
          <cell r="J62">
            <v>0</v>
          </cell>
          <cell r="K62">
            <v>0</v>
          </cell>
          <cell r="L62">
            <v>0</v>
          </cell>
          <cell r="M62">
            <v>0</v>
          </cell>
        </row>
        <row r="63">
          <cell r="D63">
            <v>0</v>
          </cell>
          <cell r="E63">
            <v>0</v>
          </cell>
          <cell r="F63">
            <v>0</v>
          </cell>
          <cell r="G63">
            <v>0</v>
          </cell>
          <cell r="H63">
            <v>0</v>
          </cell>
          <cell r="I63">
            <v>0</v>
          </cell>
          <cell r="J63">
            <v>0</v>
          </cell>
          <cell r="K63">
            <v>0</v>
          </cell>
          <cell r="L63">
            <v>0</v>
          </cell>
          <cell r="M63">
            <v>0</v>
          </cell>
        </row>
        <row r="64">
          <cell r="D64">
            <v>0</v>
          </cell>
          <cell r="E64">
            <v>0</v>
          </cell>
          <cell r="F64">
            <v>0</v>
          </cell>
          <cell r="G64">
            <v>0</v>
          </cell>
          <cell r="H64">
            <v>0</v>
          </cell>
          <cell r="I64">
            <v>0</v>
          </cell>
          <cell r="J64">
            <v>0</v>
          </cell>
          <cell r="K64">
            <v>0</v>
          </cell>
          <cell r="L64">
            <v>0</v>
          </cell>
          <cell r="M64">
            <v>0</v>
          </cell>
        </row>
        <row r="65">
          <cell r="D65">
            <v>0</v>
          </cell>
          <cell r="E65">
            <v>0</v>
          </cell>
          <cell r="F65">
            <v>0</v>
          </cell>
          <cell r="G65">
            <v>0</v>
          </cell>
          <cell r="H65">
            <v>0</v>
          </cell>
          <cell r="I65">
            <v>0</v>
          </cell>
          <cell r="J65">
            <v>0</v>
          </cell>
          <cell r="K65">
            <v>0</v>
          </cell>
          <cell r="L65">
            <v>0</v>
          </cell>
          <cell r="M65">
            <v>0</v>
          </cell>
        </row>
        <row r="66">
          <cell r="D66">
            <v>0</v>
          </cell>
          <cell r="E66">
            <v>0</v>
          </cell>
          <cell r="F66">
            <v>0</v>
          </cell>
          <cell r="G66">
            <v>0</v>
          </cell>
          <cell r="H66">
            <v>0</v>
          </cell>
          <cell r="I66">
            <v>0</v>
          </cell>
          <cell r="J66">
            <v>0</v>
          </cell>
          <cell r="K66">
            <v>0</v>
          </cell>
          <cell r="L66">
            <v>0</v>
          </cell>
          <cell r="M66">
            <v>0</v>
          </cell>
        </row>
        <row r="67">
          <cell r="D67">
            <v>0</v>
          </cell>
          <cell r="E67">
            <v>0</v>
          </cell>
          <cell r="F67">
            <v>0</v>
          </cell>
          <cell r="G67">
            <v>0</v>
          </cell>
          <cell r="H67">
            <v>0</v>
          </cell>
          <cell r="I67">
            <v>0</v>
          </cell>
          <cell r="J67">
            <v>0</v>
          </cell>
          <cell r="K67">
            <v>0</v>
          </cell>
          <cell r="L67">
            <v>0</v>
          </cell>
          <cell r="M67">
            <v>0</v>
          </cell>
        </row>
        <row r="68">
          <cell r="D68">
            <v>0</v>
          </cell>
          <cell r="E68">
            <v>0</v>
          </cell>
          <cell r="F68">
            <v>0</v>
          </cell>
          <cell r="G68">
            <v>0</v>
          </cell>
          <cell r="H68">
            <v>0</v>
          </cell>
          <cell r="I68">
            <v>0</v>
          </cell>
          <cell r="J68">
            <v>0</v>
          </cell>
          <cell r="K68">
            <v>0</v>
          </cell>
          <cell r="L68">
            <v>0</v>
          </cell>
          <cell r="M68">
            <v>0</v>
          </cell>
        </row>
        <row r="69">
          <cell r="D69">
            <v>0</v>
          </cell>
          <cell r="E69">
            <v>0</v>
          </cell>
          <cell r="F69">
            <v>0</v>
          </cell>
          <cell r="G69">
            <v>0</v>
          </cell>
          <cell r="H69">
            <v>0</v>
          </cell>
          <cell r="I69">
            <v>0</v>
          </cell>
          <cell r="J69">
            <v>0</v>
          </cell>
          <cell r="K69">
            <v>0</v>
          </cell>
          <cell r="L69">
            <v>0</v>
          </cell>
          <cell r="M69">
            <v>0</v>
          </cell>
        </row>
        <row r="70">
          <cell r="D70">
            <v>0</v>
          </cell>
          <cell r="E70">
            <v>0</v>
          </cell>
          <cell r="F70">
            <v>0</v>
          </cell>
          <cell r="G70">
            <v>0</v>
          </cell>
          <cell r="H70">
            <v>0</v>
          </cell>
          <cell r="I70">
            <v>0</v>
          </cell>
          <cell r="J70">
            <v>0</v>
          </cell>
          <cell r="K70">
            <v>0</v>
          </cell>
          <cell r="L70">
            <v>0</v>
          </cell>
          <cell r="M70">
            <v>0</v>
          </cell>
        </row>
        <row r="71">
          <cell r="D71">
            <v>0</v>
          </cell>
          <cell r="E71">
            <v>0</v>
          </cell>
          <cell r="F71">
            <v>0</v>
          </cell>
          <cell r="G71">
            <v>0</v>
          </cell>
          <cell r="H71">
            <v>0</v>
          </cell>
          <cell r="I71">
            <v>0</v>
          </cell>
          <cell r="J71">
            <v>0</v>
          </cell>
          <cell r="K71">
            <v>0</v>
          </cell>
          <cell r="L71">
            <v>0</v>
          </cell>
          <cell r="M71">
            <v>0</v>
          </cell>
        </row>
        <row r="72">
          <cell r="D72">
            <v>0</v>
          </cell>
          <cell r="E72">
            <v>0</v>
          </cell>
          <cell r="F72">
            <v>0</v>
          </cell>
          <cell r="G72">
            <v>0</v>
          </cell>
          <cell r="H72">
            <v>0</v>
          </cell>
          <cell r="I72">
            <v>0</v>
          </cell>
          <cell r="J72">
            <v>0</v>
          </cell>
          <cell r="K72">
            <v>0</v>
          </cell>
          <cell r="L72">
            <v>0</v>
          </cell>
          <cell r="M72">
            <v>0</v>
          </cell>
        </row>
        <row r="73">
          <cell r="D73">
            <v>0</v>
          </cell>
          <cell r="E73">
            <v>0</v>
          </cell>
          <cell r="F73">
            <v>0</v>
          </cell>
          <cell r="G73">
            <v>0</v>
          </cell>
          <cell r="H73">
            <v>0</v>
          </cell>
          <cell r="I73">
            <v>0</v>
          </cell>
          <cell r="J73">
            <v>0</v>
          </cell>
          <cell r="K73">
            <v>0</v>
          </cell>
          <cell r="L73">
            <v>0</v>
          </cell>
          <cell r="M73">
            <v>0</v>
          </cell>
        </row>
        <row r="74">
          <cell r="D74">
            <v>0</v>
          </cell>
          <cell r="E74">
            <v>0</v>
          </cell>
          <cell r="F74">
            <v>0</v>
          </cell>
          <cell r="G74">
            <v>0</v>
          </cell>
          <cell r="H74">
            <v>0</v>
          </cell>
          <cell r="I74">
            <v>0</v>
          </cell>
          <cell r="J74">
            <v>0</v>
          </cell>
          <cell r="K74">
            <v>0</v>
          </cell>
          <cell r="L74">
            <v>0</v>
          </cell>
          <cell r="M74">
            <v>0</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79">
          <cell r="D79">
            <v>0</v>
          </cell>
          <cell r="E79">
            <v>0</v>
          </cell>
          <cell r="F79">
            <v>0</v>
          </cell>
          <cell r="G79">
            <v>0</v>
          </cell>
          <cell r="H79">
            <v>0</v>
          </cell>
          <cell r="I79">
            <v>0</v>
          </cell>
          <cell r="J79">
            <v>0</v>
          </cell>
          <cell r="K79">
            <v>0</v>
          </cell>
          <cell r="L79">
            <v>0</v>
          </cell>
          <cell r="M79">
            <v>0</v>
          </cell>
        </row>
        <row r="80">
          <cell r="D80">
            <v>0</v>
          </cell>
          <cell r="E80">
            <v>0</v>
          </cell>
          <cell r="F80">
            <v>0</v>
          </cell>
          <cell r="G80">
            <v>0</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0</v>
          </cell>
          <cell r="M81">
            <v>0</v>
          </cell>
        </row>
      </sheetData>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ow r="2">
          <cell r="A2" t="str">
            <v>про надходження та використання коштів загального фонду (форма</v>
          </cell>
          <cell r="C2" t="str">
            <v xml:space="preserve">      №2д,</v>
          </cell>
          <cell r="D2" t="str">
            <v xml:space="preserve">      №2м)</v>
          </cell>
        </row>
        <row r="6">
          <cell r="A6" t="str">
            <v>про заборгованість за бюджетними коштами (форма</v>
          </cell>
          <cell r="C6" t="str">
            <v xml:space="preserve">   № 7д, </v>
          </cell>
          <cell r="D6" t="str">
            <v xml:space="preserve">   №7м)</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ow r="1">
          <cell r="B1" t="str">
            <v>110000</v>
          </cell>
          <cell r="C1" t="str">
            <v>Апарат Верховної Ради України</v>
          </cell>
        </row>
        <row r="2">
          <cell r="B2" t="str">
            <v>111000</v>
          </cell>
          <cell r="C2" t="str">
            <v>Апарат Верховної Ради України</v>
          </cell>
        </row>
        <row r="3">
          <cell r="B3" t="str">
            <v>111010</v>
          </cell>
          <cell r="C3" t="str">
            <v>Здійснення законотворчої діяльності Верховної Ради України</v>
          </cell>
        </row>
        <row r="4">
          <cell r="B4" t="str">
            <v>111020</v>
          </cell>
          <cell r="C4" t="str">
            <v>Обслуговування та організаційне, інформаційно-аналітичне, матеріально-технічне забезпечення діяльності Верховної Ради України</v>
          </cell>
        </row>
        <row r="5">
          <cell r="B5" t="str">
            <v>111030</v>
          </cell>
          <cell r="C5" t="str">
            <v>Організація та здійснення офіційних прийомів Верховною Радою України</v>
          </cell>
        </row>
        <row r="6">
          <cell r="B6" t="str">
            <v>111040</v>
          </cell>
          <cell r="C6" t="str">
            <v>Візити народних депутатів України за кордон</v>
          </cell>
        </row>
        <row r="7">
          <cell r="B7" t="str">
            <v>111050</v>
          </cell>
          <cell r="C7" t="str">
            <v>Обслуговування діяльності Верховної Ради України</v>
          </cell>
        </row>
        <row r="8">
          <cell r="B8" t="str">
            <v>111060</v>
          </cell>
          <cell r="C8" t="str">
            <v>Створення автоматизованої інформаційно-аналітичної системи органів законодавчої влади</v>
          </cell>
        </row>
        <row r="9">
          <cell r="B9" t="str">
            <v>111070</v>
          </cell>
          <cell r="C9" t="str">
            <v>Фінансова підтримка санаторно-курортного комплексу Управління справами Верховної Ради України</v>
          </cell>
        </row>
        <row r="10">
          <cell r="B10" t="str">
            <v>111080</v>
          </cell>
          <cell r="C10" t="str">
            <v>Висвітлення діяльності народних депутатів України через засоби телебачення і радіомовлення</v>
          </cell>
        </row>
        <row r="11">
          <cell r="B11" t="str">
            <v>111090</v>
          </cell>
          <cell r="C11" t="str">
            <v>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v>
          </cell>
        </row>
        <row r="12">
          <cell r="B12" t="str">
            <v>111100</v>
          </cell>
          <cell r="C12" t="str">
            <v>Капітальний ремонт житлового фонду Верховної Ради України</v>
          </cell>
        </row>
        <row r="13">
          <cell r="B13" t="str">
            <v>300000</v>
          </cell>
          <cell r="C13" t="str">
            <v>Державне управління справами</v>
          </cell>
        </row>
        <row r="14">
          <cell r="B14" t="str">
            <v>301000</v>
          </cell>
          <cell r="C14" t="str">
            <v>Апарат Державного управління справами</v>
          </cell>
        </row>
        <row r="15">
          <cell r="B15" t="str">
            <v>301010</v>
          </cell>
          <cell r="C15" t="str">
            <v>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v>
          </cell>
        </row>
        <row r="16">
          <cell r="B16" t="str">
            <v>301020</v>
          </cell>
          <cell r="C16" t="str">
            <v>Організаційне, інформаційно-аналітичне та матеріально-технічне забезпечення діяльності  Президента України</v>
          </cell>
        </row>
        <row r="17">
          <cell r="B17" t="str">
            <v>301030</v>
          </cell>
          <cell r="C17" t="str">
            <v>Обслуговування діяльності Президента України, Адміністрації Президента України та інших державних органів</v>
          </cell>
        </row>
        <row r="18">
          <cell r="B18" t="str">
            <v>301040</v>
          </cell>
          <cell r="C18" t="str">
            <v>Візити Президента України за кордон</v>
          </cell>
        </row>
        <row r="19">
          <cell r="B19" t="str">
            <v>301050</v>
          </cell>
          <cell r="C19" t="str">
            <v>Виготовлення державних нагород та пам'ятних знаків</v>
          </cell>
        </row>
        <row r="20">
          <cell r="B20" t="str">
            <v>301060</v>
          </cell>
          <cell r="C20" t="str">
            <v>Фінансова підтримка санаторно-курортних закладів</v>
          </cell>
        </row>
        <row r="21">
          <cell r="B21" t="str">
            <v>301080</v>
          </cell>
          <cell r="C21" t="str">
            <v>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v>
          </cell>
        </row>
        <row r="22">
          <cell r="B22" t="str">
            <v>301090</v>
          </cell>
          <cell r="C22" t="str">
            <v>Прикладні розробки у сфері державного управління</v>
          </cell>
        </row>
        <row r="23">
          <cell r="B23" t="str">
            <v>301110</v>
          </cell>
          <cell r="C23" t="str">
            <v>Оздоровлення і відпочинок дітей в дитячих закладах оздоровлення</v>
          </cell>
        </row>
        <row r="24">
          <cell r="B24" t="str">
            <v>301130</v>
          </cell>
          <cell r="C24" t="str">
            <v>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v>
          </cell>
        </row>
        <row r="25">
          <cell r="B25" t="str">
            <v>301140</v>
          </cell>
          <cell r="C25" t="str">
            <v>Збереження природно-заповідного фонду в національних природних парках та заповідниках</v>
          </cell>
        </row>
        <row r="26">
          <cell r="B26" t="str">
            <v>301150</v>
          </cell>
          <cell r="C26" t="str">
            <v>Прикладні дослідження і розробки у сфері профілактичної та клінічної медицини</v>
          </cell>
        </row>
        <row r="27">
          <cell r="B27" t="str">
            <v>301160</v>
          </cell>
          <cell r="C27" t="str">
            <v>Створення автоматизованої системи інформаційно-аналітичного забезпечення Адміністрації Президента України</v>
          </cell>
        </row>
        <row r="28">
          <cell r="B28" t="str">
            <v>301170</v>
          </cell>
          <cell r="C28" t="str">
            <v>Надання  медичних  послуг  медичними  закладами</v>
          </cell>
        </row>
        <row r="29">
          <cell r="B29" t="str">
            <v>301190</v>
          </cell>
          <cell r="C29" t="str">
            <v>Поліклінічно-амбулаторне обслуговування, діагностика та лікування народних депутатів України та керівного складу органів державної влади</v>
          </cell>
        </row>
        <row r="30">
          <cell r="B30" t="str">
            <v>301200</v>
          </cell>
          <cell r="C30" t="str">
            <v>Державний санітарно-епідеміологічний нагляд в  лікувально-оздоровчих закладах Державного управління справами та на об'єктах органів державної влади</v>
          </cell>
        </row>
        <row r="31">
          <cell r="B31" t="str">
            <v>301230</v>
          </cell>
          <cell r="C31" t="str">
            <v>Підвищення кваліфікації лікарів та середнього медичного персоналу в системі лікувально-оздоровчих закладів Державного управління справами</v>
          </cell>
        </row>
        <row r="32">
          <cell r="B32" t="str">
            <v>301240</v>
          </cell>
          <cell r="C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3">
          <cell r="B33" t="str">
            <v>301260</v>
          </cell>
          <cell r="C33" t="str">
            <v>Ведення лісового та мисливського господарства та забезпечення утримання резиденції</v>
          </cell>
        </row>
        <row r="34">
          <cell r="B34" t="str">
            <v>301270</v>
          </cell>
          <cell r="C34" t="str">
            <v>Фінансова підтримка інформаційного бюлетеня "Офіційний вісник Президента України"</v>
          </cell>
        </row>
        <row r="35">
          <cell r="B35" t="str">
            <v>301280</v>
          </cell>
          <cell r="C35" t="str">
            <v>Виконання загальнодержавних організаційних, інформаційно-аналітичних та науково-методологічних заходів з питань євроатлантичної інтеграції</v>
          </cell>
        </row>
        <row r="36">
          <cell r="B36" t="str">
            <v>301290</v>
          </cell>
          <cell r="C36" t="str">
            <v>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v>
          </cell>
        </row>
        <row r="37">
          <cell r="B37" t="str">
            <v>301330</v>
          </cell>
          <cell r="C37" t="str">
            <v>Підготовка науково-педагогічних і наукових кадрів з питань стратегічних проблем внутрішньої і зовнішньої політики</v>
          </cell>
        </row>
        <row r="38">
          <cell r="B38" t="str">
            <v>301340</v>
          </cell>
          <cell r="C38" t="str">
            <v>Заходи щодо зміцнення матеріально-технічної бази Національного палацу мистецтв "Україна"</v>
          </cell>
        </row>
        <row r="39">
          <cell r="B39" t="str">
            <v>301360</v>
          </cell>
          <cell r="C39" t="str">
            <v>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v>
          </cell>
        </row>
        <row r="40">
          <cell r="B40" t="str">
            <v>301370</v>
          </cell>
          <cell r="C40" t="str">
            <v>Надання науково-методичної та консультативної підтримки розвитку місцевого самоврядування</v>
          </cell>
        </row>
        <row r="41">
          <cell r="B41" t="str">
            <v>301380</v>
          </cell>
          <cell r="C41" t="str">
            <v>Забезпечення перевезень вищих посадових осіб держави авіаційним транспортом</v>
          </cell>
        </row>
        <row r="42">
          <cell r="B42" t="str">
            <v>301390</v>
          </cell>
          <cell r="C42" t="str">
            <v>Відновлення у державній власності будівель і споруд пансіонату "Гліцинія"</v>
          </cell>
        </row>
        <row r="43">
          <cell r="B43" t="str">
            <v>301410</v>
          </cell>
          <cell r="C43" t="str">
            <v>Фінансова підтримка Національного комплексу "Експоцентр України"</v>
          </cell>
        </row>
        <row r="44">
          <cell r="B44" t="str">
            <v>301420</v>
          </cell>
          <cell r="C44" t="str">
            <v>Заходи з обміну та вивчення досвіду у провідних клініках світу</v>
          </cell>
        </row>
        <row r="45">
          <cell r="B45" t="str">
            <v>301430</v>
          </cell>
          <cell r="C45" t="str">
            <v>Створення Національного культурно-мистецького та музейного комплексу "Мистецький арсенал"</v>
          </cell>
        </row>
        <row r="46">
          <cell r="B46" t="str">
            <v>301440</v>
          </cell>
          <cell r="C46" t="str">
            <v>Проведення міжнародного форуму "Європа і Україна"</v>
          </cell>
        </row>
        <row r="47">
          <cell r="B47" t="str">
            <v>301450</v>
          </cell>
          <cell r="C47" t="str">
            <v>Конкурсний відбір та присудження Національної премії України імені Тараса Шевченка</v>
          </cell>
        </row>
        <row r="48">
          <cell r="B48" t="str">
            <v>301460</v>
          </cell>
          <cell r="C48" t="str">
            <v>Виплата Державних премій України</v>
          </cell>
        </row>
        <row r="49">
          <cell r="B49" t="str">
            <v>301800</v>
          </cell>
          <cell r="C49" t="str">
            <v>Капітальний ремонт житлового фонду</v>
          </cell>
        </row>
        <row r="50">
          <cell r="B50" t="str">
            <v>301810</v>
          </cell>
          <cell r="C50" t="str">
            <v>Будівництво, капітальний ремонт, реконструкція, реставрація та придбання обладнання</v>
          </cell>
        </row>
        <row r="51">
          <cell r="B51" t="str">
            <v>301820</v>
          </cell>
          <cell r="C51" t="str">
            <v>Реконструкція корпусу N 1 Державного підприємства "Санаторій "Кришталевий палац"</v>
          </cell>
        </row>
        <row r="52">
          <cell r="B52" t="str">
            <v>301830</v>
          </cell>
          <cell r="C52" t="str">
            <v>Реконструкція та реставрація об'єктів Державного підприємства "Санаторій "Гурзуфський" та парку-пам'ятника загальнодержавного значення</v>
          </cell>
        </row>
        <row r="53">
          <cell r="B53" t="str">
            <v>301850</v>
          </cell>
          <cell r="C53" t="str">
            <v>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v>
          </cell>
        </row>
        <row r="54">
          <cell r="B54" t="str">
            <v>301860</v>
          </cell>
          <cell r="C54" t="str">
            <v>Реставрація та пристосування Маріїнського палацу в м. Києві</v>
          </cell>
        </row>
        <row r="55">
          <cell r="B55" t="str">
            <v>301870</v>
          </cell>
          <cell r="C55" t="str">
            <v>Аварійно-відновлювальні роботи з ліквідації аварійного стану житлового будинку по вул. Срібнокільській, 20 у м. Києві</v>
          </cell>
        </row>
        <row r="56">
          <cell r="B56" t="str">
            <v>301880</v>
          </cell>
          <cell r="C56" t="str">
            <v>Капітальний ремонт будівель Державного підприємства "Санаторій "Південний"</v>
          </cell>
        </row>
        <row r="57">
          <cell r="B57" t="str">
            <v>301890</v>
          </cell>
          <cell r="C57" t="str">
            <v>Будівництво Реабілітаційного центру на базі Державного підприємства "Санаторій "Конча-Заспа"</v>
          </cell>
        </row>
        <row r="58">
          <cell r="B58" t="str">
            <v>303000</v>
          </cell>
          <cell r="C58" t="str">
            <v>Представництво Президента України в Автономній Республіці Крим</v>
          </cell>
        </row>
        <row r="59">
          <cell r="B59" t="str">
            <v>303010</v>
          </cell>
          <cell r="C59" t="str">
            <v>Здійснення повноважень постійним представником Президента України в Автономній Республіці Крим</v>
          </cell>
        </row>
        <row r="60">
          <cell r="B60" t="str">
            <v>304000</v>
          </cell>
          <cell r="C60" t="str">
            <v>Національна служба посередництва і примирення України</v>
          </cell>
        </row>
        <row r="61">
          <cell r="B61" t="str">
            <v>304010</v>
          </cell>
          <cell r="C61" t="str">
            <v>Сприяння врегулюванню колективних трудових спорів (конфліктів)</v>
          </cell>
        </row>
        <row r="62">
          <cell r="B62" t="str">
            <v>304020</v>
          </cell>
          <cell r="C62" t="str">
            <v>Прикладні розробки з питань посередництва і примирення при вирішенні колективних трудових спорів (конфліктів)</v>
          </cell>
        </row>
        <row r="63">
          <cell r="B63" t="str">
            <v>410000</v>
          </cell>
          <cell r="C63" t="str">
            <v>Господарсько-фінансовий департамент Секретаріату Кабінету Міністрів України</v>
          </cell>
        </row>
        <row r="64">
          <cell r="B64" t="str">
            <v>411000</v>
          </cell>
          <cell r="C64" t="str">
            <v>Секретаріат Кабінету Міністрів України</v>
          </cell>
        </row>
        <row r="65">
          <cell r="B65" t="str">
            <v>411010</v>
          </cell>
          <cell r="C65" t="str">
            <v>Обслуговування та організаційне, інформаційно-аналітичне та матеріально-технічне забезпечення діяльності Кабінету Міністрів України</v>
          </cell>
        </row>
        <row r="66">
          <cell r="B66" t="str">
            <v>411020</v>
          </cell>
          <cell r="C66" t="str">
            <v>Організація та здійснення офіційних прийомів керівництвом Кабінету Міністрів України</v>
          </cell>
        </row>
        <row r="67">
          <cell r="B67" t="str">
            <v>411030</v>
          </cell>
          <cell r="C67" t="str">
            <v>Обслуговування діяльності Кабінету Міністрів України</v>
          </cell>
        </row>
        <row r="68">
          <cell r="B68" t="str">
            <v>411040</v>
          </cell>
          <cell r="C68" t="str">
            <v>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v>
          </cell>
        </row>
        <row r="69">
          <cell r="B69" t="str">
            <v>411050</v>
          </cell>
          <cell r="C69" t="str">
            <v>Візити урядових делегацій та відрядження працівників органів державної влади за кордон  за рішенням Кабінету Міністрів України</v>
          </cell>
        </row>
        <row r="70">
          <cell r="B70" t="str">
            <v>411060</v>
          </cell>
          <cell r="C70" t="str">
            <v>Перепідготовка та підвищення кваліфікації працівників Секретаріату Кабінету Міністрів України</v>
          </cell>
        </row>
        <row r="71">
          <cell r="B71" t="str">
            <v>411070</v>
          </cell>
          <cell r="C71" t="str">
            <v>Фінансова підтримка газети "Урядовий кур'єр"</v>
          </cell>
        </row>
        <row r="72">
          <cell r="B72" t="str">
            <v>411110</v>
          </cell>
          <cell r="C72" t="str">
            <v>Організаційне забезпечення підготовки та проведення в Україні фінальної частини чемпіонату Європи 2012 року з футболу</v>
          </cell>
        </row>
        <row r="73">
          <cell r="B73" t="str">
            <v>411120</v>
          </cell>
          <cell r="C73" t="str">
            <v>Забезпечення функціонування та розвитку системи спеціальної інформації</v>
          </cell>
        </row>
        <row r="74">
          <cell r="B74" t="str">
            <v>411130</v>
          </cell>
          <cell r="C74" t="str">
            <v>інформаційно-аналітичне та організаційне забезпечення оперативного реагування органів виконавчої влади</v>
          </cell>
        </row>
        <row r="75">
          <cell r="B75" t="str">
            <v>411150</v>
          </cell>
          <cell r="C75" t="str">
            <v>Забезпечення розслідування авіаційних подій та інцидентів з цивільними повітряними суднами Національним бюро</v>
          </cell>
        </row>
        <row r="76">
          <cell r="B76" t="str">
            <v>412000</v>
          </cell>
          <cell r="C76" t="str">
            <v>Державна служба з питань Автономної Республіки Крим та міста Севастополя</v>
          </cell>
        </row>
        <row r="77">
          <cell r="B77" t="str">
            <v>412010</v>
          </cell>
          <cell r="C77" t="str">
            <v>Керівництво та управління з питань Автономної Республіки Крим та міста Севастополя</v>
          </cell>
        </row>
        <row r="78">
          <cell r="B78" t="str">
            <v>420000</v>
          </cell>
          <cell r="C78" t="str">
            <v>Господарсько-фінансовий департамент Секретаріату Кабінету Міністрів України (загальнодержавні витрати)</v>
          </cell>
        </row>
        <row r="79">
          <cell r="B79" t="str">
            <v>421000</v>
          </cell>
          <cell r="C79" t="str">
            <v>Секретаріат Кабінету Міністрів України (загальнодержавні витрати)</v>
          </cell>
        </row>
        <row r="80">
          <cell r="B80" t="str">
            <v>421010</v>
          </cell>
          <cell r="C80" t="str">
            <v>Заходи щодо оптимізації системи центральних органів виконавчої влади та скорочення кількості контролюючих органів</v>
          </cell>
        </row>
        <row r="81">
          <cell r="B81" t="str">
            <v>421020</v>
          </cell>
          <cell r="C81" t="str">
            <v>Здійснення державного контролю за додержанням законодавства про захист прав споживачів</v>
          </cell>
        </row>
        <row r="82">
          <cell r="B82" t="str">
            <v>421040</v>
          </cell>
          <cell r="C82" t="str">
            <v>Протиепізоотичні заходи та участь у Міжнародному епізоотичному бюро</v>
          </cell>
        </row>
        <row r="83">
          <cell r="B83" t="str">
            <v>421050</v>
          </cell>
          <cell r="C83" t="str">
            <v>Організація і регулювання діяльності установ ветеринарної та фітосанітарної служби</v>
          </cell>
        </row>
        <row r="84">
          <cell r="B84" t="str">
            <v>500000</v>
          </cell>
          <cell r="C84" t="str">
            <v>Державна судова адміністрація України</v>
          </cell>
        </row>
        <row r="85">
          <cell r="B85" t="str">
            <v>501000</v>
          </cell>
          <cell r="C85" t="str">
            <v>Апарат Державної судової адміністрації України</v>
          </cell>
        </row>
        <row r="86">
          <cell r="B86" t="str">
            <v>501010</v>
          </cell>
          <cell r="C86" t="str">
            <v>Організаційне забезпечення діяльності судів та установ судової системи</v>
          </cell>
        </row>
        <row r="87">
          <cell r="B87" t="str">
            <v>501020</v>
          </cell>
          <cell r="C87" t="str">
            <v>Здійснення правосуддя місцевими господарськими судами</v>
          </cell>
        </row>
        <row r="88">
          <cell r="B88" t="str">
            <v>501030</v>
          </cell>
          <cell r="C88" t="str">
            <v>Здійснення правосуддя апеляційними загальними судами</v>
          </cell>
        </row>
        <row r="89">
          <cell r="B89" t="str">
            <v>501040</v>
          </cell>
          <cell r="C89" t="str">
            <v>Здійснення правосуддя місцевими загальними судами</v>
          </cell>
        </row>
        <row r="90">
          <cell r="B90" t="str">
            <v>501050</v>
          </cell>
          <cell r="C90" t="str">
            <v>Здійснення правосуддя військовими судами</v>
          </cell>
        </row>
        <row r="91">
          <cell r="B91" t="str">
            <v>501080</v>
          </cell>
          <cell r="C91" t="str">
            <v>Здійснення правосуддя апеляційними господарськими судами</v>
          </cell>
        </row>
        <row r="92">
          <cell r="B92" t="str">
            <v>501100</v>
          </cell>
          <cell r="C92" t="str">
            <v>Забезпечення діяльності Вищої кваліфікаційної комісії суддів України</v>
          </cell>
        </row>
        <row r="93">
          <cell r="B93" t="str">
            <v>501110</v>
          </cell>
          <cell r="C93" t="str">
            <v>Організація спеціальної підготовки кандидатів на посаду судді, підготовка суддів та працівників апарату судів Національною школою суддів України</v>
          </cell>
        </row>
        <row r="94">
          <cell r="B94" t="str">
            <v>501150</v>
          </cell>
          <cell r="C94" t="str">
            <v>Виконання рішень судів на користь суддів</v>
          </cell>
        </row>
        <row r="95">
          <cell r="B95" t="str">
            <v>501160</v>
          </cell>
          <cell r="C95" t="str">
            <v>Здійснення правосуддя апеляційними адміністративними судами</v>
          </cell>
        </row>
        <row r="96">
          <cell r="B96" t="str">
            <v>501170</v>
          </cell>
          <cell r="C96" t="str">
            <v>Здійснення правосуддя місцевими адміністративними судами</v>
          </cell>
        </row>
        <row r="97">
          <cell r="B97" t="str">
            <v>501180</v>
          </cell>
          <cell r="C97" t="str">
            <v>Придбання (будівництво) житла для суддів Апеляційного суду України, апеляційних і місцевих судів</v>
          </cell>
        </row>
        <row r="98">
          <cell r="B98" t="str">
            <v>501190</v>
          </cell>
          <cell r="C98" t="str">
            <v>Створення автоматизованої системи документообігу у судах та забезпечення її функціонування</v>
          </cell>
        </row>
        <row r="99">
          <cell r="B99" t="str">
            <v>501200</v>
          </cell>
          <cell r="C99" t="str">
            <v>Проведення санації будівель бюджетних установ Державної судової адміністрації, у тому числі розроблення проектно-кошторисної документації</v>
          </cell>
        </row>
        <row r="100">
          <cell r="B100" t="str">
            <v>501210</v>
          </cell>
          <cell r="C100" t="str">
            <v>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v>
          </cell>
        </row>
        <row r="101">
          <cell r="B101" t="str">
            <v>501600</v>
          </cell>
          <cell r="C101" t="str">
            <v>Підтримка судової реформи</v>
          </cell>
        </row>
        <row r="102">
          <cell r="B102" t="str">
            <v>501820</v>
          </cell>
          <cell r="C102" t="str">
            <v>Забезпечення судів належними приміщеннями та суддів службовим житлом</v>
          </cell>
        </row>
        <row r="103">
          <cell r="B103" t="str">
            <v>501840</v>
          </cell>
          <cell r="C103" t="str">
            <v>Реконструкція  з добудовою приміщення Шацького районного суду Волинської області</v>
          </cell>
        </row>
        <row r="104">
          <cell r="B104" t="str">
            <v>600000</v>
          </cell>
          <cell r="C104" t="str">
            <v>Верховний Суд України</v>
          </cell>
        </row>
        <row r="105">
          <cell r="B105" t="str">
            <v>601000</v>
          </cell>
          <cell r="C105" t="str">
            <v>Апарат Верховного Суду України</v>
          </cell>
        </row>
        <row r="106">
          <cell r="B106" t="str">
            <v>601010</v>
          </cell>
          <cell r="C106" t="str">
            <v>Здійснення правосуддя Верховним Судом України</v>
          </cell>
        </row>
        <row r="107">
          <cell r="B107" t="str">
            <v>601020</v>
          </cell>
          <cell r="C107" t="str">
            <v>Підвищення кваліфікації суддів та працівників апарату Верховного Суду України</v>
          </cell>
        </row>
        <row r="108">
          <cell r="B108" t="str">
            <v>650000</v>
          </cell>
          <cell r="C108" t="str">
            <v>Вищий спеціалізований суд України з розгляду цивільних і кримінальних справ</v>
          </cell>
        </row>
        <row r="109">
          <cell r="B109" t="str">
            <v>651000</v>
          </cell>
          <cell r="C109" t="str">
            <v>Апарат Вищого спеціалізованого суду України з розгляду цивільних і кримінальних справ</v>
          </cell>
        </row>
        <row r="110">
          <cell r="B110" t="str">
            <v>651010</v>
          </cell>
          <cell r="C110" t="str">
            <v>Здійснення правосуддя Вищим спеціалізованим судом України з розгляду цивільних і кримінальних справ</v>
          </cell>
        </row>
        <row r="111">
          <cell r="B111" t="str">
            <v>700000</v>
          </cell>
          <cell r="C111" t="str">
            <v>Вищий господарський суд України</v>
          </cell>
        </row>
        <row r="112">
          <cell r="B112" t="str">
            <v>701000</v>
          </cell>
          <cell r="C112" t="str">
            <v>Вищий господарський суд України</v>
          </cell>
        </row>
        <row r="113">
          <cell r="B113" t="str">
            <v>701010</v>
          </cell>
          <cell r="C113" t="str">
            <v>Здійснення правосуддя Вищим господарським судом України</v>
          </cell>
        </row>
        <row r="114">
          <cell r="B114" t="str">
            <v>750000</v>
          </cell>
          <cell r="C114" t="str">
            <v>Вищий адміністративний суд України</v>
          </cell>
        </row>
        <row r="115">
          <cell r="B115" t="str">
            <v>751000</v>
          </cell>
          <cell r="C115" t="str">
            <v>Апарат Вищого адміністративного суду України</v>
          </cell>
        </row>
        <row r="116">
          <cell r="B116" t="str">
            <v>751010</v>
          </cell>
          <cell r="C116" t="str">
            <v>Здійснення правосуддя Вищим адміністративним судом України</v>
          </cell>
        </row>
        <row r="117">
          <cell r="B117" t="str">
            <v>800000</v>
          </cell>
          <cell r="C117" t="str">
            <v>Конституційний Суд України</v>
          </cell>
        </row>
        <row r="118">
          <cell r="B118" t="str">
            <v>801000</v>
          </cell>
          <cell r="C118" t="str">
            <v>Конституційний Суд України</v>
          </cell>
        </row>
        <row r="119">
          <cell r="B119" t="str">
            <v>801010</v>
          </cell>
          <cell r="C119" t="str">
            <v>Забезпечення конституційної юрисдикції в Україні</v>
          </cell>
        </row>
        <row r="120">
          <cell r="B120" t="str">
            <v>900000</v>
          </cell>
          <cell r="C120" t="str">
            <v>Генеральна прокуратура України</v>
          </cell>
        </row>
        <row r="121">
          <cell r="B121" t="str">
            <v>901000</v>
          </cell>
          <cell r="C121" t="str">
            <v>Генеральна прокуратура України</v>
          </cell>
        </row>
        <row r="122">
          <cell r="B122" t="str">
            <v>901010</v>
          </cell>
          <cell r="C122" t="str">
            <v>Здійснення прокурорсько-слідчої діяльності, підготовка та підвищення кваліфікації кадрів прокуратури</v>
          </cell>
        </row>
        <row r="123">
          <cell r="B123" t="str">
            <v>901020</v>
          </cell>
          <cell r="C123" t="str">
            <v>Підготовка кадрів та підвищення кваліфікації прокурорсько-слідчих кадрів Національною академією прокуратури України</v>
          </cell>
        </row>
        <row r="124">
          <cell r="B124" t="str">
            <v>1000000</v>
          </cell>
          <cell r="C124" t="str">
            <v>Міністерство внутрішніх справ України</v>
          </cell>
        </row>
        <row r="125">
          <cell r="B125" t="str">
            <v>1001000</v>
          </cell>
          <cell r="C125" t="str">
            <v>Апарат Міністерства внутрішніх справ України</v>
          </cell>
        </row>
        <row r="126">
          <cell r="B126" t="str">
            <v>1001010</v>
          </cell>
          <cell r="C126" t="str">
            <v>Керівництво та управління діяльністю органів внутрішніх справ</v>
          </cell>
        </row>
        <row r="127">
          <cell r="B127" t="str">
            <v>1001020</v>
          </cell>
          <cell r="C127" t="str">
            <v>Створення та функціонування Державної інформаційної системи реєстраційного обліку фізичних осіб та їх документування</v>
          </cell>
        </row>
        <row r="128">
          <cell r="B128" t="str">
            <v>1001030</v>
          </cell>
          <cell r="C128" t="str">
            <v>Створення та впровадження Національної автоматизованої інформаційної системи Департаменту державної автомобільної інспекції України</v>
          </cell>
        </row>
        <row r="129">
          <cell r="B129" t="str">
            <v>1001040</v>
          </cell>
          <cell r="C129" t="str">
            <v>Участь органів внутрішніх справ у боротьбі з нелегальною міграцією, створення та утримання пунктів розміщення незаконних мігрантів</v>
          </cell>
        </row>
        <row r="130">
          <cell r="B130" t="str">
            <v>1001050</v>
          </cell>
          <cell r="C130" t="str">
            <v>Забезпечення захисту прав і свобод громадян, суспільства і держави від протиправних посягань, охорона громадського порядку та протидія незаконній міграції</v>
          </cell>
        </row>
        <row r="131">
          <cell r="B131" t="str">
            <v>1001060</v>
          </cell>
          <cell r="C131" t="str">
            <v>Створення та впровадження єдиної системи цифрового зв'язку органів та підрозділів внутрішніх справ</v>
          </cell>
        </row>
        <row r="132">
          <cell r="B132" t="str">
            <v>1001070</v>
          </cell>
          <cell r="C132" t="str">
            <v>Участь органів внутрішніх справ у міжнародних миротворчих операціях</v>
          </cell>
        </row>
        <row r="133">
          <cell r="B133" t="str">
            <v>1001080</v>
          </cell>
          <cell r="C133" t="str">
            <v>Підготовка кадрів для органів внутрішніх справ вищими закладами освіти ііі і іV рівнів акредитації</v>
          </cell>
        </row>
        <row r="134">
          <cell r="B134" t="str">
            <v>1001090</v>
          </cell>
          <cell r="C134" t="str">
            <v>Заходи, пов'язані  із забезпеченням правопорядку під час проведення Євро-2012</v>
          </cell>
        </row>
        <row r="135">
          <cell r="B135" t="str">
            <v>1001100</v>
          </cell>
          <cell r="C135" t="str">
            <v>Медичне забезпечення працівників, осіб рядового і начальницького складу органів внутрішніх справ</v>
          </cell>
        </row>
        <row r="136">
          <cell r="B136" t="str">
            <v>1001110</v>
          </cell>
          <cell r="C136" t="str">
            <v>Закупівля і модернізація озброєння, військової та спеціальної техніки за державним оборонним замовленням Міністерства внутрішніх справ</v>
          </cell>
        </row>
        <row r="137">
          <cell r="B137" t="str">
            <v>1001130</v>
          </cell>
          <cell r="C137" t="str">
            <v>Дошкільна освіта та заходи з позашкільної роботи з дітьми працівників,  осіб рядового та начальницького складу органів внутрішніх справ</v>
          </cell>
        </row>
        <row r="138">
          <cell r="B138" t="str">
            <v>1001160</v>
          </cell>
          <cell r="C138" t="str">
            <v>Забезпечення заходів спеціальними підрозділами  по боротьбі  з організованою злочинністю Міністерства внутрішніх справ України</v>
          </cell>
        </row>
        <row r="139">
          <cell r="B139" t="str">
            <v>1001170</v>
          </cell>
          <cell r="C139" t="str">
            <v>Наукове та інформаційно-аналітичне забезпечення заходів по боротьбі з організованою злочинністю і корупцією</v>
          </cell>
        </row>
        <row r="140">
          <cell r="B140" t="str">
            <v>1001180</v>
          </cell>
          <cell r="C140" t="str">
            <v>Забезпечення особистої безпеки суддів і членів їх сімей, охорони приміщень суду, громадського порядку під час здійснення правосуддя</v>
          </cell>
        </row>
        <row r="141">
          <cell r="B141" t="str">
            <v>1001190</v>
          </cell>
          <cell r="C141" t="str">
            <v>Будівництво (придбання) житла для осіб рядового і начальницького складу органів внутрішніх справ</v>
          </cell>
        </row>
        <row r="142">
          <cell r="B142" t="str">
            <v>1001200</v>
          </cell>
          <cell r="C142" t="str">
            <v>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v>
          </cell>
        </row>
        <row r="143">
          <cell r="B143" t="str">
            <v>1002000</v>
          </cell>
          <cell r="C143" t="str">
            <v>Адміністрація Державної прикордонної служби України</v>
          </cell>
        </row>
        <row r="144">
          <cell r="B144" t="str">
            <v>1002010</v>
          </cell>
          <cell r="C144" t="str">
            <v>Керівництво та управління у сфері охорони державного кордону України</v>
          </cell>
        </row>
        <row r="145">
          <cell r="B145" t="str">
            <v>1002030</v>
          </cell>
          <cell r="C145" t="str">
            <v>Матеріально-технічне забезпечення Державної прикордонної служби України та утримання її особового складу</v>
          </cell>
        </row>
        <row r="146">
          <cell r="B146" t="str">
            <v>1002060</v>
          </cell>
          <cell r="C146" t="str">
            <v>Підготовка кадрів та підвищення кваліфікації Національною академією Державної прикордонної служби України</v>
          </cell>
        </row>
        <row r="147">
          <cell r="B147" t="str">
            <v>1002070</v>
          </cell>
          <cell r="C147" t="str">
            <v>Будівництво (придбання) житла для військовослужбовців Державної прикордонної служби України</v>
          </cell>
        </row>
        <row r="148">
          <cell r="B148" t="str">
            <v>1002080</v>
          </cell>
          <cell r="C148" t="str">
            <v>Розвиток Державної прикордонної служби України</v>
          </cell>
        </row>
        <row r="149">
          <cell r="B149" t="str">
            <v>1002100</v>
          </cell>
          <cell r="C149" t="str">
            <v>Облаштування та реконструкція державного кордону</v>
          </cell>
        </row>
        <row r="150">
          <cell r="B150" t="str">
            <v>1002110</v>
          </cell>
          <cell r="C150" t="str">
            <v>Розвідувальна діяльність у сфері захисту державного кордону</v>
          </cell>
        </row>
        <row r="151">
          <cell r="B151" t="str">
            <v>1002120</v>
          </cell>
          <cell r="C151" t="str">
            <v>Заходи з інженерно-технічного облаштування кордону</v>
          </cell>
        </row>
        <row r="152">
          <cell r="B152" t="str">
            <v>1002800</v>
          </cell>
          <cell r="C152" t="str">
            <v>Будівництво, реконструкція та капітальний ремонт об'єктів Державної прикордонної служби України</v>
          </cell>
        </row>
        <row r="153">
          <cell r="B153" t="str">
            <v>1003000</v>
          </cell>
          <cell r="C153" t="str">
            <v>Національна гвардія України</v>
          </cell>
        </row>
        <row r="154">
          <cell r="B154" t="str">
            <v>1003010</v>
          </cell>
          <cell r="C154" t="str">
            <v>Керівництво та управління Національною гвардією України</v>
          </cell>
        </row>
        <row r="155">
          <cell r="B155" t="str">
            <v>1003020</v>
          </cell>
          <cell r="C155" t="str">
            <v>Забезпечення виконання завдань та функцій Національної гвардії України</v>
          </cell>
        </row>
        <row r="156">
          <cell r="B156" t="str">
            <v>1003030</v>
          </cell>
          <cell r="C156" t="str">
            <v>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v>
          </cell>
        </row>
        <row r="157">
          <cell r="B157" t="str">
            <v>1003040</v>
          </cell>
          <cell r="C157" t="str">
            <v>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v>
          </cell>
        </row>
        <row r="158">
          <cell r="B158" t="str">
            <v>1003050</v>
          </cell>
          <cell r="C158" t="str">
            <v>Заходи, пов'язані із переходом на військову службу за контрактом</v>
          </cell>
        </row>
        <row r="159">
          <cell r="B159" t="str">
            <v>1003070</v>
          </cell>
          <cell r="C159" t="str">
            <v>Підготовка кадрів для Національної гвардії України вищими навчальними закладами ііі і іV рівнів акредитації</v>
          </cell>
        </row>
        <row r="160">
          <cell r="B160" t="str">
            <v>1003080</v>
          </cell>
          <cell r="C160" t="str">
            <v>Стаціонарне лікування військовослужбовців Національної гвардії України у власних медичних закладах</v>
          </cell>
        </row>
        <row r="161">
          <cell r="B161" t="str">
            <v>1003090</v>
          </cell>
          <cell r="C161" t="str">
            <v>Будівництво (придбання) житла для військовослужбовців Національної гвардії України</v>
          </cell>
        </row>
        <row r="162">
          <cell r="B162" t="str">
            <v>1004000</v>
          </cell>
          <cell r="C162" t="str">
            <v>Державна міграційна служба України</v>
          </cell>
        </row>
        <row r="163">
          <cell r="B163" t="str">
            <v>1004010</v>
          </cell>
          <cell r="C163" t="str">
            <v>Керівництво та управління у сфері міграції, громадянства, імміграції та реєстрації фізичних осіб</v>
          </cell>
        </row>
        <row r="164">
          <cell r="B164" t="str">
            <v>1004020</v>
          </cell>
          <cell r="C164" t="str">
            <v>Забезпечення виконання завдань та функцій у сфері громадянства, імміграції та реєстрації фізичних осіб</v>
          </cell>
        </row>
        <row r="165">
          <cell r="B165" t="str">
            <v>1004040</v>
          </cell>
          <cell r="C165" t="str">
            <v>Створення та впровадження єдиної національної бази даних управління міграційними потоками</v>
          </cell>
        </row>
        <row r="166">
          <cell r="B166" t="str">
            <v>1004050</v>
          </cell>
          <cell r="C166" t="str">
            <v>Утримання установ тимчасового розміщення біженців та інших категорій мігрантів, виконання міжнародних угод про реадмісію</v>
          </cell>
        </row>
        <row r="167">
          <cell r="B167" t="str">
            <v>1004060</v>
          </cell>
          <cell r="C167" t="str">
            <v>Надання допомоги біженцям</v>
          </cell>
        </row>
        <row r="168">
          <cell r="B168" t="str">
            <v>1004070</v>
          </cell>
          <cell r="C168" t="str">
            <v>Внески до Міжнародної організації з міграції</v>
          </cell>
        </row>
        <row r="169">
          <cell r="B169" t="str">
            <v>1004080</v>
          </cell>
          <cell r="C169" t="str">
            <v>Створення та утримання пунктів розміщення незаконних мігрантів та інформаційної системи обліку та аналізу міграційних потоків</v>
          </cell>
        </row>
        <row r="170">
          <cell r="B170" t="str">
            <v>1004090</v>
          </cell>
          <cell r="C170" t="str">
            <v>Створення та функціонування Єдиного державного демографічного реєстру</v>
          </cell>
        </row>
        <row r="171">
          <cell r="B171" t="str">
            <v>1006000</v>
          </cell>
          <cell r="C171" t="str">
            <v>Державна служба України з надзвичайних ситуацій</v>
          </cell>
        </row>
        <row r="172">
          <cell r="B172" t="str">
            <v>1006010</v>
          </cell>
          <cell r="C172" t="str">
            <v>Керівництво та управління у сфері надзвичайних ситуацій</v>
          </cell>
        </row>
        <row r="173">
          <cell r="B173" t="str">
            <v>1006050</v>
          </cell>
          <cell r="C173" t="str">
            <v>Авіаційні роботи з пошуку і рятування</v>
          </cell>
        </row>
        <row r="174">
          <cell r="B174" t="str">
            <v>1006060</v>
          </cell>
          <cell r="C174" t="str">
            <v>Гідрометеорологічна діяльність</v>
          </cell>
        </row>
        <row r="175">
          <cell r="B175" t="str">
            <v>1006070</v>
          </cell>
          <cell r="C175"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76">
          <cell r="B176" t="str">
            <v>1006080</v>
          </cell>
          <cell r="C176"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77">
          <cell r="B177" t="str">
            <v>1006090</v>
          </cell>
          <cell r="C177" t="str">
            <v>Придбання пожежної та іншої спеціальної техніки вітчизняного виробництва</v>
          </cell>
        </row>
        <row r="178">
          <cell r="B178" t="str">
            <v>1006280</v>
          </cell>
          <cell r="C178" t="str">
            <v>Забезпечення діяльності сил цивільного захисту</v>
          </cell>
        </row>
        <row r="179">
          <cell r="B179" t="str">
            <v>1006360</v>
          </cell>
          <cell r="C179" t="str">
            <v>Підготовка кадрів у сфері цивільного захисту</v>
          </cell>
        </row>
        <row r="180">
          <cell r="B180" t="str">
            <v>1010000</v>
          </cell>
          <cell r="C180" t="str">
            <v>Міністерство внутрішніх справ України (загальнодержавні витрати)</v>
          </cell>
        </row>
        <row r="181">
          <cell r="B181" t="str">
            <v>1011000</v>
          </cell>
          <cell r="C181" t="str">
            <v>Міністерство внутрішніх справ України (загальнодержавні витрати)</v>
          </cell>
        </row>
        <row r="182">
          <cell r="B182" t="str">
            <v>1100000</v>
          </cell>
          <cell r="C182" t="str">
            <v>Міністерство енергетики та вугільної промисловості України</v>
          </cell>
        </row>
        <row r="183">
          <cell r="B183" t="str">
            <v>1101000</v>
          </cell>
          <cell r="C183" t="str">
            <v>Апарат Міністерства енергетики та вугільної промисловості України</v>
          </cell>
        </row>
        <row r="184">
          <cell r="B184" t="str">
            <v>1101010</v>
          </cell>
          <cell r="C184" t="str">
            <v>Загальне керівництво та управління у сфері паливно-енергетичного комплексу та вугільної промисловості</v>
          </cell>
        </row>
        <row r="185">
          <cell r="B185" t="str">
            <v>1101030</v>
          </cell>
          <cell r="C185" t="str">
            <v>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v>
          </cell>
        </row>
        <row r="186">
          <cell r="B186" t="str">
            <v>1101070</v>
          </cell>
          <cell r="C186" t="str">
            <v>Реструктуризація вугільної та торфодобувної промисловості у частині видатків на підготовку вугледобувних підприємств до ліквідації</v>
          </cell>
        </row>
        <row r="187">
          <cell r="B187" t="str">
            <v>1101080</v>
          </cell>
          <cell r="C187" t="str">
            <v>Поповнення статутного капіталу державного концерну іЯдерне паливоі з метою придбання Концерном акцій додаткової емісії ПрАТ іЗавод з виробництва  ядерного паливаі</v>
          </cell>
        </row>
        <row r="188">
          <cell r="B188" t="str">
            <v>1101090</v>
          </cell>
          <cell r="C188" t="str">
            <v>Підготовка фахівців для підприємств ядерно-промислового комплексу Севастопольським національним університетом ядерної енергії та промисловості</v>
          </cell>
        </row>
        <row r="189">
          <cell r="B189" t="str">
            <v>1101100</v>
          </cell>
          <cell r="C189" t="str">
            <v>Гірничорятувальні заходи на вугледобувних підприємствах</v>
          </cell>
        </row>
        <row r="190">
          <cell r="B190" t="str">
            <v>1101110</v>
          </cell>
          <cell r="C190" t="str">
            <v>Державна підтримка вугледобувних підприємств на часткове покриття витрат із собівартості готової товарної вугільної продукції та закупівля вугілля для державних потреб</v>
          </cell>
        </row>
        <row r="191">
          <cell r="B191" t="str">
            <v>1101120</v>
          </cell>
          <cell r="C191" t="str">
            <v>Створення резерву ядерного палива та ядерних матеріалів</v>
          </cell>
        </row>
        <row r="192">
          <cell r="B192" t="str">
            <v>1101130</v>
          </cell>
          <cell r="C192" t="str">
            <v>Фінансова підтримка розвитку наукової інфраструктури у сфері енергетики</v>
          </cell>
        </row>
        <row r="193">
          <cell r="B193" t="str">
            <v>1101140</v>
          </cell>
          <cell r="C193" t="str">
            <v>Фізичний захист ядерних установок та ядерних матеріалів</v>
          </cell>
        </row>
        <row r="194">
          <cell r="B194" t="str">
            <v>1101160</v>
          </cell>
          <cell r="C194" t="str">
            <v>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v>
          </cell>
        </row>
        <row r="195">
          <cell r="B195" t="str">
            <v>1101180</v>
          </cell>
          <cell r="C195" t="str">
            <v>Реалізація заходів, передбачених Державною цільовою економічною програмою енергоефективності на 2010 - 2015 роки</v>
          </cell>
        </row>
        <row r="196">
          <cell r="B196" t="str">
            <v>1101190</v>
          </cell>
          <cell r="C196" t="str">
            <v>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v>
          </cell>
        </row>
        <row r="197">
          <cell r="B197" t="str">
            <v>1101200</v>
          </cell>
          <cell r="C197" t="str">
            <v>Державна підтримка будівництва вугле- та торфодобувних підприємств, технічне переоснащення зазначених підприємств</v>
          </cell>
        </row>
        <row r="198">
          <cell r="B198" t="str">
            <v>1101210</v>
          </cell>
          <cell r="C198" t="str">
            <v>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v>
          </cell>
        </row>
        <row r="199">
          <cell r="B199" t="str">
            <v>1101310</v>
          </cell>
          <cell r="C199" t="str">
            <v>Облаштування Одеського і Безіменного газових родовищ та Субботінського нафтового родовища для введення їх в експлуатацію</v>
          </cell>
        </row>
        <row r="200">
          <cell r="B200" t="str">
            <v>1101340</v>
          </cell>
          <cell r="C200" t="str">
            <v>Заходи по передачі об'єктів соціальної інфраструктури, які перебувають на балансі вугледобувних підприємств, у комунальну власність</v>
          </cell>
        </row>
        <row r="201">
          <cell r="B201" t="str">
            <v>1101390</v>
          </cell>
          <cell r="C201" t="str">
            <v>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v>
          </cell>
        </row>
        <row r="202">
          <cell r="B202" t="str">
            <v>1101400</v>
          </cell>
          <cell r="C20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03">
          <cell r="B203" t="str">
            <v>1101420</v>
          </cell>
          <cell r="C203" t="str">
            <v>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v>
          </cell>
        </row>
        <row r="204">
          <cell r="B204" t="str">
            <v>1101430</v>
          </cell>
          <cell r="C204" t="str">
            <v>Виконання першочергових екологічних заходів у м. Дніпродзержинськ</v>
          </cell>
        </row>
        <row r="205">
          <cell r="B205" t="str">
            <v>1101440</v>
          </cell>
          <cell r="C205" t="str">
            <v>Внесок України до Енергетичного Співтовариства</v>
          </cell>
        </row>
        <row r="206">
          <cell r="B206" t="str">
            <v>1101450</v>
          </cell>
          <cell r="C206" t="str">
            <v>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v>
          </cell>
        </row>
        <row r="207">
          <cell r="B207" t="str">
            <v>1101460</v>
          </cell>
          <cell r="C207" t="str">
            <v>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v>
          </cell>
        </row>
        <row r="208">
          <cell r="B208" t="str">
            <v>1101470</v>
          </cell>
          <cell r="C208" t="str">
            <v>Виконання боргових зобов'язань за кредитами, залученими під державні гарантії, з метою реалізації проектів соціально-економічного розвитку</v>
          </cell>
        </row>
        <row r="209">
          <cell r="B209" t="str">
            <v>1101500</v>
          </cell>
          <cell r="C209" t="str">
            <v>Збільшення статутного капіталу державного підприємства іНаціональна атомна енергогенеруюча компанія іЕнергоатомі</v>
          </cell>
        </row>
        <row r="210">
          <cell r="B210" t="str">
            <v>1101600</v>
          </cell>
          <cell r="C210" t="str">
            <v>Реконструкція гідроелектростанцій ПАТ "Укргідроенерго"</v>
          </cell>
        </row>
        <row r="211">
          <cell r="B211" t="str">
            <v>1101620</v>
          </cell>
          <cell r="C211" t="str">
            <v>Реконструкція, капітальний ремонт та технічне переоснащення магістрального газопроводу Уренгой-Помари-Ужгород</v>
          </cell>
        </row>
        <row r="212">
          <cell r="B212" t="str">
            <v>1101630</v>
          </cell>
          <cell r="C212" t="str">
            <v>Впровадження Програми реформування та розвитку енергетичного сектора</v>
          </cell>
        </row>
        <row r="213">
          <cell r="B213" t="str">
            <v>1101640</v>
          </cell>
          <cell r="C213" t="str">
            <v>Підвищення надійності постачання електроенергії в Україні</v>
          </cell>
        </row>
        <row r="214">
          <cell r="B214" t="str">
            <v>1101650</v>
          </cell>
          <cell r="C214" t="str">
            <v>Будівництво ПЛ 750 кВ Рівненська АЕС - Київська</v>
          </cell>
        </row>
        <row r="215">
          <cell r="B215" t="str">
            <v>1101660</v>
          </cell>
          <cell r="C215" t="str">
            <v>Підтримка впровадження Енергетичної стратегії України на період до 2030 року</v>
          </cell>
        </row>
        <row r="216">
          <cell r="B216" t="str">
            <v>1101670</v>
          </cell>
          <cell r="C216" t="str">
            <v>Будівництво повітряної лінії 750 кВ Запорізька - Каховська</v>
          </cell>
        </row>
        <row r="217">
          <cell r="B217" t="str">
            <v>1101680</v>
          </cell>
          <cell r="C217" t="str">
            <v>Підвищення ефективності передачі електроенергії (Модернізація підстанцій)</v>
          </cell>
        </row>
        <row r="218">
          <cell r="B218" t="str">
            <v>1101690</v>
          </cell>
          <cell r="C218" t="str">
            <v>Модернізація та реконструкція магістрального газопроводу Уренгой-Помари-Ужгород</v>
          </cell>
        </row>
        <row r="219">
          <cell r="B219" t="str">
            <v>1101800</v>
          </cell>
          <cell r="C219" t="str">
            <v>Будівництво першої черги Дністровської гідроакумулюючої електростанції</v>
          </cell>
        </row>
        <row r="220">
          <cell r="B220" t="str">
            <v>1102000</v>
          </cell>
          <cell r="C220" t="str">
            <v>Державна служба гірничого нагляду та промислової безпеки України</v>
          </cell>
        </row>
        <row r="221">
          <cell r="B221" t="str">
            <v>1102030</v>
          </cell>
          <cell r="C221" t="str">
            <v>Прикладні дослідження та розробки, підготовка наукових кадрів у сфері промислової безпеки та охорони праці</v>
          </cell>
        </row>
        <row r="222">
          <cell r="B222" t="str">
            <v>1102040</v>
          </cell>
          <cell r="C222" t="str">
            <v>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v>
          </cell>
        </row>
        <row r="223">
          <cell r="B223" t="str">
            <v>1102060</v>
          </cell>
          <cell r="C223" t="str">
            <v>Утримання Центру комплексної безпеки підприємств вугільної промисловості</v>
          </cell>
        </row>
        <row r="224">
          <cell r="B224" t="str">
            <v>1110000</v>
          </cell>
          <cell r="C224" t="str">
            <v>Міністерство енергетики та вугільної промисловості України (загальнодержавні витрати)</v>
          </cell>
        </row>
        <row r="225">
          <cell r="B225" t="str">
            <v>1111000</v>
          </cell>
          <cell r="C225" t="str">
            <v>Міністерство енергетики та вугільної промисловості України (загальнодержавні витрати)</v>
          </cell>
        </row>
        <row r="226">
          <cell r="B226" t="str">
            <v>1111020</v>
          </cell>
          <cell r="C226" t="str">
            <v>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v>
          </cell>
        </row>
        <row r="227">
          <cell r="B227" t="str">
            <v>1200000</v>
          </cell>
          <cell r="C227" t="str">
            <v>Міністерство економічного розвитку і торгівлі України</v>
          </cell>
        </row>
        <row r="228">
          <cell r="B228" t="str">
            <v>1201000</v>
          </cell>
          <cell r="C228" t="str">
            <v>Апарат Міністерства економічного розвитку і торгівлі України</v>
          </cell>
        </row>
        <row r="229">
          <cell r="B229" t="str">
            <v>1201010</v>
          </cell>
          <cell r="C229" t="str">
            <v>Керівництво та управління у сфері економічного розвитку і торгівлі</v>
          </cell>
        </row>
        <row r="230">
          <cell r="B230" t="str">
            <v>1201020</v>
          </cell>
          <cell r="C230" t="str">
            <v>Внески України до бюджету СОТ та Єдиного бюджету органів СНД</v>
          </cell>
        </row>
        <row r="231">
          <cell r="B231" t="str">
            <v>1201030</v>
          </cell>
          <cell r="C231" t="str">
            <v>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v>
          </cell>
        </row>
        <row r="232">
          <cell r="B232" t="str">
            <v>1201040</v>
          </cell>
          <cell r="C232" t="str">
            <v>інформаційне та організаційне забезпечення участі України у міжнародних форумах, конференціях, виставках</v>
          </cell>
        </row>
        <row r="233">
          <cell r="B233" t="str">
            <v>1201070</v>
          </cell>
          <cell r="C233" t="str">
            <v>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v>
          </cell>
        </row>
        <row r="234">
          <cell r="B234" t="str">
            <v>1201080</v>
          </cell>
          <cell r="C234" t="str">
            <v>Проведення науково-практичних конференцій і семінарів з економічних проблем</v>
          </cell>
        </row>
        <row r="235">
          <cell r="B235" t="str">
            <v>1201090</v>
          </cell>
          <cell r="C235" t="str">
            <v>Підвищення кваліфікації державних службовців у сфері економіки та перепідготовка управлінських кадрів для сфери підприємництва</v>
          </cell>
        </row>
        <row r="236">
          <cell r="B236" t="str">
            <v>1201100</v>
          </cell>
          <cell r="C23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37">
          <cell r="B237" t="str">
            <v>1201110</v>
          </cell>
          <cell r="C237" t="str">
            <v>Перепідготовка управлінських кадрів для сфери підприємництва</v>
          </cell>
        </row>
        <row r="238">
          <cell r="B238" t="str">
            <v>1201120</v>
          </cell>
          <cell r="C238" t="str">
            <v>Фінансова підтримка видань з економічних питань і забезпечення функціонування веб-порталу з питань державних закупівель</v>
          </cell>
        </row>
        <row r="239">
          <cell r="B239" t="str">
            <v>1201140</v>
          </cell>
          <cell r="C239" t="str">
            <v>Капітальний ремонт відомчого житлового фонду</v>
          </cell>
        </row>
        <row r="240">
          <cell r="B240" t="str">
            <v>1201150</v>
          </cell>
          <cell r="C240" t="str">
            <v>Забезпечення діяльності Організаційної групи ЄЕП</v>
          </cell>
        </row>
        <row r="241">
          <cell r="B241" t="str">
            <v>1201170</v>
          </cell>
          <cell r="C241" t="str">
            <v>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v>
          </cell>
        </row>
        <row r="242">
          <cell r="B242" t="str">
            <v>1201200</v>
          </cell>
          <cell r="C242" t="str">
            <v>Реалізація проектів, спрямованих на скорочення викидів або збільшення поглинання парникових газів</v>
          </cell>
        </row>
        <row r="243">
          <cell r="B243" t="str">
            <v>1201210</v>
          </cell>
          <cell r="C243" t="str">
            <v>Заходи із створення організаційно-правових умов для залучення інвестицій, необхідних для підготовки та проведення Євро -2012</v>
          </cell>
        </row>
        <row r="244">
          <cell r="B244" t="str">
            <v>1201220</v>
          </cell>
          <cell r="C244" t="str">
            <v>Збереження та функціонування національної еталонної бази, забезпечення функціонування державних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v>
          </cell>
        </row>
        <row r="245">
          <cell r="B245" t="str">
            <v>1201320</v>
          </cell>
          <cell r="C245" t="str">
            <v>Прикладні розробки у сфері державного контролю за цінами</v>
          </cell>
        </row>
        <row r="246">
          <cell r="B246" t="str">
            <v>1201340</v>
          </cell>
          <cell r="C246" t="str">
            <v>Заходи по реалізації Національної програми сприяння розвитку малого підприємництва в Україні</v>
          </cell>
        </row>
        <row r="247">
          <cell r="B247" t="str">
            <v>1201350</v>
          </cell>
          <cell r="C247" t="str">
            <v>Часткове відшкодування відсоткових ставок за кредитами, що надаються суб'єктам малого та середнього бізнесу на реалізацію інвестиційних проектів</v>
          </cell>
        </row>
        <row r="248">
          <cell r="B248" t="str">
            <v>1201360</v>
          </cell>
          <cell r="C248" t="str">
            <v>Мікрокредитування суб'єктів малого підприємництва</v>
          </cell>
        </row>
        <row r="249">
          <cell r="B249" t="str">
            <v>1201370</v>
          </cell>
          <cell r="C249" t="str">
            <v>Підготовка та проведення Міжнародного чемпіонату із стратегічного менеджменту в Україні</v>
          </cell>
        </row>
        <row r="250">
          <cell r="B250" t="str">
            <v>1201380</v>
          </cell>
          <cell r="C250" t="str">
            <v>Державний метрологічний нагляд</v>
          </cell>
        </row>
        <row r="251">
          <cell r="B251" t="str">
            <v>1201390</v>
          </cell>
          <cell r="C251" t="str">
            <v>Заходи щодо запобігання катастрофи техногенного характеру на державному підприємстві "Горлівський хімічний завод"</v>
          </cell>
        </row>
        <row r="252">
          <cell r="B252" t="str">
            <v>1201400</v>
          </cell>
          <cell r="C252" t="str">
            <v>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v>
          </cell>
        </row>
        <row r="253">
          <cell r="B253" t="str">
            <v>1201420</v>
          </cell>
          <cell r="C253" t="str">
            <v>Забезпечення міжнародного співробітництва та участь у міжнародних виставках</v>
          </cell>
        </row>
        <row r="254">
          <cell r="B254" t="str">
            <v>1201430</v>
          </cell>
          <cell r="C254" t="str">
            <v>Формування статутного капіталу Державного концерну "Укроборонпром"</v>
          </cell>
        </row>
        <row r="255">
          <cell r="B255" t="str">
            <v>1201440</v>
          </cell>
          <cell r="C255" t="str">
            <v>Виконання програми "Сприяння взаємній торгівлі шляхом усунення технічних бар'єрів у торгівлі між Україною та Європейським Союзом"</v>
          </cell>
        </row>
        <row r="256">
          <cell r="B256" t="str">
            <v>1201450</v>
          </cell>
          <cell r="C256" t="str">
            <v>Функціонування Центральної державної науково-технічної бібліотеки та Державного металургійного музею України</v>
          </cell>
        </row>
        <row r="257">
          <cell r="B257" t="str">
            <v>1201460</v>
          </cell>
          <cell r="C257" t="str">
            <v>Консервація виробничих потужностей промислових підприємств</v>
          </cell>
        </row>
        <row r="258">
          <cell r="B258" t="str">
            <v>1201470</v>
          </cell>
          <cell r="C258" t="str">
            <v>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v>
          </cell>
        </row>
        <row r="259">
          <cell r="B259" t="str">
            <v>1201480</v>
          </cell>
          <cell r="C259" t="str">
            <v>Забезпечення життєдіяльності Криворізького гірничо-збагачувального комбінату окислених руд</v>
          </cell>
        </row>
        <row r="260">
          <cell r="B260" t="str">
            <v>1201490</v>
          </cell>
          <cell r="C260" t="str">
            <v>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v>
          </cell>
        </row>
        <row r="261">
          <cell r="B261" t="str">
            <v>1201500</v>
          </cell>
          <cell r="C261" t="str">
            <v>Повернення мікрокредитів, наданих з державного бюджету субієктам малого підприємництва</v>
          </cell>
        </row>
        <row r="262">
          <cell r="B262" t="str">
            <v>1201610</v>
          </cell>
          <cell r="C262" t="str">
            <v>Заходи щодо зміцнення інформаційної бази для прийняття рішень і прогнозування</v>
          </cell>
        </row>
        <row r="263">
          <cell r="B263" t="str">
            <v>1201640</v>
          </cell>
          <cell r="C263" t="str">
            <v>Розвиток приватного сектора</v>
          </cell>
        </row>
        <row r="264">
          <cell r="B264" t="str">
            <v>1201800</v>
          </cell>
          <cell r="C264" t="str">
            <v>Реконструкція та ремонт приміщень ННЦ "інститут метрології" для зберігання джерел іонізуючого випромінювання та функціонування еталонної бази України</v>
          </cell>
        </row>
        <row r="265">
          <cell r="B265" t="str">
            <v>1202000</v>
          </cell>
          <cell r="C265" t="str">
            <v>Державна інспекція України з питань захисту прав споживачів</v>
          </cell>
        </row>
        <row r="266">
          <cell r="B266" t="str">
            <v>1202010</v>
          </cell>
          <cell r="C266" t="str">
            <v>Керівництво та управління у сфері захисту прав споживачів</v>
          </cell>
        </row>
        <row r="267">
          <cell r="B267" t="str">
            <v>1202050</v>
          </cell>
          <cell r="C267" t="str">
            <v>Збереження та функціонування національної еталонної бази</v>
          </cell>
        </row>
        <row r="268">
          <cell r="B268" t="str">
            <v>1202070</v>
          </cell>
          <cell r="C268" t="str">
            <v>Гармонізація національних стандартів з міжнародними та європейськими</v>
          </cell>
        </row>
        <row r="269">
          <cell r="B269" t="str">
            <v>1202080</v>
          </cell>
          <cell r="C269" t="str">
            <v>Виробництво та розповсюдження соціальної реклами щодо шкоди тютюнопаління та зловживання алкоголем</v>
          </cell>
        </row>
        <row r="270">
          <cell r="B270" t="str">
            <v>1202090</v>
          </cell>
          <cell r="C270" t="str">
            <v>Придбання та функціонування пересувних лабораторій з контролю якості та безпеки нафтопродуктів</v>
          </cell>
        </row>
        <row r="271">
          <cell r="B271" t="str">
            <v>1202100</v>
          </cell>
          <cell r="C271" t="str">
            <v>Створення та вдосконалення електронних інформаційних систем та ресурсів Держспоживстандарту України</v>
          </cell>
        </row>
        <row r="272">
          <cell r="B272" t="str">
            <v>1202110</v>
          </cell>
          <cell r="C272" t="str">
            <v>Створення національної системи геомоніторингу та дистанційного зондування землі</v>
          </cell>
        </row>
        <row r="273">
          <cell r="B273" t="str">
            <v>1202130</v>
          </cell>
          <cell r="C273" t="str">
            <v>Забезпечення функціонування державних служб</v>
          </cell>
        </row>
        <row r="274">
          <cell r="B274" t="str">
            <v>1202140</v>
          </cell>
          <cell r="C274" t="str">
            <v>Проведення незалежної експертизи (випробувань) якості товарів, сировини, матеріалів, напівфабрикатів та комплектуючих виробів</v>
          </cell>
        </row>
        <row r="275">
          <cell r="B275" t="str">
            <v>1202810</v>
          </cell>
          <cell r="C275" t="str">
            <v>Реконструкція споруд та лабораторних приміщень Національного наукового центру "інститут метрології"</v>
          </cell>
        </row>
        <row r="276">
          <cell r="B276" t="str">
            <v>1203000</v>
          </cell>
          <cell r="C276" t="str">
            <v>Державне агентство резерву України</v>
          </cell>
        </row>
        <row r="277">
          <cell r="B277" t="str">
            <v>1203010</v>
          </cell>
          <cell r="C277" t="str">
            <v>Керівництво та управління у сфері державного резерву</v>
          </cell>
        </row>
        <row r="278">
          <cell r="B278" t="str">
            <v>1203020</v>
          </cell>
          <cell r="C278" t="str">
            <v>Обслуговування державного матеріального резерву</v>
          </cell>
        </row>
        <row r="279">
          <cell r="B279" t="str">
            <v>1203030</v>
          </cell>
          <cell r="C279" t="str">
            <v>Відшкодування підприємствам, установам та організаціям витрат, пов'язаних з обслуговуванням матеріальних цінностей державного резерву</v>
          </cell>
        </row>
        <row r="280">
          <cell r="B280" t="str">
            <v>1203040</v>
          </cell>
          <cell r="C280" t="str">
            <v>Накопичення (приріст) матеріальних цінностей державного матеріального резерву</v>
          </cell>
        </row>
        <row r="281">
          <cell r="B281" t="str">
            <v>1203050</v>
          </cell>
          <cell r="C281" t="str">
            <v>Повернення коштів, наданих з державного бюджету на закупівлю сільськогосподарської продукції</v>
          </cell>
        </row>
        <row r="282">
          <cell r="B282" t="str">
            <v>1203060</v>
          </cell>
          <cell r="C282" t="str">
            <v>Заходи щодо  формування державного замовлення на ринку продовольчих товарів</v>
          </cell>
        </row>
        <row r="283">
          <cell r="B283" t="str">
            <v>1203070</v>
          </cell>
          <cell r="C283" t="str">
            <v>Створення державних запасів світлих нафтопродуктів та цукру</v>
          </cell>
        </row>
        <row r="284">
          <cell r="B284" t="str">
            <v>1203090</v>
          </cell>
          <cell r="C284" t="str">
            <v>Проведення державним підприємством "Ресурспостач" розрахунків за надання послуг у галузі права щодо повернення бюджетних коштів</v>
          </cell>
        </row>
        <row r="285">
          <cell r="B285" t="str">
            <v>1204000</v>
          </cell>
          <cell r="C285" t="str">
            <v>Державне агентство з інвестицій та управління національними проектами України</v>
          </cell>
        </row>
        <row r="286">
          <cell r="B286" t="str">
            <v>1204010</v>
          </cell>
          <cell r="C286" t="str">
            <v>Керівництво та управління у сфері інвестиційної діяльності та управління національними проектами</v>
          </cell>
        </row>
        <row r="287">
          <cell r="B287" t="str">
            <v>1204040</v>
          </cell>
          <cell r="C287" t="str">
            <v>Утримання регіональних центрів інноваційного розвитку</v>
          </cell>
        </row>
        <row r="288">
          <cell r="B288" t="str">
            <v>1205000</v>
          </cell>
          <cell r="C288" t="str">
            <v>Державна служба інтелектуальної власності України</v>
          </cell>
        </row>
        <row r="289">
          <cell r="B289" t="str">
            <v>1205010</v>
          </cell>
          <cell r="C289" t="str">
            <v>Керівництво у сфері інтелектуальної власності</v>
          </cell>
        </row>
        <row r="290">
          <cell r="B290" t="str">
            <v>1205020</v>
          </cell>
          <cell r="C290" t="str">
            <v>Державна програма розвитку Національної депозитарної системи України</v>
          </cell>
        </row>
        <row r="291">
          <cell r="B291" t="str">
            <v>1205030</v>
          </cell>
          <cell r="C291" t="str">
            <v>Заходи з легалізації комп'ютерних програм, що використовуються в органах виконавчої влади</v>
          </cell>
        </row>
        <row r="292">
          <cell r="B292" t="str">
            <v>1205050</v>
          </cell>
          <cell r="C292" t="str">
            <v>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v>
          </cell>
        </row>
        <row r="293">
          <cell r="B293" t="str">
            <v>1205060</v>
          </cell>
          <cell r="C293" t="str">
            <v>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v>
          </cell>
        </row>
        <row r="294">
          <cell r="B294" t="str">
            <v>1205070</v>
          </cell>
          <cell r="C294" t="str">
            <v>Повернення кредитів, наданих на фінансову підтримку інноваційної та інвестиційної діяльності суб'єктів підприємництва</v>
          </cell>
        </row>
        <row r="295">
          <cell r="B295" t="str">
            <v>1205080</v>
          </cell>
          <cell r="C295" t="str">
            <v>Збільшення статутного капіталу Державної іпотечної установи</v>
          </cell>
        </row>
        <row r="296">
          <cell r="B296" t="str">
            <v>1206000</v>
          </cell>
          <cell r="C296" t="str">
            <v>Державне агентство України з туризму та курортів</v>
          </cell>
        </row>
        <row r="297">
          <cell r="B297" t="str">
            <v>1206010</v>
          </cell>
          <cell r="C297" t="str">
            <v>Керівництво та управління у сфері туризму та курортів</v>
          </cell>
        </row>
        <row r="298">
          <cell r="B298" t="str">
            <v>1206020</v>
          </cell>
          <cell r="C298" t="str">
            <v>Наукові та науково-технічні розробки за державними цільовими програмами і державним замовленням у сфері енергоефективності та енергозбереження</v>
          </cell>
        </row>
        <row r="299">
          <cell r="B299" t="str">
            <v>1206030</v>
          </cell>
          <cell r="C299" t="str">
            <v>Розробки найважливіших новітніх технологій у сфері ефективного використання енергетичних ресурсів та енергозбереження</v>
          </cell>
        </row>
        <row r="300">
          <cell r="B300" t="str">
            <v>1206050</v>
          </cell>
          <cell r="C300" t="str">
            <v>Заходи з реалізації Комплексної програми будівництва вітрових електростанцій</v>
          </cell>
        </row>
        <row r="301">
          <cell r="B301" t="str">
            <v>1206060</v>
          </cell>
          <cell r="C301" t="str">
            <v>Реалізація Державної цільової економічної програми енергоефективності на 2010 - 2015 роки</v>
          </cell>
        </row>
        <row r="302">
          <cell r="B302" t="str">
            <v>1207000</v>
          </cell>
          <cell r="C302" t="str">
            <v>Державна служба статистики України</v>
          </cell>
        </row>
        <row r="303">
          <cell r="B303" t="str">
            <v>1207010</v>
          </cell>
          <cell r="C303" t="str">
            <v>Керівництво та управління у сфері статистики</v>
          </cell>
        </row>
        <row r="304">
          <cell r="B304" t="str">
            <v>1207020</v>
          </cell>
          <cell r="C304" t="str">
            <v>Статистичні спостереження та переписи</v>
          </cell>
        </row>
        <row r="305">
          <cell r="B305" t="str">
            <v>1207030</v>
          </cell>
          <cell r="C305" t="str">
            <v>Обстеження умов життя домогосподарств</v>
          </cell>
        </row>
        <row r="306">
          <cell r="B306" t="str">
            <v>1207040</v>
          </cell>
          <cell r="C306" t="str">
            <v>Прикладні розробки, підготовка наукових кадрів у сфері державної статистики</v>
          </cell>
        </row>
        <row r="307">
          <cell r="B307" t="str">
            <v>1207060</v>
          </cell>
          <cell r="C307" t="str">
            <v>Підвищення кваліфікації працівників органів державної статистики</v>
          </cell>
        </row>
        <row r="308">
          <cell r="B308" t="str">
            <v>1207070</v>
          </cell>
          <cell r="C308" t="str">
            <v>Створення та розвиток інтегрованої інформаційно-аналітичної системи державної статистики</v>
          </cell>
        </row>
        <row r="309">
          <cell r="B309" t="str">
            <v>1207080</v>
          </cell>
          <cell r="C309" t="str">
            <v>Фінансова підтримка підготовки наукових кадрів у сфері державної статистики</v>
          </cell>
        </row>
        <row r="310">
          <cell r="B310" t="str">
            <v>1207600</v>
          </cell>
          <cell r="C310" t="str">
            <v>Реформування державної статистики</v>
          </cell>
        </row>
        <row r="311">
          <cell r="B311" t="str">
            <v>1208000</v>
          </cell>
          <cell r="C311" t="str">
            <v>Державна служба експортного контролю України</v>
          </cell>
        </row>
        <row r="312">
          <cell r="B312" t="str">
            <v>1208010</v>
          </cell>
          <cell r="C312" t="str">
            <v>Керівництво та управління у сфері експортного контролю</v>
          </cell>
        </row>
        <row r="313">
          <cell r="B313" t="str">
            <v>1208020</v>
          </cell>
          <cell r="C313" t="str">
            <v>Прикладні розробки у сфері розвитку експортного контролю</v>
          </cell>
        </row>
        <row r="314">
          <cell r="B314" t="str">
            <v>1209000</v>
          </cell>
          <cell r="C314" t="str">
            <v>Державна інспекція України з контролю за цінами</v>
          </cell>
        </row>
        <row r="315">
          <cell r="B315" t="str">
            <v>1209010</v>
          </cell>
          <cell r="C315" t="str">
            <v>Керівництво та управління у сфері контролю за цінами</v>
          </cell>
        </row>
        <row r="316">
          <cell r="B316" t="str">
            <v>1210000</v>
          </cell>
          <cell r="C316" t="str">
            <v>Міністерство економічного розвитку і торгівлі України (загальнодержавні витрати)</v>
          </cell>
        </row>
        <row r="317">
          <cell r="B317" t="str">
            <v>1211000</v>
          </cell>
          <cell r="C317" t="str">
            <v>Міністерство економічного розвитку і торгівлі України (загальнодержавні витрати)</v>
          </cell>
        </row>
        <row r="318">
          <cell r="B318" t="str">
            <v>1211020</v>
          </cell>
          <cell r="C318" t="str">
            <v>Субвенція з державного бюджету обласному бюджету Дніпропетровської області на створення регіонального центру надання адміністративних послуг</v>
          </cell>
        </row>
        <row r="319">
          <cell r="B319" t="str">
            <v>1211050</v>
          </cell>
          <cell r="C319" t="str">
            <v>Мобілізаційна підготовка галузей національної економіки України</v>
          </cell>
        </row>
        <row r="320">
          <cell r="B320" t="str">
            <v>1211080</v>
          </cell>
          <cell r="C320" t="str">
            <v>Субвенція з державного бюджету обласному бюджету Одеської області на берегоукріплювальні роботи і на розвиток інфраструктури селища Біле на о. Зміїний</v>
          </cell>
        </row>
        <row r="321">
          <cell r="B321" t="str">
            <v>1211100</v>
          </cell>
          <cell r="C321" t="str">
            <v>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v>
          </cell>
        </row>
        <row r="322">
          <cell r="B322" t="str">
            <v>1300000</v>
          </cell>
          <cell r="C322" t="str">
            <v>Міністерство вугільної промисловості України</v>
          </cell>
        </row>
        <row r="323">
          <cell r="B323" t="str">
            <v>1301000</v>
          </cell>
          <cell r="C323" t="str">
            <v>Апарат Міністерства вугільної промисловості України</v>
          </cell>
        </row>
        <row r="324">
          <cell r="B324" t="str">
            <v>1301010</v>
          </cell>
          <cell r="C324" t="str">
            <v>Загальне керівництво та управління у вугільній промисловості</v>
          </cell>
        </row>
        <row r="325">
          <cell r="B325" t="str">
            <v>1301030</v>
          </cell>
          <cell r="C325" t="str">
            <v>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v>
          </cell>
        </row>
        <row r="326">
          <cell r="B326" t="str">
            <v>1301100</v>
          </cell>
          <cell r="C326" t="str">
            <v>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v>
          </cell>
        </row>
        <row r="327">
          <cell r="B327" t="str">
            <v>1301120</v>
          </cell>
          <cell r="C327" t="str">
            <v>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v>
          </cell>
        </row>
        <row r="328">
          <cell r="B328" t="str">
            <v>1301130</v>
          </cell>
          <cell r="C328" t="str">
            <v>Заходи по передачі об'єктів соціальної інфраструктури, які перебувають на балансі вугледобувних підприємств</v>
          </cell>
        </row>
        <row r="329">
          <cell r="B329" t="str">
            <v>1301170</v>
          </cell>
          <cell r="C329" t="str">
            <v>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v>
          </cell>
        </row>
        <row r="330">
          <cell r="B330" t="str">
            <v>1301200</v>
          </cell>
          <cell r="C330" t="str">
            <v>Видатки із Стабілізаційного фонду на підтримку вугільної галузі</v>
          </cell>
        </row>
        <row r="331">
          <cell r="B331" t="str">
            <v>1310000</v>
          </cell>
          <cell r="C331" t="str">
            <v>Міністерство вугільної промисловості України (загальнодержавні витрати)</v>
          </cell>
        </row>
        <row r="332">
          <cell r="B332" t="str">
            <v>1311000</v>
          </cell>
          <cell r="C332" t="str">
            <v>Міністерство вугільної промисловості України (загальнодержавні витрати)</v>
          </cell>
        </row>
        <row r="333">
          <cell r="B333" t="str">
            <v>1400000</v>
          </cell>
          <cell r="C333" t="str">
            <v>Міністерство закордонних справ України</v>
          </cell>
        </row>
        <row r="334">
          <cell r="B334" t="str">
            <v>1401000</v>
          </cell>
          <cell r="C334" t="str">
            <v>Апарат Міністерства закордонних справ України</v>
          </cell>
        </row>
        <row r="335">
          <cell r="B335" t="str">
            <v>1401010</v>
          </cell>
          <cell r="C335" t="str">
            <v>Керівництво та управління у сфері державної політики щодо зовнішніх відносин</v>
          </cell>
        </row>
        <row r="336">
          <cell r="B336" t="str">
            <v>1401020</v>
          </cell>
          <cell r="C336" t="str">
            <v>Внески України до бюджетів ООН, органів і спеціалізованих установ системи ООН, інших міжнародних організацій та конвенційних органів</v>
          </cell>
        </row>
        <row r="337">
          <cell r="B337" t="str">
            <v>1401030</v>
          </cell>
          <cell r="C337" t="str">
            <v>Функціонування закордонних дипломатичних установ України та розширення мережі власності України для потреб цих установ</v>
          </cell>
        </row>
        <row r="338">
          <cell r="B338" t="str">
            <v>1401040</v>
          </cell>
          <cell r="C338" t="str">
            <v>Розширення мережі власності України за кордоном для потреб дипломатичних установ України</v>
          </cell>
        </row>
        <row r="339">
          <cell r="B339" t="str">
            <v>1401050</v>
          </cell>
          <cell r="C339" t="str">
            <v>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v>
          </cell>
        </row>
        <row r="340">
          <cell r="B340" t="str">
            <v>1401060</v>
          </cell>
          <cell r="C340" t="str">
            <v>Забезпечення головування України у міжнародних інституціях</v>
          </cell>
        </row>
        <row r="341">
          <cell r="B341" t="str">
            <v>1401070</v>
          </cell>
          <cell r="C341" t="str">
            <v>Внески до установ і організацій СНД</v>
          </cell>
        </row>
        <row r="342">
          <cell r="B342" t="str">
            <v>1401080</v>
          </cell>
          <cell r="C342" t="str">
            <v>Забезпечення перебування в Україні іноземних делегацій, пов'язаних з офіційними візитами</v>
          </cell>
        </row>
        <row r="343">
          <cell r="B343" t="str">
            <v>1401090</v>
          </cell>
          <cell r="C343" t="str">
            <v>Виконання зобов'язань Уряду України щодо функціонування бюро інформації Ради Європи та фінансового забезпечення членства України в ГУАМ</v>
          </cell>
        </row>
        <row r="344">
          <cell r="B344" t="str">
            <v>1401100</v>
          </cell>
          <cell r="C344" t="str">
            <v>Підготовка та підвищення кваліфікації кадрів для сфери міжнародних відносин, підвищення кваліфікації працівників дипломатичної служби, які віднесені до п'ятої-сьомої категорій державних службовців, проведення прикладних досліджень у галузі міжнародних ві</v>
          </cell>
        </row>
        <row r="345">
          <cell r="B345" t="str">
            <v>1401110</v>
          </cell>
          <cell r="C345" t="str">
            <v>Фінансова підтримка забезпечення міжнародного позитивного іміджу України, заходи щодо підтримки зв'язків з українцями, які проживають за межами України</v>
          </cell>
        </row>
        <row r="346">
          <cell r="B346" t="str">
            <v>1401120</v>
          </cell>
          <cell r="C346" t="str">
            <v>Підвищення кваліфікації працівників дипломатичної служби, які віднесені до посад  п'ятої-сьомої категорій державних службовців</v>
          </cell>
        </row>
        <row r="347">
          <cell r="B347" t="str">
            <v>1401130</v>
          </cell>
          <cell r="C347" t="str">
            <v>Документування громадян та створення і забезпечення функціонування інформаційно-телекомунікаційних систем консульської служби</v>
          </cell>
        </row>
        <row r="348">
          <cell r="B348" t="str">
            <v>1401140</v>
          </cell>
          <cell r="C348" t="str">
            <v>Забезпечення представництва України під час розгляду справ у Міжнародному Cуді ООН</v>
          </cell>
        </row>
        <row r="349">
          <cell r="B349" t="str">
            <v>1401150</v>
          </cell>
          <cell r="C349" t="str">
            <v>Заходи щодо підтримки зв'язків з українцями, які проживають за межами України</v>
          </cell>
        </row>
        <row r="350">
          <cell r="B350" t="str">
            <v>1401160</v>
          </cell>
          <cell r="C35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51">
          <cell r="B351" t="str">
            <v>1401170</v>
          </cell>
          <cell r="C351" t="str">
            <v>Реалізація Українським агентством міжнародного розвитку повноважень щодо надання міжнародної технічної допомоги</v>
          </cell>
        </row>
        <row r="352">
          <cell r="B352" t="str">
            <v>1401180</v>
          </cell>
          <cell r="C352" t="str">
            <v>Здійснення заходів з підтримання зв'язків із закордонними українцями за рахунок коштів Стабілізаційного фонду</v>
          </cell>
        </row>
        <row r="353">
          <cell r="B353" t="str">
            <v>1700000</v>
          </cell>
          <cell r="C353" t="str">
            <v>Державний комітет телебачення і радіомовлення України</v>
          </cell>
        </row>
        <row r="354">
          <cell r="B354" t="str">
            <v>1701000</v>
          </cell>
          <cell r="C354" t="str">
            <v>Апарат Державного комітету телебачення і радіомовлення України</v>
          </cell>
        </row>
        <row r="355">
          <cell r="B355" t="str">
            <v>1701010</v>
          </cell>
          <cell r="C355" t="str">
            <v>Керівництво та управління у сфері телебачення і радіомовлення</v>
          </cell>
        </row>
        <row r="356">
          <cell r="B356" t="str">
            <v>1701020</v>
          </cell>
          <cell r="C356" t="str">
            <v>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v>
          </cell>
        </row>
        <row r="357">
          <cell r="B357" t="str">
            <v>1701030</v>
          </cell>
          <cell r="C357" t="str">
            <v>Забезпечення населення засобами приймання сигналів цифрового телерадіомовлення</v>
          </cell>
        </row>
        <row r="358">
          <cell r="B358" t="str">
            <v>1701040</v>
          </cell>
          <cell r="C358" t="str">
            <v>Підвищення кваліфікації працівників засобів масової інформації в Укртелерадіопресінституті</v>
          </cell>
        </row>
        <row r="359">
          <cell r="B359" t="str">
            <v>1701050</v>
          </cell>
          <cell r="C359" t="str">
            <v>Фінансова підтримка творчих спілок у сфері засобів масової інформації, преси</v>
          </cell>
        </row>
        <row r="360">
          <cell r="B360" t="str">
            <v>1701070</v>
          </cell>
          <cell r="C360" t="str">
            <v>інформаційно-культурне забезпечення населення Криму у відродженні та розвитку культур народів Криму</v>
          </cell>
        </row>
        <row r="361">
          <cell r="B361" t="str">
            <v>1701080</v>
          </cell>
          <cell r="C361" t="str">
            <v>Виробництво та трансляція телерадіопрограм для державних потреб, збирання, обробка та розповсюдження офіційної інформаційної продукції, створення та функціонування україномовної версії міжнародного каналу "EuroNews"</v>
          </cell>
        </row>
        <row r="362">
          <cell r="B362" t="str">
            <v>1701100</v>
          </cell>
          <cell r="C362" t="str">
            <v>Фінансова підтримка преси</v>
          </cell>
        </row>
        <row r="363">
          <cell r="B363" t="str">
            <v>1701110</v>
          </cell>
          <cell r="C363" t="str">
            <v>Випуск книжкової продукції за програмою "Українська книга"</v>
          </cell>
        </row>
        <row r="364">
          <cell r="B364" t="str">
            <v>1701120</v>
          </cell>
          <cell r="C364" t="str">
            <v>Збирання, обробка та розповсюдження офіційної інформаційної продукції</v>
          </cell>
        </row>
        <row r="365">
          <cell r="B365" t="str">
            <v>1701130</v>
          </cell>
          <cell r="C365" t="str">
            <v>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v>
          </cell>
        </row>
        <row r="366">
          <cell r="B366" t="str">
            <v>1701150</v>
          </cell>
          <cell r="C366" t="str">
            <v>Трансляція телерадіопрограм, вироблених для державних потреб</v>
          </cell>
        </row>
        <row r="367">
          <cell r="B367" t="str">
            <v>1701160</v>
          </cell>
          <cell r="C367" t="str">
            <v>Здійснення контролю у сфері захисту суспільної моралі</v>
          </cell>
        </row>
        <row r="368">
          <cell r="B368" t="str">
            <v>1701170</v>
          </cell>
          <cell r="C368" t="str">
            <v>інформаційне та організаційне забезпечення участі України у міжнародних форумах, конференціях, виставках та інших заходах</v>
          </cell>
        </row>
        <row r="369">
          <cell r="B369" t="str">
            <v>1701210</v>
          </cell>
          <cell r="C369" t="str">
            <v>Технічне переоснащення обласних державних телерадіокомпаній</v>
          </cell>
        </row>
        <row r="370">
          <cell r="B370" t="str">
            <v>1701220</v>
          </cell>
          <cell r="C370" t="str">
            <v>Державна адресна підтримка періодичних видань літературно-художнього напряму</v>
          </cell>
        </row>
        <row r="371">
          <cell r="B371" t="str">
            <v>1701230</v>
          </cell>
          <cell r="C371" t="str">
            <v>Фінансова підтримка державних музичних колективів</v>
          </cell>
        </row>
        <row r="372">
          <cell r="B372" t="str">
            <v>1701240</v>
          </cell>
          <cell r="C372" t="str">
            <v>Виконання заходів з питань європейської інтеграції в інформаційній сфері</v>
          </cell>
        </row>
        <row r="373">
          <cell r="B373" t="str">
            <v>1701250</v>
          </cell>
          <cell r="C373" t="str">
            <v>Забезпечення висвітлення Літніх Олімпійських та Паралімпійських ігор 2008 року у м. Пекін (Китай)</v>
          </cell>
        </row>
        <row r="374">
          <cell r="B374" t="str">
            <v>1701260</v>
          </cell>
          <cell r="C374" t="str">
            <v>Здійснення заходів з підготовки і проведення Євро-2012 в інформаційній сфері</v>
          </cell>
        </row>
        <row r="375">
          <cell r="B375" t="str">
            <v>1701270</v>
          </cell>
          <cell r="C375" t="str">
            <v>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v>
          </cell>
        </row>
        <row r="376">
          <cell r="B376" t="str">
            <v>1701280</v>
          </cell>
          <cell r="C376" t="str">
            <v>Погашення заборгованості Національної телекомпанії  перед каналом "EuroNews"</v>
          </cell>
        </row>
        <row r="377">
          <cell r="B377" t="str">
            <v>1701290</v>
          </cell>
          <cell r="C377" t="str">
            <v>Створення та функціонування україномовної версії міжнародного каналу "EuroNews"</v>
          </cell>
        </row>
        <row r="378">
          <cell r="B378" t="str">
            <v>1701810</v>
          </cell>
          <cell r="C378" t="str">
            <v>Створення міжнародних телерадіоцентрів</v>
          </cell>
        </row>
        <row r="379">
          <cell r="B379" t="str">
            <v>1800000</v>
          </cell>
          <cell r="C379" t="str">
            <v>Міністерство культури України</v>
          </cell>
        </row>
        <row r="380">
          <cell r="B380" t="str">
            <v>1801000</v>
          </cell>
          <cell r="C380" t="str">
            <v>Апарат Міністерства культури України</v>
          </cell>
        </row>
        <row r="381">
          <cell r="B381" t="str">
            <v>1801010</v>
          </cell>
          <cell r="C381" t="str">
            <v>Загальне керівництво та управління у сфері культури</v>
          </cell>
        </row>
        <row r="382">
          <cell r="B382" t="str">
            <v>1801020</v>
          </cell>
          <cell r="C382" t="str">
            <v>Прикладні розробки у сфері розвитку культури</v>
          </cell>
        </row>
        <row r="383">
          <cell r="B383" t="str">
            <v>1801030</v>
          </cell>
          <cell r="C383" t="str">
            <v>Надання загальної та спеціальної освіти мистецькими (художніми, музичними, хореографічними) загальноосвітніми школами (школами-інтернатами) та позашкільними навчальними закладами</v>
          </cell>
        </row>
        <row r="384">
          <cell r="B384" t="str">
            <v>1801040</v>
          </cell>
          <cell r="C384" t="str">
            <v>Надання загальної та спеціальної музичної освіти у загальноосвітніх спеціалізованих школах-інтернатах</v>
          </cell>
        </row>
        <row r="385">
          <cell r="B385" t="str">
            <v>1801050</v>
          </cell>
          <cell r="C385" t="str">
            <v>Підготовка кадрів для сфери культури і мистецтва вищими навчальними закладами і і іі рівнів акредитації</v>
          </cell>
        </row>
        <row r="386">
          <cell r="B386" t="str">
            <v>1801060</v>
          </cell>
          <cell r="C386" t="str">
            <v>Підготовка кадрів для сфери культури і мистецтва вищими навчальними закладами ііі і іV рівнів акредитації та методичне забезпечення діяльності навчальних закладів</v>
          </cell>
        </row>
        <row r="387">
          <cell r="B387" t="str">
            <v>1801070</v>
          </cell>
          <cell r="C387" t="str">
            <v>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v>
          </cell>
        </row>
        <row r="388">
          <cell r="B388" t="str">
            <v>1801080</v>
          </cell>
          <cell r="C388" t="str">
            <v>Методичне забезпечення діяльності навчальних закладів у галузі культури і мистецтва</v>
          </cell>
        </row>
        <row r="389">
          <cell r="B389" t="str">
            <v>1801090</v>
          </cell>
          <cell r="C389" t="str">
            <v>Підготовка кадрів акторської майстерності для національних мистецьких та творчих колективів</v>
          </cell>
        </row>
        <row r="390">
          <cell r="B390" t="str">
            <v>1801100</v>
          </cell>
          <cell r="C390" t="str">
            <v>Фінансова підтримка національних творчих спілок у сфері культури і мистецтва та заходи Всеукраїнського товариства "Просвіта"</v>
          </cell>
        </row>
        <row r="391">
          <cell r="B391" t="str">
            <v>1801110</v>
          </cell>
          <cell r="C391" t="str">
            <v>Фінансова підтримка національних театрів</v>
          </cell>
        </row>
        <row r="392">
          <cell r="B392" t="str">
            <v>1801120</v>
          </cell>
          <cell r="C392" t="str">
            <v>Фінансова підтримка національних художніх колективів, концертних організацій та їх дирекції, національних і державних циркових організацій</v>
          </cell>
        </row>
        <row r="393">
          <cell r="B393" t="str">
            <v>1801130</v>
          </cell>
          <cell r="C393" t="str">
            <v>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v>
          </cell>
        </row>
        <row r="394">
          <cell r="B394" t="str">
            <v>1801140</v>
          </cell>
          <cell r="C394" t="str">
            <v>Премії і стипендії за видатні досягнення у галузі культури, літератури і мистецтва</v>
          </cell>
        </row>
        <row r="395">
          <cell r="B395" t="str">
            <v>1801150</v>
          </cell>
          <cell r="C395" t="str">
            <v>Поповнення експозицій музеїв та репертуарів театрів і концертних та циркових організацій</v>
          </cell>
        </row>
        <row r="396">
          <cell r="B396" t="str">
            <v>1801160</v>
          </cell>
          <cell r="C396" t="str">
            <v>Фінансова підтримка гастрольної діяльності вітчизняних виконавців</v>
          </cell>
        </row>
        <row r="397">
          <cell r="B397" t="str">
            <v>1801170</v>
          </cell>
          <cell r="C397" t="str">
            <v>Здійснення концертно-мистецьких та культурологічних загальнодержавних заходів, заходів з вшанування пам'яті, заходів з виявлення та підтримки творчо обдарованих дітей та молоді, заходів, пов'язаних із забезпеченням свободи совісті та релігії, державна пі</v>
          </cell>
        </row>
        <row r="398">
          <cell r="B398" t="str">
            <v>1801180</v>
          </cell>
          <cell r="C398" t="str">
            <v>Заходи щодо зміцнення матеріально-технічної бази закладів культури системи Міністерства культури і туризму України</v>
          </cell>
        </row>
        <row r="399">
          <cell r="B399" t="str">
            <v>1801190</v>
          </cell>
          <cell r="C399" t="str">
            <v>Забезпечення діяльності національних музеїв, національних і державних бібліотек</v>
          </cell>
        </row>
        <row r="400">
          <cell r="B400" t="str">
            <v>1801200</v>
          </cell>
          <cell r="C400" t="str">
            <v>Музейна справа та виставкова діяльність</v>
          </cell>
        </row>
        <row r="401">
          <cell r="B401" t="str">
            <v>1801210</v>
          </cell>
          <cell r="C401" t="str">
            <v>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v>
          </cell>
        </row>
        <row r="402">
          <cell r="B402" t="str">
            <v>1801220</v>
          </cell>
          <cell r="C402" t="str">
            <v>Підготовка кадрів Дитячою хореографічною школою при Національному заслуженому академічному ансамблі танцю України ім. Вірського</v>
          </cell>
        </row>
        <row r="403">
          <cell r="B403" t="str">
            <v>1801240</v>
          </cell>
          <cell r="C403" t="str">
            <v>Здійснення культурно-інформаційної та культурно-просвітницької діяльності</v>
          </cell>
        </row>
        <row r="404">
          <cell r="B404" t="str">
            <v>1801250</v>
          </cell>
          <cell r="C404" t="str">
            <v>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v>
          </cell>
        </row>
        <row r="405">
          <cell r="B405" t="str">
            <v>1801260</v>
          </cell>
          <cell r="C405" t="str">
            <v>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v>
          </cell>
        </row>
        <row r="406">
          <cell r="B406" t="str">
            <v>1801270</v>
          </cell>
          <cell r="C406" t="str">
            <v>Заходи щодо встановлення культурних зв'язків з українською діаспорою</v>
          </cell>
        </row>
        <row r="407">
          <cell r="B407" t="str">
            <v>1801280</v>
          </cell>
          <cell r="C407" t="str">
            <v>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v>
          </cell>
        </row>
        <row r="408">
          <cell r="B408" t="str">
            <v>1801290</v>
          </cell>
          <cell r="C408" t="str">
            <v>Заходи Всеукраїнського товариства "Просвіта"</v>
          </cell>
        </row>
        <row r="409">
          <cell r="B409" t="str">
            <v>1801300</v>
          </cell>
          <cell r="C409" t="str">
            <v>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v>
          </cell>
        </row>
        <row r="410">
          <cell r="B410" t="str">
            <v>1801310</v>
          </cell>
          <cell r="C410" t="str">
            <v>Забезпечення розвитку та застосування української мови</v>
          </cell>
        </row>
        <row r="411">
          <cell r="B411" t="str">
            <v>1801320</v>
          </cell>
          <cell r="C411" t="str">
            <v>Заходи з виявлення та підтримки творчо обдарованих дітей та молоді</v>
          </cell>
        </row>
        <row r="412">
          <cell r="B412" t="str">
            <v>1801330</v>
          </cell>
          <cell r="C412" t="str">
            <v>Підготовка кадрів для сфери культури і мистецтва Київським національним університетом культури і мистецтв</v>
          </cell>
        </row>
        <row r="413">
          <cell r="B413" t="str">
            <v>1801340</v>
          </cell>
          <cell r="C413" t="str">
            <v>Надання фінансової підтримки державному підприємству "Кримський дім"</v>
          </cell>
        </row>
        <row r="414">
          <cell r="B414" t="str">
            <v>1801350</v>
          </cell>
          <cell r="C41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5">
          <cell r="B415" t="str">
            <v>1801360</v>
          </cell>
          <cell r="C415" t="str">
            <v>Реставрація та  ремонт будівель, фасадів та приміщень вищих навчальних закладів сфери культури і мистецтва в містах проведення Євро-2012</v>
          </cell>
        </row>
        <row r="416">
          <cell r="B416" t="str">
            <v>1801370</v>
          </cell>
          <cell r="C416" t="str">
            <v>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v>
          </cell>
        </row>
        <row r="417">
          <cell r="B417" t="str">
            <v>1801380</v>
          </cell>
          <cell r="C417" t="str">
            <v>Проведення санації будівель бюджетних установ Міністерства культури і туризму України, у тому числі розроблення проектно-кошторисної документації</v>
          </cell>
        </row>
        <row r="418">
          <cell r="B418" t="str">
            <v>1801410</v>
          </cell>
          <cell r="C418" t="str">
            <v>Державні науково-технічні програми та наукові частини державних цільових програм у сфері розвитку туризму</v>
          </cell>
        </row>
        <row r="419">
          <cell r="B419" t="str">
            <v>1801420</v>
          </cell>
          <cell r="C419" t="str">
            <v>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v>
          </cell>
        </row>
        <row r="420">
          <cell r="B420" t="str">
            <v>1801430</v>
          </cell>
          <cell r="C420" t="str">
            <v>Забезпечення діяльності Українського інституту національної пам'яті</v>
          </cell>
        </row>
        <row r="421">
          <cell r="B421" t="str">
            <v>1801440</v>
          </cell>
          <cell r="C421" t="str">
            <v>Проектування та створення музейної експозиції в будинку-музеї Т.Г.Шевченка в Шевченківському національному заповіднику в м. Каневі Черкаської області</v>
          </cell>
        </row>
        <row r="422">
          <cell r="B422" t="str">
            <v>1801450</v>
          </cell>
          <cell r="C422" t="str">
            <v>Заходи з вшанування пам'яті</v>
          </cell>
        </row>
        <row r="423">
          <cell r="B423" t="str">
            <v>1801460</v>
          </cell>
          <cell r="C423" t="str">
            <v>Функціонування національних історико-меморіальних заповідників</v>
          </cell>
        </row>
        <row r="424">
          <cell r="B424" t="str">
            <v>1801470</v>
          </cell>
          <cell r="C424" t="str">
            <v>Функціонування національних меморіальних музеїв</v>
          </cell>
        </row>
        <row r="425">
          <cell r="B425" t="str">
            <v>1801480</v>
          </cell>
          <cell r="C425" t="str">
            <v>Надання фінансової підтримки державному підприємству "Кримський дім"</v>
          </cell>
        </row>
        <row r="426">
          <cell r="B426" t="str">
            <v>1801490</v>
          </cell>
          <cell r="C426" t="str">
            <v>Збереження історико-культурної та архітектурної спадщини в національних і державних заповідниках, здійснення заходів з охорони культурної спадщини, паспортизація, інвентаризація та реставрація пам'яток архітектури, культури та світової спадщини ЮНЕСКО</v>
          </cell>
        </row>
        <row r="427">
          <cell r="B427" t="str">
            <v>1801500</v>
          </cell>
          <cell r="C427" t="str">
            <v>Розробка впровадження комплексної інформаційної системи Міністерства культури України</v>
          </cell>
        </row>
        <row r="428">
          <cell r="B428" t="str">
            <v>1801520</v>
          </cell>
          <cell r="C428" t="str">
            <v>Заходи Української Всесвітньої Координаційної Ради</v>
          </cell>
        </row>
        <row r="429">
          <cell r="B429" t="str">
            <v>1801550</v>
          </cell>
          <cell r="C429" t="str">
            <v>Заходи з реалізації Європейської хартії регіональних мов або мов меншин</v>
          </cell>
        </row>
        <row r="430">
          <cell r="B430" t="str">
            <v>1801580</v>
          </cell>
          <cell r="C430" t="str">
            <v>Заходи, пов'язані із забезпеченням свободи совісті та релігії</v>
          </cell>
        </row>
        <row r="431">
          <cell r="B431" t="str">
            <v>1801590</v>
          </cell>
          <cell r="C431" t="str">
            <v>Заходи щодо зміцнення зв'язків закордонних українців з Україною та забезпечення міжнародної діяльності у сфері міжнаціональних відносин</v>
          </cell>
        </row>
        <row r="432">
          <cell r="B432" t="str">
            <v>1801810</v>
          </cell>
          <cell r="C432" t="str">
            <v>Спорудження Меморіалу жертв тоталітаризму на території Національного історико-меморіального заповідника іБиківнянські могилиі</v>
          </cell>
        </row>
        <row r="433">
          <cell r="B433" t="str">
            <v>1802000</v>
          </cell>
          <cell r="C433" t="str">
            <v>Державна служба з питань національної культурної спадщини</v>
          </cell>
        </row>
        <row r="434">
          <cell r="B434" t="str">
            <v>1802040</v>
          </cell>
          <cell r="C434" t="str">
            <v>Заходи з охорони культурної спадщини, паспортизація, інвентаризація та реставрація пам'яток культурної спадщини</v>
          </cell>
        </row>
        <row r="435">
          <cell r="B435" t="str">
            <v>1803000</v>
          </cell>
          <cell r="C435" t="str">
            <v>Комітет з Національної премії України імені Тараса Шевченка</v>
          </cell>
        </row>
        <row r="436">
          <cell r="B436" t="str">
            <v>1804000</v>
          </cell>
          <cell r="C436" t="str">
            <v>Державна служба туризму і курортів</v>
          </cell>
        </row>
        <row r="437">
          <cell r="B437" t="str">
            <v>1804050</v>
          </cell>
          <cell r="C437" t="str">
            <v>Заходи у сфері туризму, пов'язані з підготовкою до Євро - 2012</v>
          </cell>
        </row>
        <row r="438">
          <cell r="B438" t="str">
            <v>1805000</v>
          </cell>
          <cell r="C438" t="str">
            <v>Державна служба контролю за переміщенням культурних цінностей через державний кордон України</v>
          </cell>
        </row>
        <row r="439">
          <cell r="B439" t="str">
            <v>1805020</v>
          </cell>
          <cell r="C439" t="str">
            <v>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v>
          </cell>
        </row>
        <row r="440">
          <cell r="B440" t="str">
            <v>1806000</v>
          </cell>
          <cell r="C440" t="str">
            <v>Державне агентство України з питань кіно</v>
          </cell>
        </row>
        <row r="441">
          <cell r="B441" t="str">
            <v>1806010</v>
          </cell>
          <cell r="C441" t="str">
            <v>Керівництво та управління у сфері кінематографії</v>
          </cell>
        </row>
        <row r="442">
          <cell r="B442" t="str">
            <v>1806020</v>
          </cell>
          <cell r="C442" t="str">
            <v>Створення та розповсюдження національних фільмів</v>
          </cell>
        </row>
        <row r="443">
          <cell r="B443" t="str">
            <v>1806030</v>
          </cell>
          <cell r="C443" t="str">
            <v>Створення та розповсюдження національних фільмів, фінансова підтримка державного підприємства "Національний центр Олександра Довженка"</v>
          </cell>
        </row>
        <row r="444">
          <cell r="B444" t="str">
            <v>1806040</v>
          </cell>
          <cell r="C444" t="str">
            <v>Здійснення концертно-мистецьких та культурологічних заходів у сфері кінематографії</v>
          </cell>
        </row>
        <row r="445">
          <cell r="B445" t="str">
            <v>1806050</v>
          </cell>
          <cell r="C445" t="str">
            <v>Здійснення концертно-мистецьких, культурологічних заходів у сфері кінематографії, фінансова підтримка Національної спілки кінематографістів України</v>
          </cell>
        </row>
        <row r="446">
          <cell r="B446" t="str">
            <v>1806060</v>
          </cell>
          <cell r="C446" t="str">
            <v>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v>
          </cell>
        </row>
        <row r="447">
          <cell r="B447" t="str">
            <v>1806070</v>
          </cell>
          <cell r="C447" t="str">
            <v>Премії за видатні досягнення у галузі кінематографії</v>
          </cell>
        </row>
        <row r="448">
          <cell r="B448" t="str">
            <v>1806800</v>
          </cell>
          <cell r="C448" t="str">
            <v>Реконструкція та технічне переоснащення Будинку кіно Національної спілки кінематографістів України</v>
          </cell>
        </row>
        <row r="449">
          <cell r="B449" t="str">
            <v>1807000</v>
          </cell>
          <cell r="C449" t="str">
            <v>Державний комітет України у справах національностей та релігій</v>
          </cell>
        </row>
        <row r="450">
          <cell r="B450" t="str">
            <v>1807010</v>
          </cell>
          <cell r="C450" t="str">
            <v>Керівництво та управління у сфері національностей та релігій</v>
          </cell>
        </row>
        <row r="451">
          <cell r="B451" t="str">
            <v>1808000</v>
          </cell>
          <cell r="C451" t="str">
            <v>Національна академія мистецтв України</v>
          </cell>
        </row>
        <row r="452">
          <cell r="B452" t="str">
            <v>1810000</v>
          </cell>
          <cell r="C452" t="str">
            <v>Міністерство культури України (загальнодержавні витрати)</v>
          </cell>
        </row>
        <row r="453">
          <cell r="B453" t="str">
            <v>1811000</v>
          </cell>
          <cell r="C453" t="str">
            <v>Міністерство культури України (загальнодержавні витрати)</v>
          </cell>
        </row>
        <row r="454">
          <cell r="B454" t="str">
            <v>1811020</v>
          </cell>
          <cell r="C454" t="str">
            <v>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v>
          </cell>
        </row>
        <row r="455">
          <cell r="B455" t="str">
            <v>1811070</v>
          </cell>
          <cell r="C455" t="str">
            <v>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v>
          </cell>
        </row>
        <row r="456">
          <cell r="B456" t="str">
            <v>1811080</v>
          </cell>
          <cell r="C456" t="str">
            <v>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v>
          </cell>
        </row>
        <row r="457">
          <cell r="B457" t="str">
            <v>1811090</v>
          </cell>
          <cell r="C457" t="str">
            <v>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v>
          </cell>
        </row>
        <row r="458">
          <cell r="B458" t="str">
            <v>1811100</v>
          </cell>
          <cell r="C458" t="str">
            <v>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v>
          </cell>
        </row>
        <row r="459">
          <cell r="B459" t="str">
            <v>1811110</v>
          </cell>
          <cell r="C459" t="str">
            <v>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v>
          </cell>
        </row>
        <row r="460">
          <cell r="B460" t="str">
            <v>1811120</v>
          </cell>
          <cell r="C460" t="str">
            <v>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v>
          </cell>
        </row>
        <row r="461">
          <cell r="B461" t="str">
            <v>1811130</v>
          </cell>
          <cell r="C461" t="str">
            <v>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v>
          </cell>
        </row>
        <row r="462">
          <cell r="B462" t="str">
            <v>1811140</v>
          </cell>
          <cell r="C462" t="str">
            <v>Субвенція з державного бюджету місцевим бюджетам на проведення заходів з відзначення 200-річчя від дня народження Тараса Шевченка</v>
          </cell>
        </row>
        <row r="463">
          <cell r="B463" t="str">
            <v>1900000</v>
          </cell>
          <cell r="C463" t="str">
            <v>Державне агентство лісових ресурсів України</v>
          </cell>
        </row>
        <row r="464">
          <cell r="B464" t="str">
            <v>1901000</v>
          </cell>
          <cell r="C464" t="str">
            <v>Апарат Державного агентства лісових ресурсів України</v>
          </cell>
        </row>
        <row r="465">
          <cell r="B465" t="str">
            <v>1901050</v>
          </cell>
          <cell r="C465" t="str">
            <v>Підготовка кадрів для лісового господарства вищими навчальними закладами і і іі рівнів акредитації</v>
          </cell>
        </row>
        <row r="466">
          <cell r="B466" t="str">
            <v>1901070</v>
          </cell>
          <cell r="C466" t="str">
            <v>Розвиток комплексної системи електронного документообігу та створення інформаційно-аналітичної системи обліку лісових ресурсів</v>
          </cell>
        </row>
        <row r="467">
          <cell r="B467" t="str">
            <v>2100000</v>
          </cell>
          <cell r="C467" t="str">
            <v>Міністерство оборони України</v>
          </cell>
        </row>
        <row r="468">
          <cell r="B468" t="str">
            <v>2101000</v>
          </cell>
          <cell r="C468" t="str">
            <v>Апарат Міністерства оборони України</v>
          </cell>
        </row>
        <row r="469">
          <cell r="B469" t="str">
            <v>2101010</v>
          </cell>
          <cell r="C469" t="str">
            <v>Керівництво та військове управління Збройними Силами України</v>
          </cell>
        </row>
        <row r="470">
          <cell r="B470" t="str">
            <v>2101020</v>
          </cell>
          <cell r="C470" t="str">
            <v>Забезпечення діяльності Збройних Сил України та підготовка військ</v>
          </cell>
        </row>
        <row r="471">
          <cell r="B471" t="str">
            <v>2101070</v>
          </cell>
          <cell r="C471" t="str">
            <v>Забезпечення Збройних Сил України зв'язком, створення та розвиток командних пунктів та автоматизованих систем управління</v>
          </cell>
        </row>
        <row r="472">
          <cell r="B472" t="str">
            <v>2101080</v>
          </cell>
          <cell r="C472" t="str">
            <v>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v>
          </cell>
        </row>
        <row r="473">
          <cell r="B473" t="str">
            <v>2101100</v>
          </cell>
          <cell r="C473" t="str">
            <v>Підготовка військових фахівців у вищих навчальних закладах і-іV рівнів акредитації, підвищення кваліфікації та перепідготовка військових фахівців і державних службовців, початкова військова підготовка молоді</v>
          </cell>
        </row>
        <row r="474">
          <cell r="B474" t="str">
            <v>2101110</v>
          </cell>
          <cell r="C474" t="str">
            <v>Проведення мобілізаційної роботи і призову до Збройних Сил України та інших військових формувань</v>
          </cell>
        </row>
        <row r="475">
          <cell r="B475" t="str">
            <v>2101130</v>
          </cell>
          <cell r="C475"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76">
          <cell r="B476" t="str">
            <v>2101140</v>
          </cell>
          <cell r="C476" t="str">
            <v>Реформування та розвиток Збройних Сил України</v>
          </cell>
        </row>
        <row r="477">
          <cell r="B477" t="str">
            <v>2101150</v>
          </cell>
          <cell r="C477" t="str">
            <v>Розвиток озброєння та військової техніки Збройних Сил України</v>
          </cell>
        </row>
        <row r="478">
          <cell r="B478" t="str">
            <v>2101160</v>
          </cell>
          <cell r="C478" t="str">
            <v>Прикладні дослідження у сфері військової оборони держави</v>
          </cell>
        </row>
        <row r="479">
          <cell r="B479" t="str">
            <v>2101170</v>
          </cell>
          <cell r="C479" t="str">
            <v>Відновлення боєздатності, утримання, експлуатація, ремонт озброєння та військової техніки</v>
          </cell>
        </row>
        <row r="480">
          <cell r="B480" t="str">
            <v>2101180</v>
          </cell>
          <cell r="C480" t="str">
            <v>Будівництво і капітальний ремонт військових об'єктів</v>
          </cell>
        </row>
        <row r="481">
          <cell r="B481" t="str">
            <v>2101190</v>
          </cell>
          <cell r="C481" t="str">
            <v>Будівництво (придбання) житла для військовослужбовців Збройних Сил України</v>
          </cell>
        </row>
        <row r="482">
          <cell r="B482" t="str">
            <v>2101200</v>
          </cell>
          <cell r="C482" t="str">
            <v>Забезпечення живучості та вибухопожежобезпеки арсеналів, баз і складів озброєння ракет і боєприпасів Збройних Сил України</v>
          </cell>
        </row>
        <row r="483">
          <cell r="B483" t="str">
            <v>2101210</v>
          </cell>
          <cell r="C483" t="str">
            <v>Утилізація боєприпасів та рідинних компонентів ракетного палива, забезпечення живучості та вибухопожежобезпеки арсеналів, баз і складів Збройних Сил України</v>
          </cell>
        </row>
        <row r="484">
          <cell r="B484" t="str">
            <v>2101230</v>
          </cell>
          <cell r="C484" t="str">
            <v>Забезпечення участі у міжнародних миротворчих операціях</v>
          </cell>
        </row>
        <row r="485">
          <cell r="B485" t="str">
            <v>2101240</v>
          </cell>
          <cell r="C485" t="str">
            <v>Забезпечення виконання міжнародних угод у військовій сфері</v>
          </cell>
        </row>
        <row r="486">
          <cell r="B486" t="str">
            <v>2101260</v>
          </cell>
          <cell r="C486" t="str">
            <v>Створення, закупівля і модернізація озброєння та військової техніки за державним оборонним замовленням Міністерства оборони</v>
          </cell>
        </row>
        <row r="487">
          <cell r="B487" t="str">
            <v>2101270</v>
          </cell>
          <cell r="C487" t="str">
            <v>Підготовка курсантів льотних спеціалізацій для Збройних Сил України Харківським аероклубом Товариства сприяння обороні України</v>
          </cell>
        </row>
        <row r="488">
          <cell r="B488" t="str">
            <v>2101330</v>
          </cell>
          <cell r="C488" t="str">
            <v>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v>
          </cell>
        </row>
        <row r="489">
          <cell r="B489" t="str">
            <v>2101340</v>
          </cell>
          <cell r="C489" t="str">
            <v>Захист важливих державних об'єктів</v>
          </cell>
        </row>
        <row r="490">
          <cell r="B490" t="str">
            <v>2101350</v>
          </cell>
          <cell r="C490" t="str">
            <v>Соціальна та професійна адаптація військовослужбовців, що звільняються в запас або відставку</v>
          </cell>
        </row>
        <row r="491">
          <cell r="B491" t="str">
            <v>2101410</v>
          </cell>
          <cell r="C491" t="str">
            <v>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v>
          </cell>
        </row>
        <row r="492">
          <cell r="B492" t="str">
            <v>2101420</v>
          </cell>
          <cell r="C492" t="str">
            <v>Заходи, пов'язані із переходом на військову службу за контрактом</v>
          </cell>
        </row>
        <row r="493">
          <cell r="B493" t="str">
            <v>2101430</v>
          </cell>
          <cell r="C493" t="str">
            <v>Забезпечення речовим майном військовослужбовців та задоволення інших невідкладних потреб Збройних Сил України</v>
          </cell>
        </row>
        <row r="494">
          <cell r="B494" t="str">
            <v>2101440</v>
          </cell>
          <cell r="C494" t="str">
            <v>Забезпечення житлом військовослужбовців Збройних Сил України</v>
          </cell>
        </row>
        <row r="495">
          <cell r="B495" t="str">
            <v>2101500</v>
          </cell>
          <cell r="C495" t="str">
            <v>Видатки із Стабілізаційного фонду за напрямом оборони та придбання пожежної техніки</v>
          </cell>
        </row>
        <row r="496">
          <cell r="B496" t="str">
            <v>2102000</v>
          </cell>
          <cell r="C496" t="str">
            <v>Головне управління розвідки Міністерства оборони України</v>
          </cell>
        </row>
        <row r="497">
          <cell r="B497" t="str">
            <v>2110000</v>
          </cell>
          <cell r="C497" t="str">
            <v>Міністерство оборони України (загальнодержавні витрати)</v>
          </cell>
        </row>
        <row r="498">
          <cell r="B498" t="str">
            <v>2111000</v>
          </cell>
          <cell r="C498" t="str">
            <v>Міністерство оборони України (загальнодержавні витрати)</v>
          </cell>
        </row>
        <row r="499">
          <cell r="B499" t="str">
            <v>2111040</v>
          </cell>
          <cell r="C499" t="str">
            <v>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v>
          </cell>
        </row>
        <row r="500">
          <cell r="B500" t="str">
            <v>2200000</v>
          </cell>
          <cell r="C500" t="str">
            <v>Міністерство освіти і науки України</v>
          </cell>
        </row>
        <row r="501">
          <cell r="B501" t="str">
            <v>2201000</v>
          </cell>
          <cell r="C501" t="str">
            <v>Апарат Міністерства освіти і науки України</v>
          </cell>
        </row>
        <row r="502">
          <cell r="B502" t="str">
            <v>2201010</v>
          </cell>
          <cell r="C502" t="str">
            <v>Загальне керівництво та управління у сфері освіти і науки</v>
          </cell>
        </row>
        <row r="503">
          <cell r="B503" t="str">
            <v>2201020</v>
          </cell>
          <cell r="C503" t="str">
            <v>Забезпечення організації роботи Національного агентства із забезпечення якості вищої освіти</v>
          </cell>
        </row>
        <row r="504">
          <cell r="B504" t="str">
            <v>2201030</v>
          </cell>
          <cell r="C504" t="str">
            <v>Забезпечення діяльності Державного фонду фундаментальних досліджень</v>
          </cell>
        </row>
        <row r="505">
          <cell r="B505" t="str">
            <v>2201040</v>
          </cell>
          <cell r="C505" t="str">
            <v>Дослідження, наукові та науково-технічні розробки, виконання робіт за державними цільовими програмами та державним замовленням, підготовка наукових кадрів, фінансова підтримка наукової інфраструктури, наукової преси та наукових обієктів, що становлять на</v>
          </cell>
        </row>
        <row r="506">
          <cell r="B506" t="str">
            <v>2201050</v>
          </cell>
          <cell r="C506" t="str">
            <v>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v>
          </cell>
        </row>
        <row r="507">
          <cell r="B507" t="str">
            <v>2201060</v>
          </cell>
          <cell r="C507" t="str">
            <v>Наукові та науково-технічні розробки за державними цільовими програмами і державними замовленнями</v>
          </cell>
        </row>
        <row r="508">
          <cell r="B508" t="str">
            <v>2201070</v>
          </cell>
          <cell r="C508" t="str">
            <v>Виконання міжнародних наукових та науково-технічних програм та проектів вищими навчальними закладами та науковими установами</v>
          </cell>
        </row>
        <row r="509">
          <cell r="B509" t="str">
            <v>2201080</v>
          </cell>
          <cell r="C509" t="str">
            <v>Державні премії, стипендії та гранти в галузі освіти, науки і техніки, стипендії переможцям міжнародних конкурсів</v>
          </cell>
        </row>
        <row r="510">
          <cell r="B510" t="str">
            <v>2201090</v>
          </cell>
          <cell r="C510" t="str">
            <v>Фінансова підтримка наукових об'єктів, що становлять національне надбання</v>
          </cell>
        </row>
        <row r="511">
          <cell r="B511" t="str">
            <v>2201100</v>
          </cell>
          <cell r="C511" t="str">
            <v>Надання освіти у загальноосвітніх школах соціальної реабілітації, загальноосвітніх ліцеях-інтернатах, гімназіях-інтернатах з посиленою військово-фізичною підготовкою</v>
          </cell>
        </row>
        <row r="512">
          <cell r="B512" t="str">
            <v>2201110</v>
          </cell>
          <cell r="C512" t="str">
            <v>Надання освіти у загальноосвітніх школах соціальної реабілітації</v>
          </cell>
        </row>
        <row r="513">
          <cell r="B513" t="str">
            <v>2201120</v>
          </cell>
          <cell r="C513" t="str">
            <v>Забезпечення діяльності Національного центру іМала академія наук Україниі, надання позашкільної освіти державними позашкільними навчальними закладами, заходи з позашкільної роботи</v>
          </cell>
        </row>
        <row r="514">
          <cell r="B514" t="str">
            <v>2201130</v>
          </cell>
          <cell r="C514" t="str">
            <v>Підготовка робітничих кадрів у професійно-технічних навчальних закладах соціальної реабілітації та адаптації, їх методичне забезпечення</v>
          </cell>
        </row>
        <row r="515">
          <cell r="B515" t="str">
            <v>2201140</v>
          </cell>
          <cell r="C515" t="str">
            <v>Підготовка робітничих кадрів у професійно-технічних навчальних закладах соціальної реабілітації та адаптації</v>
          </cell>
        </row>
        <row r="516">
          <cell r="B516" t="str">
            <v>2201150</v>
          </cell>
          <cell r="C516" t="str">
            <v>Підготовка кадрів вищими навчальними закладами і і іі рівнів акредитації та забезпечення діяльності їх баз практики</v>
          </cell>
        </row>
        <row r="517">
          <cell r="B517" t="str">
            <v>2201160</v>
          </cell>
          <cell r="C517" t="str">
            <v>Підготовка кадрів вищими навчальними закладами ііі і іV рівнів акредитації та забезпечення діяльності їх баз практики</v>
          </cell>
        </row>
        <row r="518">
          <cell r="B518" t="str">
            <v>2201170</v>
          </cell>
          <cell r="C518" t="str">
            <v>Здійснення методичного та матеріально-технічного забезпечення діяльності навчальних закладів</v>
          </cell>
        </row>
        <row r="519">
          <cell r="B519" t="str">
            <v>2201180</v>
          </cell>
          <cell r="C519" t="str">
            <v>Проведення всеукраїнських та міжнародних олімпіад у сфері освіти, всеукраїнського конкурсу "Учитель року"</v>
          </cell>
        </row>
        <row r="520">
          <cell r="B520" t="str">
            <v>2201190</v>
          </cell>
          <cell r="C520" t="str">
            <v>інформатизація та комп'ютеризація загальноосвітніх навчальних закладів</v>
          </cell>
        </row>
        <row r="521">
          <cell r="B521" t="str">
            <v>2201200</v>
          </cell>
          <cell r="C521" t="str">
            <v>Пільговий проїзд студентів вищих навчальних закладів і учнів професійно-технічних училищ у залізничному, автомобільному та водному транспорті</v>
          </cell>
        </row>
        <row r="522">
          <cell r="B522" t="str">
            <v>2201210</v>
          </cell>
          <cell r="C522" t="str">
            <v>Державне пільгове довгострокове кредитування на здобуття освіти</v>
          </cell>
        </row>
        <row r="523">
          <cell r="B523" t="str">
            <v>2201220</v>
          </cell>
          <cell r="C523" t="str">
            <v>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v>
          </cell>
        </row>
        <row r="524">
          <cell r="B524" t="str">
            <v>2201230</v>
          </cell>
          <cell r="C524" t="str">
            <v>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v>
          </cell>
        </row>
        <row r="525">
          <cell r="B525" t="str">
            <v>2201240</v>
          </cell>
          <cell r="C525" t="str">
            <v>Методичне забезпечення діяльності навчальних закладів</v>
          </cell>
        </row>
        <row r="526">
          <cell r="B526" t="str">
            <v>2201250</v>
          </cell>
          <cell r="C526" t="str">
            <v>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v>
          </cell>
        </row>
        <row r="527">
          <cell r="B527" t="str">
            <v>2201260</v>
          </cell>
          <cell r="C527" t="str">
            <v>Амбулаторне медичне обслуговування працівників Кримської астрофізичної обсерваторії</v>
          </cell>
        </row>
        <row r="528">
          <cell r="B528" t="str">
            <v>2201270</v>
          </cell>
          <cell r="C528" t="str">
            <v>Функціонування музеїв</v>
          </cell>
        </row>
        <row r="529">
          <cell r="B529" t="str">
            <v>2201280</v>
          </cell>
          <cell r="C529" t="str">
            <v>Підготовка кадрів Київським національним університетом імені Тараса Шевченка</v>
          </cell>
        </row>
        <row r="530">
          <cell r="B530" t="str">
            <v>2201290</v>
          </cell>
          <cell r="C530" t="str">
            <v>Дослідження, наукові та науково-технічні розробки, проведення наукових заходів Київським національним університетом імені Тараса Шевченка</v>
          </cell>
        </row>
        <row r="531">
          <cell r="B531" t="str">
            <v>2201300</v>
          </cell>
          <cell r="C531" t="str">
            <v>Спецінформації</v>
          </cell>
        </row>
        <row r="532">
          <cell r="B532" t="str">
            <v>2201310</v>
          </cell>
          <cell r="C532" t="str">
            <v>Фізична і спортивна підготовка учнівської та студентської молоді</v>
          </cell>
        </row>
        <row r="533">
          <cell r="B533" t="str">
            <v>2201320</v>
          </cell>
          <cell r="C533" t="str">
            <v>Підвищення кваліфікації керівних працівників і спеціалістів харчової і переробної промисловості</v>
          </cell>
        </row>
        <row r="534">
          <cell r="B534" t="str">
            <v>2201330</v>
          </cell>
          <cell r="C534" t="str">
            <v>Будівництво, реконструкція, реставрація та ремонт гуртожитків навчальних закладів в містах проведення Євро - 2012</v>
          </cell>
        </row>
        <row r="535">
          <cell r="B535" t="str">
            <v>2201340</v>
          </cell>
          <cell r="C535" t="str">
            <v>Фінансова підтримка розвитку інфраструктури у сфері наукової діяльності</v>
          </cell>
        </row>
        <row r="536">
          <cell r="B536" t="str">
            <v>2201350</v>
          </cell>
          <cell r="C536" t="str">
            <v>Дослідження, прикладні наукові і науково-технічні розробки, виконання робіт за державними цільовими програмами та державним замовленням</v>
          </cell>
        </row>
        <row r="537">
          <cell r="B537" t="str">
            <v>2201360</v>
          </cell>
          <cell r="C537" t="str">
            <v>Заходи з реалізації Європейської хартії регіональних мов або мов меншин, фінансова підтримка пропаганди української освіти за кордоном</v>
          </cell>
        </row>
        <row r="538">
          <cell r="B538" t="str">
            <v>2201370</v>
          </cell>
          <cell r="C538" t="str">
            <v>Підготовка фахівців Національним університетом "Юридична академія України  імені Ярослава Мудрого"</v>
          </cell>
        </row>
        <row r="539">
          <cell r="B539" t="str">
            <v>2201380</v>
          </cell>
          <cell r="C539" t="str">
            <v>Виконання зобов'язань України у сфері міжнародного науково-технічного співробітництва</v>
          </cell>
        </row>
        <row r="540">
          <cell r="B540" t="str">
            <v>2201390</v>
          </cell>
          <cell r="C540" t="str">
            <v>Будівництво, реконструкція та ремонт гуртожитків для учнів професійно-технічних та студентів вищих навчальних закладів</v>
          </cell>
        </row>
        <row r="541">
          <cell r="B541" t="str">
            <v>2201400</v>
          </cell>
          <cell r="C541" t="str">
            <v>Державні премії, стипендії та гранти в галузі науки і техніки</v>
          </cell>
        </row>
        <row r="542">
          <cell r="B542" t="str">
            <v>2201410</v>
          </cell>
          <cell r="C542" t="str">
            <v>Дослідження на антарктичній станції "Академік Вернадський"</v>
          </cell>
        </row>
        <row r="543">
          <cell r="B543" t="str">
            <v>2201420</v>
          </cell>
          <cell r="C543" t="str">
            <v>Формування статутного капіталу Державної інноваційної небанківської фінансово-кредитної установи іФонд підтримки малого інноваційного бізнесуі</v>
          </cell>
        </row>
        <row r="544">
          <cell r="B544" t="str">
            <v>2201430</v>
          </cell>
          <cell r="C544" t="str">
            <v>Підготовка кадрів Національним технічним університетом "Київський політехнічний інститут"</v>
          </cell>
        </row>
        <row r="545">
          <cell r="B545" t="str">
            <v>2201440</v>
          </cell>
          <cell r="C545" t="str">
            <v>Забезпечення діяльності Національного центру "Мала академія наук України"</v>
          </cell>
        </row>
        <row r="546">
          <cell r="B546" t="str">
            <v>2201450</v>
          </cell>
          <cell r="C54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47">
          <cell r="B547" t="str">
            <v>2201460</v>
          </cell>
          <cell r="C547" t="str">
            <v>Надання кредитів на будівництво (придбання) житла для науково-педагогічних та педагогічних працівників</v>
          </cell>
        </row>
        <row r="548">
          <cell r="B548" t="str">
            <v>2201470</v>
          </cell>
          <cell r="C548" t="str">
            <v>Здійснення зовнішнього оцінювання та моніторинг якості освіти Українським центром оцінювання якості освіти та його регіональними підрозділами</v>
          </cell>
        </row>
        <row r="549">
          <cell r="B549" t="str">
            <v>2201480</v>
          </cell>
          <cell r="C549" t="str">
            <v>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v>
          </cell>
        </row>
        <row r="550">
          <cell r="B550" t="str">
            <v>2201490</v>
          </cell>
          <cell r="C550" t="str">
            <v>Діагностика і лікування захворювань із впровадженням експериментальних та нових медичних технологій у структурних підрозділах вищих навчальних медичних закладах</v>
          </cell>
        </row>
        <row r="551">
          <cell r="B551" t="str">
            <v>2201500</v>
          </cell>
          <cell r="C551" t="str">
            <v>Підготовка кадрів Національним авіаційним університетом</v>
          </cell>
        </row>
        <row r="552">
          <cell r="B552" t="str">
            <v>2201510</v>
          </cell>
          <cell r="C552" t="str">
            <v>Державна атестація наукових і науково-педагогічних кадрів вищої кваліфікації, ліцензування, атестація та акредитація навчальних закладів</v>
          </cell>
        </row>
        <row r="553">
          <cell r="B553" t="str">
            <v>2201520</v>
          </cell>
          <cell r="C553" t="str">
            <v>Фінансова підтримка пропаганди України за кордоном</v>
          </cell>
        </row>
        <row r="554">
          <cell r="B554" t="str">
            <v>2201530</v>
          </cell>
          <cell r="C554" t="str">
            <v>Підготовка кадрів для гуманітарної сфери Національним університетом "Острозька академія"</v>
          </cell>
        </row>
        <row r="555">
          <cell r="B555" t="str">
            <v>2201540</v>
          </cell>
          <cell r="C555" t="str">
            <v>Придбання шкільних автобусів для перевезення дітей, що проживають у сільській місцевості</v>
          </cell>
        </row>
        <row r="556">
          <cell r="B556" t="str">
            <v>2201550</v>
          </cell>
          <cell r="C556" t="str">
            <v>Забезпечення підготовки та перепідготовки у вищих навчальних закладах спеціалістів, залучених для проведення Євро - 2012</v>
          </cell>
        </row>
        <row r="557">
          <cell r="B557" t="str">
            <v>2201560</v>
          </cell>
          <cell r="C557" t="str">
            <v>Фундаментальні дослідження у сфері державного управління</v>
          </cell>
        </row>
        <row r="558">
          <cell r="B558" t="str">
            <v>2201600</v>
          </cell>
          <cell r="C558" t="str">
            <v>Заходи щодо модернізації системи загальної середньої освіти</v>
          </cell>
        </row>
        <row r="559">
          <cell r="B559" t="str">
            <v>2201800</v>
          </cell>
          <cell r="C559" t="str">
            <v>Капітальний ремонт приміщень та благоустрій території геодезичного полігону м. Бережани НУ "Львівська політехніка"</v>
          </cell>
        </row>
        <row r="560">
          <cell r="B560" t="str">
            <v>2201820</v>
          </cell>
          <cell r="C560" t="str">
            <v>Будівництво, ремонт та реконструкція закладів і об'єктів Міністерства освіти і науки України</v>
          </cell>
        </row>
        <row r="561">
          <cell r="B561" t="str">
            <v>2201830</v>
          </cell>
          <cell r="C561" t="str">
            <v>Виконання робіт із будівництва об'єктів Національного медичного університету ім. О.О. Богомольця</v>
          </cell>
        </row>
        <row r="562">
          <cell r="B562" t="str">
            <v>2201860</v>
          </cell>
          <cell r="C562" t="str">
            <v>Добудова до навчального корпусу НТУ "Київський політехнічний інститут" для розміщення Українсько-Японського центру</v>
          </cell>
        </row>
        <row r="563">
          <cell r="B563" t="str">
            <v>2201890</v>
          </cell>
          <cell r="C563" t="str">
            <v>Завершення будівництва учбового корпусу Шосткинського інституту Сумського державного університету</v>
          </cell>
        </row>
        <row r="564">
          <cell r="B564" t="str">
            <v>2202000</v>
          </cell>
          <cell r="C564" t="str">
            <v>Національна академія наук України</v>
          </cell>
        </row>
        <row r="565">
          <cell r="B565" t="str">
            <v>2203000</v>
          </cell>
          <cell r="C565" t="str">
            <v>Державна інспекція навчальних закладів України</v>
          </cell>
        </row>
        <row r="566">
          <cell r="B566" t="str">
            <v>2203010</v>
          </cell>
          <cell r="C566" t="str">
            <v>Здійснення державного нагляду за діяльністю навчальних закладів</v>
          </cell>
        </row>
        <row r="567">
          <cell r="B567" t="str">
            <v>2204000</v>
          </cell>
          <cell r="C567" t="str">
            <v>Національна академія педагогічних наук України</v>
          </cell>
        </row>
        <row r="568">
          <cell r="B568" t="str">
            <v>2204040</v>
          </cell>
          <cell r="C568" t="str">
            <v>Підготовка кадрів для сфери спорту вищими навчальними закладами ііі і іV рівнів акредитації</v>
          </cell>
        </row>
        <row r="569">
          <cell r="B569" t="str">
            <v>2204050</v>
          </cell>
          <cell r="C569" t="str">
            <v>Підвищення кваліфікації працівників державних органів, установ і організацій у справах сім'ї, молоді та спорту</v>
          </cell>
        </row>
        <row r="570">
          <cell r="B570" t="str">
            <v>2204080</v>
          </cell>
          <cell r="C57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71">
          <cell r="B571" t="str">
            <v>2204090</v>
          </cell>
          <cell r="C571" t="str">
            <v>Фінансова підтримка Спортивного комітету України</v>
          </cell>
        </row>
        <row r="572">
          <cell r="B572" t="str">
            <v>2204130</v>
          </cell>
          <cell r="C572" t="str">
            <v>Фінансова підтримка паралімпійського руху в Україні</v>
          </cell>
        </row>
        <row r="573">
          <cell r="B573" t="str">
            <v>2204140</v>
          </cell>
          <cell r="C573" t="str">
            <v>Здійснення заходів з реалізації державної політики з питань дітей та заходів, спрямованих на подолання дитячої бездоглядності і безпритульності</v>
          </cell>
        </row>
        <row r="574">
          <cell r="B574" t="str">
            <v>2204150</v>
          </cell>
          <cell r="C574" t="str">
            <v>Надання державних пільгових довгострокових кредитів на підготовку кадрів для сфери спорту вищими навчальними закладами</v>
          </cell>
        </row>
        <row r="575">
          <cell r="B575" t="str">
            <v>2204160</v>
          </cell>
          <cell r="C575" t="str">
            <v>Фінансова підтримка програм і заходів аерокосмічного профілю серед дітей та молоді</v>
          </cell>
        </row>
        <row r="576">
          <cell r="B576" t="str">
            <v>2204170</v>
          </cell>
          <cell r="C576" t="str">
            <v>Державна підтримка молодіжних і дитячих громадських організацій на виконання загальнодержавних програм і заходів стосовно дітей, молоді, жінок, сім'ї</v>
          </cell>
        </row>
        <row r="577">
          <cell r="B577" t="str">
            <v>2204180</v>
          </cell>
          <cell r="C577" t="str">
            <v>Прикладні розробки у сфері сім'ї та молоді, розвитку спорту та методики підготовки спортсменів</v>
          </cell>
        </row>
        <row r="578">
          <cell r="B578" t="str">
            <v>2204190</v>
          </cell>
          <cell r="C578" t="str">
            <v>Здійснення державними органами централізованих заходів по організації відпочинку та оздоровлення дітей</v>
          </cell>
        </row>
        <row r="579">
          <cell r="B579" t="str">
            <v>2204200</v>
          </cell>
          <cell r="C579" t="str">
            <v>Пільговий проїзд дітей віком від 6 до 14 років у залізничному транспорті</v>
          </cell>
        </row>
        <row r="580">
          <cell r="B580" t="str">
            <v>2204210</v>
          </cell>
          <cell r="C580" t="str">
            <v>Державна підтримка дитячих громадських організацій на виконання загальнодержавних програм і заходів стосовно дітей</v>
          </cell>
        </row>
        <row r="581">
          <cell r="B581" t="str">
            <v>2204220</v>
          </cell>
          <cell r="C581" t="str">
            <v>Розвиток фізичної культури, спорту вищих досягнень та резервного спорту</v>
          </cell>
        </row>
        <row r="582">
          <cell r="B582" t="str">
            <v>2204230</v>
          </cell>
          <cell r="C582" t="str">
            <v>Функціонування музею спортивної слави України</v>
          </cell>
        </row>
        <row r="583">
          <cell r="B583" t="str">
            <v>2204240</v>
          </cell>
          <cell r="C583" t="str">
            <v>Забезпечення підготовки спортсменів вищих категорій</v>
          </cell>
        </row>
        <row r="584">
          <cell r="B584" t="str">
            <v>2204250</v>
          </cell>
          <cell r="C584" t="str">
            <v>Створення та розвиток матеріально-технічної бази спорту</v>
          </cell>
        </row>
        <row r="585">
          <cell r="B585" t="str">
            <v>2204260</v>
          </cell>
          <cell r="C585" t="str">
            <v>Прикладні розробки у сфері розвитку окремих видів спорту та методики підготовки спортсменів</v>
          </cell>
        </row>
        <row r="586">
          <cell r="B586" t="str">
            <v>2204270</v>
          </cell>
          <cell r="C586" t="str">
            <v>Розвиток авіаційних видів спорту</v>
          </cell>
        </row>
        <row r="587">
          <cell r="B587" t="str">
            <v>2204290</v>
          </cell>
          <cell r="C587" t="str">
            <v>Видатки на облаштування спортивних та футбольних майданчиків</v>
          </cell>
        </row>
        <row r="588">
          <cell r="B588" t="str">
            <v>2204310</v>
          </cell>
          <cell r="C588" t="str">
            <v>Проведення навчально-тренувальних зборів і змагань з олімпійських видів спорту</v>
          </cell>
        </row>
        <row r="589">
          <cell r="B589" t="str">
            <v>2204330</v>
          </cell>
          <cell r="C589" t="str">
            <v>Проведення заходів з неолімпійських видів спорту і масових заходів з фізичної культури</v>
          </cell>
        </row>
        <row r="590">
          <cell r="B590" t="str">
            <v>2204350</v>
          </cell>
          <cell r="C590" t="str">
            <v>Забезпечення діяльності Всеукраїнського центру фізичного здоров'я населення іСпорт для всіхі</v>
          </cell>
        </row>
        <row r="591">
          <cell r="B591" t="str">
            <v>2204360</v>
          </cell>
          <cell r="C591" t="str">
            <v>Оздоровлення і відпочинок дітей в дитячих оздоровчих таборах та МДЦ "Артек" і ДЦ "Молода Гвардія"</v>
          </cell>
        </row>
        <row r="592">
          <cell r="B592" t="str">
            <v>2204400</v>
          </cell>
          <cell r="C592" t="str">
            <v>Фінансова підтримка Національного олімпійського комітету України</v>
          </cell>
        </row>
        <row r="593">
          <cell r="B593" t="str">
            <v>2204430</v>
          </cell>
          <cell r="C593" t="str">
            <v>Забезпечення підготовки національної збірної команди України з футболу для участі в чемпіонаті Євро-2012</v>
          </cell>
        </row>
        <row r="594">
          <cell r="B594" t="str">
            <v>2204450</v>
          </cell>
          <cell r="C594" t="str">
            <v>Виготовлення посвідчень для батьків та дітей багатодітних родин</v>
          </cell>
        </row>
        <row r="595">
          <cell r="B595" t="str">
            <v>2204460</v>
          </cell>
          <cell r="C595" t="str">
            <v>Підготовка і участь національних збірних команд в Юнацьких Олімпійських іграх</v>
          </cell>
        </row>
        <row r="596">
          <cell r="B596" t="str">
            <v>2204490</v>
          </cell>
          <cell r="C596" t="str">
            <v>Надання загальної та поглибленої освіти з фізкультури і спорту загальноосвітніми спеціалізованими школами-інтернатами</v>
          </cell>
        </row>
        <row r="597">
          <cell r="B597" t="str">
            <v>2204500</v>
          </cell>
          <cell r="C597" t="str">
            <v>Видатки із Стабілізаційного фонду за напрямом забезпечення житлом громадян та витрати ДіУ</v>
          </cell>
        </row>
        <row r="598">
          <cell r="B598" t="str">
            <v>2204800</v>
          </cell>
          <cell r="C598" t="str">
            <v>Проведення протизсувних робіт з укріплення схилу, реконструкції та реставрації адміністративного будинку по вул. Десятинній, 14</v>
          </cell>
        </row>
        <row r="599">
          <cell r="B599" t="str">
            <v>2204810</v>
          </cell>
          <cell r="C599" t="str">
            <v>Реконструкція стадіону Національного спортивного комплексу "Олімпійський"</v>
          </cell>
        </row>
        <row r="600">
          <cell r="B600" t="str">
            <v>2204830</v>
          </cell>
          <cell r="C600" t="str">
            <v>Реконструкція та капітальний ремонт об'єктів Міжнародного дитячого центру "Артек" та Українського дитячого центру "Молода гвардія"</v>
          </cell>
        </row>
        <row r="601">
          <cell r="B601" t="str">
            <v>2204860</v>
          </cell>
          <cell r="C601" t="str">
            <v>Будівництво стадіону у м. Львові, необхідного для проведення Євро-2012</v>
          </cell>
        </row>
        <row r="602">
          <cell r="B602" t="str">
            <v>2204870</v>
          </cell>
          <cell r="C602" t="str">
            <v>Реконструкція стадіону комунального підприємства "Обласний спортивний комплекс "Металіст" в  м. Харкові</v>
          </cell>
        </row>
        <row r="603">
          <cell r="B603" t="str">
            <v>2204880</v>
          </cell>
          <cell r="C603" t="str">
            <v>Реконструкція гуртожитків Національного університету фізичного виховання і спорту для розміщення вболівальників під час проведення Євро-2012</v>
          </cell>
        </row>
        <row r="604">
          <cell r="B604" t="str">
            <v>2204890</v>
          </cell>
          <cell r="C604" t="str">
            <v>Придбання сучасного аналітичного обладнання для лабораторії Національного антидопінгового центру України в рамках підготовки до Євро-2012</v>
          </cell>
        </row>
        <row r="605">
          <cell r="B605" t="str">
            <v>2205000</v>
          </cell>
          <cell r="C605" t="str">
            <v>Національна академія медичних наук України</v>
          </cell>
        </row>
        <row r="606">
          <cell r="B606" t="str">
            <v>2206000</v>
          </cell>
          <cell r="C606" t="str">
            <v>Національна академія мистецтв України</v>
          </cell>
        </row>
        <row r="607">
          <cell r="B607" t="str">
            <v>2206010</v>
          </cell>
          <cell r="C607" t="str">
            <v>Фундаментальні дослідження у сфері природничих і технічних, гуманітарних і суспільних наук</v>
          </cell>
        </row>
        <row r="608">
          <cell r="B608" t="str">
            <v>2206040</v>
          </cell>
          <cell r="C608" t="str">
            <v>Проведення з'їздів, симпозіумів, конференцій і семінарів Київським національним університетом імені Тараса Шевченка</v>
          </cell>
        </row>
        <row r="609">
          <cell r="B609" t="str">
            <v>2206050</v>
          </cell>
          <cell r="C609" t="str">
            <v>Підготовка кадрів Київським національним університетом імені Тараса Шевченка</v>
          </cell>
        </row>
        <row r="610">
          <cell r="B610" t="str">
            <v>2207000</v>
          </cell>
          <cell r="C610" t="str">
            <v>Національна академія правових наук України</v>
          </cell>
        </row>
        <row r="611">
          <cell r="B611" t="str">
            <v>2208000</v>
          </cell>
          <cell r="C611" t="str">
            <v>Національна академія аграрних наук України</v>
          </cell>
        </row>
        <row r="612">
          <cell r="B612" t="str">
            <v>2210000</v>
          </cell>
          <cell r="C612" t="str">
            <v>Міністерство освіти і науки України (загальнодержавні витрати)</v>
          </cell>
        </row>
        <row r="613">
          <cell r="B613" t="str">
            <v>2211000</v>
          </cell>
          <cell r="C613" t="str">
            <v>Міністерство освіти і науки України (загальнодержавні витрати)</v>
          </cell>
        </row>
        <row r="614">
          <cell r="B614" t="str">
            <v>2211020</v>
          </cell>
          <cell r="C614" t="str">
            <v>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v>
          </cell>
        </row>
        <row r="615">
          <cell r="B615" t="str">
            <v>2211030</v>
          </cell>
          <cell r="C615" t="str">
            <v>Субвенція з державного бюджету місцевим бюджетам на придбання шкільних автобусів для перевезення дітей, що проживають у сільській місцевості</v>
          </cell>
        </row>
        <row r="616">
          <cell r="B616" t="str">
            <v>2211060</v>
          </cell>
          <cell r="C616" t="str">
            <v>Субвенція з державного бюджету місцевим бюджетам на реалізацію державної цільової соціальної програми "Школа майбутнього"</v>
          </cell>
        </row>
        <row r="617">
          <cell r="B617" t="str">
            <v>2211070</v>
          </cell>
          <cell r="C617" t="str">
            <v>Субвенція з державного бюджету місцевим бюджетам на комп'ютеризацію та інформатизацію загальноосвітніх навчальних закладів районів</v>
          </cell>
        </row>
        <row r="618">
          <cell r="B618" t="str">
            <v>2211090</v>
          </cell>
          <cell r="C618" t="str">
            <v>Субвенція з державного бюджету обласному бюджету Київської області на проведення експерименту за принципом "гроші ходять за дитиною"</v>
          </cell>
        </row>
        <row r="619">
          <cell r="B619" t="str">
            <v>2211130</v>
          </cell>
          <cell r="C619" t="str">
            <v>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v>
          </cell>
        </row>
        <row r="620">
          <cell r="B620" t="str">
            <v>2211140</v>
          </cell>
          <cell r="C620" t="str">
            <v>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v>
          </cell>
        </row>
        <row r="621">
          <cell r="B621" t="str">
            <v>2211150</v>
          </cell>
          <cell r="C621" t="str">
            <v>Субвенція з державного бюджету обласному бюджету Одеської області на реконструкцію з розширенням палацу спорту в місті Одесі</v>
          </cell>
        </row>
        <row r="622">
          <cell r="B622" t="str">
            <v>2211170</v>
          </cell>
          <cell r="C622" t="str">
            <v>Субвенція з державного бюджету місцевим бюджетам на забезпечення харчуванням (сніданками) учнів 5-11 класів загальноосвітніх навчальних закладів</v>
          </cell>
        </row>
        <row r="623">
          <cell r="B623" t="str">
            <v>2211180</v>
          </cell>
          <cell r="C623" t="str">
            <v>Субвенція на підготовку робітничих кадрів з державного бюджету місцевим бюджетам</v>
          </cell>
        </row>
        <row r="624">
          <cell r="B624" t="str">
            <v>2211190</v>
          </cell>
          <cell r="C624" t="str">
            <v>Освітня субвенція з державного бюджету місцевим бюджетам</v>
          </cell>
        </row>
        <row r="625">
          <cell r="B625" t="str">
            <v>2300000</v>
          </cell>
          <cell r="C625" t="str">
            <v>Міністерство охорони здоров'я України</v>
          </cell>
        </row>
        <row r="626">
          <cell r="B626" t="str">
            <v>2301000</v>
          </cell>
          <cell r="C626" t="str">
            <v>Апарат Міністерства охорони здоров'я України</v>
          </cell>
        </row>
        <row r="627">
          <cell r="B627" t="str">
            <v>2301010</v>
          </cell>
          <cell r="C627" t="str">
            <v>Керівництво та управління у сфері охорони здоров'я</v>
          </cell>
        </row>
        <row r="628">
          <cell r="B628" t="str">
            <v>2301020</v>
          </cell>
          <cell r="C628" t="str">
            <v>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v>
          </cell>
        </row>
        <row r="629">
          <cell r="B629" t="str">
            <v>2301030</v>
          </cell>
          <cell r="C629" t="str">
            <v>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v>
          </cell>
        </row>
        <row r="630">
          <cell r="B630" t="str">
            <v>2301050</v>
          </cell>
          <cell r="C630" t="str">
            <v>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v>
          </cell>
        </row>
        <row r="631">
          <cell r="B631" t="str">
            <v>2301060</v>
          </cell>
          <cell r="C631" t="str">
            <v>Фінансова підтримка розвитку інфраструктури наукової діяльності у сфері профілактичної та клінічної медицини</v>
          </cell>
        </row>
        <row r="632">
          <cell r="B632" t="str">
            <v>2301070</v>
          </cell>
          <cell r="C632" t="str">
            <v>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v>
          </cell>
        </row>
        <row r="633">
          <cell r="B633" t="str">
            <v>2301080</v>
          </cell>
          <cell r="C633" t="str">
            <v>Підвищення кваліфікації медичних та фармацевтичних кадрів  та підготовка наукових і науково-педагогічних кадрів у сфері охорони здоров'я</v>
          </cell>
        </row>
        <row r="634">
          <cell r="B634" t="str">
            <v>2301090</v>
          </cell>
          <cell r="C634" t="str">
            <v>Методичне забезпечення діяльності медичних (фармацевтичних) вищих навчальних закладів та закладів післядипломної освіти</v>
          </cell>
        </row>
        <row r="635">
          <cell r="B635" t="str">
            <v>2301100</v>
          </cell>
          <cell r="C635" t="str">
            <v>Стаціонарне медичне обслуговування  працівників водного транспорту та нафтопереробної промисловості</v>
          </cell>
        </row>
        <row r="636">
          <cell r="B636" t="str">
            <v>2301110</v>
          </cell>
          <cell r="C636" t="str">
            <v>Спеціалізована та високоспеціалізована медична допомога, що надається загальнодержавними закладами охорони здоров'я</v>
          </cell>
        </row>
        <row r="637">
          <cell r="B637" t="str">
            <v>2301120</v>
          </cell>
          <cell r="C637" t="str">
            <v>Підготовка медичних і фармацевтичних кадрів вищими навчальними закладами і і іі рівнів акредитації</v>
          </cell>
        </row>
        <row r="638">
          <cell r="B638" t="str">
            <v>2301130</v>
          </cell>
          <cell r="C638" t="str">
            <v>Стипендії Президента України для видатних діячів галузі охорони здоров'я</v>
          </cell>
        </row>
        <row r="639">
          <cell r="B639" t="str">
            <v>2301140</v>
          </cell>
          <cell r="C639" t="str">
            <v>Централізована закупівля матеріально-технічних засобів для забезпечення надання медичних послуг у містах проведення Євро - 2012</v>
          </cell>
        </row>
        <row r="640">
          <cell r="B640" t="str">
            <v>2301150</v>
          </cell>
          <cell r="C640" t="str">
            <v>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v>
          </cell>
        </row>
        <row r="641">
          <cell r="B641" t="str">
            <v>2301160</v>
          </cell>
          <cell r="C641" t="str">
            <v>Створення центрів позитронно-емісійної томографії та придбання ПЕТ-КТ сканерів</v>
          </cell>
        </row>
        <row r="642">
          <cell r="B642" t="str">
            <v>2301170</v>
          </cell>
          <cell r="C642" t="str">
            <v>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v>
          </cell>
        </row>
        <row r="643">
          <cell r="B643" t="str">
            <v>2301180</v>
          </cell>
          <cell r="C643" t="str">
            <v>Санаторне лікування хворих на туберкульоз та дітей і підлітків з соматичними захворюваннями</v>
          </cell>
        </row>
        <row r="644">
          <cell r="B644" t="str">
            <v>2301190</v>
          </cell>
          <cell r="C644" t="str">
            <v>Створення оперативно-диспетчерських служб з використанням сучасних GPS-технологій</v>
          </cell>
        </row>
        <row r="645">
          <cell r="B645" t="str">
            <v>2301200</v>
          </cell>
          <cell r="C645" t="str">
            <v>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v>
          </cell>
        </row>
        <row r="646">
          <cell r="B646" t="str">
            <v>2301210</v>
          </cell>
          <cell r="C646" t="str">
            <v>Придбання медикаментів для забезпечення дітей, хворих на рідкісні захворювання</v>
          </cell>
        </row>
        <row r="647">
          <cell r="B647" t="str">
            <v>2301230</v>
          </cell>
          <cell r="C647" t="str">
            <v>Надання послуг у стоматологічних поліклініках вищих навчальних медичних закладів та інших загальнодержавних стоматологічних закладах</v>
          </cell>
        </row>
        <row r="648">
          <cell r="B648" t="str">
            <v>2301250</v>
          </cell>
          <cell r="C648" t="str">
            <v>Державний санітарно-епідеміологічний нагляд, дезінфекційні заходи та заходи по боротьбі з епідеміями</v>
          </cell>
        </row>
        <row r="649">
          <cell r="B649" t="str">
            <v>2301260</v>
          </cell>
          <cell r="C649" t="str">
            <v>Заходи по боротьбі з епідеміями</v>
          </cell>
        </row>
        <row r="650">
          <cell r="B650" t="str">
            <v>2301270</v>
          </cell>
          <cell r="C650" t="str">
            <v>Програми і централізовані заходи з імунопрофілактики</v>
          </cell>
        </row>
        <row r="651">
          <cell r="B651" t="str">
            <v>2301280</v>
          </cell>
          <cell r="C651" t="str">
            <v>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v>
          </cell>
        </row>
        <row r="652">
          <cell r="B652" t="str">
            <v>2301290</v>
          </cell>
          <cell r="C652" t="str">
            <v>Централізована закупівля рентгенологічного, діагностичного та іншого обладнання для закладів охорони здоров'я</v>
          </cell>
        </row>
        <row r="653">
          <cell r="B653" t="str">
            <v>2301310</v>
          </cell>
          <cell r="C653" t="str">
            <v>Централізовані заходи з трансплантації органів та тканин</v>
          </cell>
        </row>
        <row r="654">
          <cell r="B654" t="str">
            <v>2301320</v>
          </cell>
          <cell r="C654" t="str">
            <v>Проведення державним підприємством "Укрвакцина" розрахунків за надання послуг у галузі права щодо повернення бюджетних коштів</v>
          </cell>
        </row>
        <row r="655">
          <cell r="B655" t="str">
            <v>2301340</v>
          </cell>
          <cell r="C655" t="str">
            <v>Державний контроль за якістю лікарських засобів</v>
          </cell>
        </row>
        <row r="656">
          <cell r="B656" t="str">
            <v>2301350</v>
          </cell>
          <cell r="C656" t="str">
            <v>Організація і регулювання діяльності установ та окремі заходи у системі охорони здоров'я</v>
          </cell>
        </row>
        <row r="657">
          <cell r="B657" t="str">
            <v>2301360</v>
          </cell>
          <cell r="C657" t="str">
            <v>Лікування громадян України за кордоном</v>
          </cell>
        </row>
        <row r="658">
          <cell r="B658" t="str">
            <v>2301370</v>
          </cell>
          <cell r="C658" t="str">
            <v>Забезпечення медичних заходів по боротьбі з туберкульозом, профілактики та лікування СНіДу, лікування онкологічних хворих</v>
          </cell>
        </row>
        <row r="659">
          <cell r="B659" t="str">
            <v>2301380</v>
          </cell>
          <cell r="C659" t="str">
            <v>Розвиток служби екстреної медичної допомоги (придбання медичного автотранспорту) для закладів охорони здоровія України</v>
          </cell>
        </row>
        <row r="660">
          <cell r="B660" t="str">
            <v>2301400</v>
          </cell>
          <cell r="C660" t="str">
            <v>Забезпечення медичних заходів окремих державних програм та комплексних заходів програмного характеру</v>
          </cell>
        </row>
        <row r="661">
          <cell r="B661" t="str">
            <v>2301410</v>
          </cell>
          <cell r="C661" t="str">
            <v>Функціонування Національної наукової медичної бібліотеки, збереження та популяризація історії медицини</v>
          </cell>
        </row>
        <row r="662">
          <cell r="B662" t="str">
            <v>2301420</v>
          </cell>
          <cell r="C662" t="str">
            <v>Збереження та популяризація історії медицини</v>
          </cell>
        </row>
        <row r="663">
          <cell r="B663" t="str">
            <v>2301430</v>
          </cell>
          <cell r="C663"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664">
          <cell r="B664" t="str">
            <v>2301440</v>
          </cell>
          <cell r="C664" t="str">
            <v>Заходи з обміну та вивчення досвіду у провідних клініках світу</v>
          </cell>
        </row>
        <row r="665">
          <cell r="B665" t="str">
            <v>2301450</v>
          </cell>
          <cell r="C665" t="str">
            <v>Забезпечення окремих централізованих заходів з лікування цукрового діабету</v>
          </cell>
        </row>
        <row r="666">
          <cell r="B666" t="str">
            <v>2301480</v>
          </cell>
          <cell r="C666" t="str">
            <v>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v>
          </cell>
        </row>
        <row r="667">
          <cell r="B667" t="str">
            <v>2301510</v>
          </cell>
          <cell r="C667" t="str">
            <v>Заходи із реабілітації хворих на дитячий церебральний параліч у Міжнародній клініці відновного лікування</v>
          </cell>
        </row>
        <row r="668">
          <cell r="B668" t="str">
            <v>2301520</v>
          </cell>
          <cell r="C668" t="str">
            <v>Фінансова підтримка служб Товариства Червоного Хреста України та внесок до Міжнародної федерації Товариств Червоного Хреста та Червоного Півмісяця</v>
          </cell>
        </row>
        <row r="669">
          <cell r="B669" t="str">
            <v>2301540</v>
          </cell>
          <cell r="C669" t="str">
            <v>Надання державних пільгових довгострокових кредитів на підготовку медичних та фармацевтичних кадрів вищими навчальними закладами</v>
          </cell>
        </row>
        <row r="670">
          <cell r="B670" t="str">
            <v>2301580</v>
          </cell>
          <cell r="C670" t="str">
            <v>Заходи із запобігання поширенню та лікування грипу типу А/Н1N1/Каліфорнія/04/09 і гострих респіраторних захворювань</v>
          </cell>
        </row>
        <row r="671">
          <cell r="B671" t="str">
            <v>2301590</v>
          </cell>
          <cell r="C671" t="str">
            <v>Заходи із проектування, реконструкції та капітального ремонту закладів охорони здоров'я в містах проведення  Євро - 2012</v>
          </cell>
        </row>
        <row r="672">
          <cell r="B672" t="str">
            <v>2301600</v>
          </cell>
          <cell r="C672" t="str">
            <v>Заходи з подолання епідемії туберкульозу та СНіДу</v>
          </cell>
        </row>
        <row r="673">
          <cell r="B673" t="str">
            <v>2301610</v>
          </cell>
          <cell r="C673" t="str">
            <v>Поліпшення охорони здоров`я на службі у людей</v>
          </cell>
        </row>
        <row r="674">
          <cell r="B674" t="str">
            <v>2301800</v>
          </cell>
          <cell r="C674" t="str">
            <v>Заходи щодо створення державної клініки високих медичних технологій у Запорізькій області</v>
          </cell>
        </row>
        <row r="675">
          <cell r="B675" t="str">
            <v>2301810</v>
          </cell>
          <cell r="C675" t="str">
            <v>Будівництво сучасного лікувально-діагностичного комплексу Національної дитячої спеціалізованої лікарні іОхматдиті</v>
          </cell>
        </row>
        <row r="676">
          <cell r="B676" t="str">
            <v>2301820</v>
          </cell>
          <cell r="C676" t="str">
            <v>Будівництво сучасного лікувально-діагностичного комплексу Національної дитячої спеціалізованої лікарні "Охматдит"</v>
          </cell>
        </row>
        <row r="677">
          <cell r="B677" t="str">
            <v>2301830</v>
          </cell>
          <cell r="C677" t="str">
            <v>Завершення реконструкції харчоблоку Українського державного медико-соціального центру ветеранів війни с.Циблі</v>
          </cell>
        </row>
        <row r="678">
          <cell r="B678" t="str">
            <v>2301840</v>
          </cell>
          <cell r="C678" t="str">
            <v>Виконання робіт із будівництва об'єктів Національного медичного університету ім. О.О. Богомольця</v>
          </cell>
        </row>
        <row r="679">
          <cell r="B679" t="str">
            <v>2301850</v>
          </cell>
          <cell r="C679" t="str">
            <v>Реконструкція і розширення Національного інституту раку</v>
          </cell>
        </row>
        <row r="680">
          <cell r="B680" t="str">
            <v>2301860</v>
          </cell>
          <cell r="C680" t="str">
            <v>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v>
          </cell>
        </row>
        <row r="681">
          <cell r="B681" t="str">
            <v>2301870</v>
          </cell>
          <cell r="C681" t="str">
            <v>Будівництво клінік медичних навчальних закладів ііі - іV рівнів акредитації</v>
          </cell>
        </row>
        <row r="682">
          <cell r="B682" t="str">
            <v>2301880</v>
          </cell>
          <cell r="C682" t="str">
            <v>Добудова лікувального корпусу державного закладу "Прикарпатський центр репродукції людини" (м. івано-Франківськ)</v>
          </cell>
        </row>
        <row r="683">
          <cell r="B683" t="str">
            <v>2301890</v>
          </cell>
          <cell r="C683" t="str">
            <v>Реконструкція та капітальний ремонт навчальних корпусів і гуртожитків Донецького національного медичного університету ім. М.Горького</v>
          </cell>
        </row>
        <row r="684">
          <cell r="B684" t="str">
            <v>2302000</v>
          </cell>
          <cell r="C684" t="str">
            <v>Державна служба України з лікарських засобів</v>
          </cell>
        </row>
        <row r="685">
          <cell r="B685" t="str">
            <v>2302010</v>
          </cell>
          <cell r="C685" t="str">
            <v>Керівництво та управління у сфері лікарських засобів</v>
          </cell>
        </row>
        <row r="686">
          <cell r="B686" t="str">
            <v>2302020</v>
          </cell>
          <cell r="C686" t="str">
            <v>Заходи по боротьбі з виробництвом та розповсюдженням фальсифікованих та субстандартних лікарських засобів</v>
          </cell>
        </row>
        <row r="687">
          <cell r="B687" t="str">
            <v>2302030</v>
          </cell>
          <cell r="C687" t="str">
            <v>Створення державної інформаційно-аналітичної системи контролю за лікарськими засобами і медичною продукцією</v>
          </cell>
        </row>
        <row r="688">
          <cell r="B688" t="str">
            <v>2303000</v>
          </cell>
          <cell r="C688" t="str">
            <v>Державна служба України з контролю за наркотиками</v>
          </cell>
        </row>
        <row r="689">
          <cell r="B689" t="str">
            <v>2303010</v>
          </cell>
          <cell r="C689" t="str">
            <v>Керівництво та управління у сфері контролю за наркотиками</v>
          </cell>
        </row>
        <row r="690">
          <cell r="B690" t="str">
            <v>2304000</v>
          </cell>
          <cell r="C690" t="str">
            <v>Державна санітарно-епідеміологічна служба України</v>
          </cell>
        </row>
        <row r="691">
          <cell r="B691" t="str">
            <v>2304010</v>
          </cell>
          <cell r="C691" t="str">
            <v>Керівництво та управління у сфері санітарно-епідеміологічної служби</v>
          </cell>
        </row>
        <row r="692">
          <cell r="B692" t="str">
            <v>2304020</v>
          </cell>
          <cell r="C692" t="str">
            <v>Проведення лабораторних досліджень у сфері санітарного та епідемічного благополуччя населення і вжиття спеціальних заходів на локалізацію та ліквідацію спалахів та епідемій</v>
          </cell>
        </row>
        <row r="693">
          <cell r="B693" t="str">
            <v>2305000</v>
          </cell>
          <cell r="C693" t="str">
            <v>Державна служба України з питань протидії ВіЛ-інфекції/СНіДу та інших соціально небезпечних захворювань</v>
          </cell>
        </row>
        <row r="694">
          <cell r="B694" t="str">
            <v>2305010</v>
          </cell>
          <cell r="C694" t="str">
            <v>Керівництво та управління у сфері протидії ВіЛ-інфекції/СНіДу та інших соціально небезпечних захворювань</v>
          </cell>
        </row>
        <row r="695">
          <cell r="B695" t="str">
            <v>2305020</v>
          </cell>
          <cell r="C695" t="str">
            <v>Удосконалення заходів протидіі ВіЛ-інфекції/СНіДу та інших соціально-небезпечних захворювань в Україні</v>
          </cell>
        </row>
        <row r="696">
          <cell r="B696" t="str">
            <v>2306000</v>
          </cell>
          <cell r="C696" t="str">
            <v>Національна академія медичних наук України</v>
          </cell>
        </row>
        <row r="697">
          <cell r="B697" t="str">
            <v>2310000</v>
          </cell>
          <cell r="C697" t="str">
            <v>Міністерство охорони здоров'я України (загальнодержавні витрати)</v>
          </cell>
        </row>
        <row r="698">
          <cell r="B698" t="str">
            <v>2311000</v>
          </cell>
          <cell r="C698" t="str">
            <v>Міністерство охорони здоров'я України (загальнодержавні витрати)</v>
          </cell>
        </row>
        <row r="699">
          <cell r="B699" t="str">
            <v>2311020</v>
          </cell>
          <cell r="C699" t="str">
            <v>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v>
          </cell>
        </row>
        <row r="700">
          <cell r="B700" t="str">
            <v>2311030</v>
          </cell>
          <cell r="C700" t="str">
            <v>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v>
          </cell>
        </row>
        <row r="701">
          <cell r="B701" t="str">
            <v>2311050</v>
          </cell>
          <cell r="C701" t="str">
            <v>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v>
          </cell>
        </row>
        <row r="702">
          <cell r="B702" t="str">
            <v>2311060</v>
          </cell>
          <cell r="C702" t="str">
            <v>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v>
          </cell>
        </row>
        <row r="703">
          <cell r="B703" t="str">
            <v>2311090</v>
          </cell>
          <cell r="C703" t="str">
            <v>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v>
          </cell>
        </row>
        <row r="704">
          <cell r="B704" t="str">
            <v>2311100</v>
          </cell>
          <cell r="C704" t="str">
            <v>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v>
          </cell>
        </row>
        <row r="705">
          <cell r="B705" t="str">
            <v>2311110</v>
          </cell>
          <cell r="C705" t="str">
            <v>Субвенція з державного бюджету міському бюджету м. Києва на капітальний ремонт Київського міського центру репродуктивної та перинатальної медицини</v>
          </cell>
        </row>
        <row r="706">
          <cell r="B706" t="str">
            <v>2311120</v>
          </cell>
          <cell r="C706" t="str">
            <v>Субвенція з державного бюджету обласному бюджету Чернівецької області на придбання обладнання для закладів охорони здоров'я Чернівецької області</v>
          </cell>
        </row>
        <row r="707">
          <cell r="B707" t="str">
            <v>2311130</v>
          </cell>
          <cell r="C707" t="str">
            <v>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v>
          </cell>
        </row>
        <row r="708">
          <cell r="B708" t="str">
            <v>2311140</v>
          </cell>
          <cell r="C708" t="str">
            <v>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v>
          </cell>
        </row>
        <row r="709">
          <cell r="B709" t="str">
            <v>2311150</v>
          </cell>
          <cell r="C709" t="str">
            <v>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v>
          </cell>
        </row>
        <row r="710">
          <cell r="B710" t="str">
            <v>2311160</v>
          </cell>
          <cell r="C710"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711">
          <cell r="B711" t="str">
            <v>2311170</v>
          </cell>
          <cell r="C711" t="str">
            <v>Субвенція з державного бюджету обласному бюджету Кіровоградської області на придбання високовартісного медичного обладнання</v>
          </cell>
        </row>
        <row r="712">
          <cell r="B712" t="str">
            <v>2311180</v>
          </cell>
          <cell r="C712" t="str">
            <v>Субвенція з державного бюджету обласному бюджету Волинської області на закупівлю рентген-діагностичного обладнання, в тому числі ангіографу</v>
          </cell>
        </row>
        <row r="713">
          <cell r="B713" t="str">
            <v>2311190</v>
          </cell>
          <cell r="C713"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714">
          <cell r="B714" t="str">
            <v>2311200</v>
          </cell>
          <cell r="C714" t="str">
            <v>Субвенція з державного бюджету обласному бюджету Одеської області на закупівлю рентген-діагностичного та іншого медичного обладнання</v>
          </cell>
        </row>
        <row r="715">
          <cell r="B715" t="str">
            <v>2311210</v>
          </cell>
          <cell r="C715" t="str">
            <v>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v>
          </cell>
        </row>
        <row r="716">
          <cell r="B716" t="str">
            <v>2311220</v>
          </cell>
          <cell r="C716" t="str">
            <v>Субвенція з державного бюджету місцевим бюджетам на придбання витратних матеріалів та медичного обладнання для закладів охорони здоров'я</v>
          </cell>
        </row>
        <row r="717">
          <cell r="B717" t="str">
            <v>2311230</v>
          </cell>
          <cell r="C717" t="str">
            <v>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v>
          </cell>
        </row>
        <row r="718">
          <cell r="B718" t="str">
            <v>2311240</v>
          </cell>
          <cell r="C718" t="str">
            <v>Субвенція з державного бюджету міському бюджету міста Донецька на придбання сучасного медичного обладнання для закладів охорони здоров'я</v>
          </cell>
        </row>
        <row r="719">
          <cell r="B719" t="str">
            <v>2311250</v>
          </cell>
          <cell r="C719" t="str">
            <v>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v>
          </cell>
        </row>
        <row r="720">
          <cell r="B720" t="str">
            <v>2311260</v>
          </cell>
          <cell r="C720" t="str">
            <v>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v>
          </cell>
        </row>
        <row r="721">
          <cell r="B721" t="str">
            <v>2311270</v>
          </cell>
          <cell r="C721" t="str">
            <v>Субвенція з державного бюджету обласному бюджету Київської області на придбання медичного обладнання для Київської обласної клінічної лікарні</v>
          </cell>
        </row>
        <row r="722">
          <cell r="B722" t="str">
            <v>2311280</v>
          </cell>
          <cell r="C722" t="str">
            <v>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v>
          </cell>
        </row>
        <row r="723">
          <cell r="B723" t="str">
            <v>2311290</v>
          </cell>
          <cell r="C723" t="str">
            <v>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v>
          </cell>
        </row>
        <row r="724">
          <cell r="B724" t="str">
            <v>2311300</v>
          </cell>
          <cell r="C724"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725">
          <cell r="B725" t="str">
            <v>2311310</v>
          </cell>
          <cell r="C725" t="str">
            <v>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v>
          </cell>
        </row>
        <row r="726">
          <cell r="B726" t="str">
            <v>2311320</v>
          </cell>
          <cell r="C726"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727">
          <cell r="B727" t="str">
            <v>2311330</v>
          </cell>
          <cell r="C727" t="str">
            <v>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v>
          </cell>
        </row>
        <row r="728">
          <cell r="B728" t="str">
            <v>2311340</v>
          </cell>
          <cell r="C728"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729">
          <cell r="B729" t="str">
            <v>2311350</v>
          </cell>
          <cell r="C729"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730">
          <cell r="B730" t="str">
            <v>2311360</v>
          </cell>
          <cell r="C730" t="str">
            <v>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v>
          </cell>
        </row>
        <row r="731">
          <cell r="B731" t="str">
            <v>2311370</v>
          </cell>
          <cell r="C731"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32">
          <cell r="B732" t="str">
            <v>2311380</v>
          </cell>
          <cell r="C732" t="str">
            <v>Субвенція з державного бюджету місцевим бюджетам на придбання медичного обладнання та  автотранспорту для закладів охорони здоров'я </v>
          </cell>
        </row>
        <row r="733">
          <cell r="B733" t="str">
            <v>2311390</v>
          </cell>
          <cell r="C733"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34">
          <cell r="B734" t="str">
            <v>2311410</v>
          </cell>
          <cell r="C734" t="str">
            <v>Медична субвенція з державного бюджету місцевим бюджетам</v>
          </cell>
        </row>
        <row r="735">
          <cell r="B735" t="str">
            <v>2311420</v>
          </cell>
          <cell r="C735" t="str">
            <v>Субвенція з державного бюджету місцевим бюджетам на забезпечення медичних заходів окремих державних програм та комплексних заходів програмного характеру</v>
          </cell>
        </row>
        <row r="736">
          <cell r="B736" t="str">
            <v>2311600</v>
          </cell>
          <cell r="C736" t="str">
            <v>Субвенція з державного бюджету місцевим бюджетам на реформування регіональних систем охорони здоровія для здійснення  заходів з виконання спільного з Міжнародним банком реконструкції та розвитку проекту "Поліпшення охорони здоров'я на службі у людей"</v>
          </cell>
        </row>
        <row r="737">
          <cell r="B737" t="str">
            <v>2400000</v>
          </cell>
          <cell r="C737" t="str">
            <v>Міністерство екології та природних ресурсів України</v>
          </cell>
        </row>
        <row r="738">
          <cell r="B738" t="str">
            <v>2401000</v>
          </cell>
          <cell r="C738" t="str">
            <v>Апарат Міністерства екології та природних ресурсів України</v>
          </cell>
        </row>
        <row r="739">
          <cell r="B739" t="str">
            <v>2401010</v>
          </cell>
          <cell r="C739" t="str">
            <v>Загальне керівництво та управління у сфері екології та природних ресурсів</v>
          </cell>
        </row>
        <row r="740">
          <cell r="B740" t="str">
            <v>2401020</v>
          </cell>
          <cell r="C740" t="str">
            <v>Управління та контроль у сфері охорони навколишнього природного середовища на регіональному рівні</v>
          </cell>
        </row>
        <row r="741">
          <cell r="B741" t="str">
            <v>2401030</v>
          </cell>
          <cell r="C741" t="str">
            <v>Розробка та впровадження комплексної інформаційної системи Міністерства екології та природних ресурсів України</v>
          </cell>
        </row>
        <row r="742">
          <cell r="B742" t="str">
            <v>2401040</v>
          </cell>
          <cell r="C742" t="str">
            <v>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v>
          </cell>
        </row>
        <row r="743">
          <cell r="B743" t="str">
            <v>2401090</v>
          </cell>
          <cell r="C743" t="str">
            <v>Підвищення кваліфікації та перепідготовка у сфері екології та природних ресурсів, підготовка наукових та науково-педагогічних кадрів</v>
          </cell>
        </row>
        <row r="744">
          <cell r="B744" t="str">
            <v>2401100</v>
          </cell>
          <cell r="C74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45">
          <cell r="B745" t="str">
            <v>2401140</v>
          </cell>
          <cell r="C745" t="str">
            <v>Підготовка робітничих кадрів у професійно-технічних навчальних закладах соціальної реабілітації та адаптації</v>
          </cell>
        </row>
        <row r="746">
          <cell r="B746" t="str">
            <v>2401160</v>
          </cell>
          <cell r="C746" t="str">
            <v>Заходи із створення і збереження природно-заповідного фонду, ведення кадастрів тваринного і рослинного світу, Червоної книги</v>
          </cell>
        </row>
        <row r="747">
          <cell r="B747" t="str">
            <v>2401190</v>
          </cell>
          <cell r="C747" t="str">
            <v>Моніторинг навколишнього природного середовища та забезпечення державного контролю за додержанням вимог природоохоронного законодавства</v>
          </cell>
        </row>
        <row r="748">
          <cell r="B748" t="str">
            <v>2401230</v>
          </cell>
          <cell r="C748" t="str">
            <v>Очистка стічних вод</v>
          </cell>
        </row>
        <row r="749">
          <cell r="B749" t="str">
            <v>2401240</v>
          </cell>
          <cell r="C749" t="str">
            <v>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v>
          </cell>
        </row>
        <row r="750">
          <cell r="B750" t="str">
            <v>2401250</v>
          </cell>
          <cell r="C750" t="str">
            <v>Поводження з відходами та небезпечними хімічними речовинами</v>
          </cell>
        </row>
        <row r="751">
          <cell r="B751" t="str">
            <v>2401260</v>
          </cell>
          <cell r="C751" t="str">
            <v>Формування національної екологічної мережі</v>
          </cell>
        </row>
        <row r="752">
          <cell r="B752" t="str">
            <v>2401270</v>
          </cell>
          <cell r="C752" t="str">
            <v>Здійснення природоохоронних заходів</v>
          </cell>
        </row>
        <row r="753">
          <cell r="B753" t="str">
            <v>2401280</v>
          </cell>
          <cell r="C753" t="str">
            <v>Здійснення природоохоронних заходів, направлених на упередження та ліквідацію наслідків негативних природних явищ</v>
          </cell>
        </row>
        <row r="754">
          <cell r="B754" t="str">
            <v>2401290</v>
          </cell>
          <cell r="C754" t="str">
            <v>Підвищення якості атмосферного повітря</v>
          </cell>
        </row>
        <row r="755">
          <cell r="B755" t="str">
            <v>2401320</v>
          </cell>
          <cell r="C755" t="str">
            <v>Фінансова підтримка природоохоронної діяльності, у тому числі через механізм здешевлення кредитів комерційних банків</v>
          </cell>
        </row>
        <row r="756">
          <cell r="B756" t="str">
            <v>2401330</v>
          </cell>
          <cell r="C756" t="str">
            <v>Заходи щодо очистки стічних вод в місті Одесі</v>
          </cell>
        </row>
        <row r="757">
          <cell r="B757" t="str">
            <v>2401450</v>
          </cell>
          <cell r="C757" t="str">
            <v>Загальнодержавні топографо-геодезичні та картографічні роботи, демаркація та делімітація державного кордону</v>
          </cell>
        </row>
        <row r="758">
          <cell r="B758" t="str">
            <v>2401460</v>
          </cell>
          <cell r="C758" t="str">
            <v>Демаркація та делімітація державного кордону</v>
          </cell>
        </row>
        <row r="759">
          <cell r="B759" t="str">
            <v>2401470</v>
          </cell>
          <cell r="C759" t="str">
            <v>Керівництво та управління у сфері геодезії, картографії та кадастру</v>
          </cell>
        </row>
        <row r="760">
          <cell r="B760" t="str">
            <v>2401480</v>
          </cell>
          <cell r="C760" t="str">
            <v>Фінансове забезпечення цільових проектів екологічної модернізації підприємств</v>
          </cell>
        </row>
        <row r="761">
          <cell r="B761" t="str">
            <v>2401490</v>
          </cell>
          <cell r="C761" t="str">
            <v>Компенсація витрат, пов'язаних з утилізацією транспортних засобів</v>
          </cell>
        </row>
        <row r="762">
          <cell r="B762" t="str">
            <v>2401510</v>
          </cell>
          <cell r="C762" t="str">
            <v>Внески України до бюджетів Рамкової конвенції ООН про зміну клімату, Кіотського протоколу та Міжнародного журналу транзакцій</v>
          </cell>
        </row>
        <row r="763">
          <cell r="B763" t="str">
            <v>2401520</v>
          </cell>
          <cell r="C763" t="str">
            <v>Забезпечення діяльності Національного центру обліку викидів парникових газів</v>
          </cell>
        </row>
        <row r="764">
          <cell r="B764" t="str">
            <v>2401530</v>
          </cell>
          <cell r="C764" t="str">
            <v>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v>
          </cell>
        </row>
        <row r="765">
          <cell r="B765" t="str">
            <v>2402000</v>
          </cell>
          <cell r="C765" t="str">
            <v>Державне агентство екологічних інвестицій України</v>
          </cell>
        </row>
        <row r="766">
          <cell r="B766" t="str">
            <v>2402010</v>
          </cell>
          <cell r="C766" t="str">
            <v>Керівництво та управління у сфері екологічних інвестицій</v>
          </cell>
        </row>
        <row r="767">
          <cell r="B767" t="str">
            <v>2404000</v>
          </cell>
          <cell r="C767" t="str">
            <v>Державна служба геології та надр України</v>
          </cell>
        </row>
        <row r="768">
          <cell r="B768" t="str">
            <v>2404010</v>
          </cell>
          <cell r="C768" t="str">
            <v>Керівництво та управління у сфері геологічного вивчення та використання надр</v>
          </cell>
        </row>
        <row r="769">
          <cell r="B769" t="str">
            <v>2404020</v>
          </cell>
          <cell r="C769" t="str">
            <v>Розвиток мінерально-сировинної бази</v>
          </cell>
        </row>
        <row r="770">
          <cell r="B770" t="str">
            <v>2404030</v>
          </cell>
          <cell r="C770" t="str">
            <v>Геолого-екологічні дослідження та заходи</v>
          </cell>
        </row>
        <row r="771">
          <cell r="B771" t="str">
            <v>2405000</v>
          </cell>
          <cell r="C771" t="str">
            <v>Державна екологічна інспекція України</v>
          </cell>
        </row>
        <row r="772">
          <cell r="B772" t="str">
            <v>2405010</v>
          </cell>
          <cell r="C772" t="str">
            <v>Керівництво та управління у сфері екологічного контролю</v>
          </cell>
        </row>
        <row r="773">
          <cell r="B773" t="str">
            <v>2405020</v>
          </cell>
          <cell r="C773" t="str">
            <v>Зміцнення матеріально-технічної бази і методологічне забезпечення Державної екологічної інспекції України та її територіальних органів</v>
          </cell>
        </row>
        <row r="774">
          <cell r="B774" t="str">
            <v>2406000</v>
          </cell>
          <cell r="C774" t="str">
            <v>Національна комісія з радіаційного захисту населення України</v>
          </cell>
        </row>
        <row r="775">
          <cell r="B775" t="str">
            <v>2406010</v>
          </cell>
          <cell r="C775" t="str">
            <v>Керівництво та управління у сфері радіаційного захисту населення</v>
          </cell>
        </row>
        <row r="776">
          <cell r="B776" t="str">
            <v>2407000</v>
          </cell>
          <cell r="C776" t="str">
            <v>Державне агентство водних ресурсів України</v>
          </cell>
        </row>
        <row r="777">
          <cell r="B777" t="str">
            <v>2407010</v>
          </cell>
          <cell r="C777" t="str">
            <v>Керівництво та управління у сфері водного господарства</v>
          </cell>
        </row>
        <row r="778">
          <cell r="B778" t="str">
            <v>2407020</v>
          </cell>
          <cell r="C778" t="str">
            <v>Прикладні наукові та науково-технічні розробки, виконання робіт за державним замовленням у сфері розвитку водного господарства</v>
          </cell>
        </row>
        <row r="779">
          <cell r="B779" t="str">
            <v>2407030</v>
          </cell>
          <cell r="C779" t="str">
            <v>Розробки найважливіших новітніх технологій у сфері екологічного оздоровлення водних ресурсів</v>
          </cell>
        </row>
        <row r="780">
          <cell r="B780" t="str">
            <v>2407040</v>
          </cell>
          <cell r="C780" t="str">
            <v>Підвищення кваліфікації кадрів у сфері водного господарства</v>
          </cell>
        </row>
        <row r="781">
          <cell r="B781" t="str">
            <v>2407050</v>
          </cell>
          <cell r="C781" t="str">
            <v>Експлуатація державного водогосподарського комплексу та управління водними ресурсами</v>
          </cell>
        </row>
        <row r="782">
          <cell r="B782" t="str">
            <v>2407060</v>
          </cell>
          <cell r="C782" t="str">
            <v>Ведення державного моніторингу поверхневих вод, водного кадастру, паспортизація, управління водними ресурсами</v>
          </cell>
        </row>
        <row r="783">
          <cell r="B783" t="str">
            <v>2407070</v>
          </cell>
          <cell r="C783" t="str">
            <v>Захист від шкідливої дії вод сільських населених пунктів та сільськогосподарських угідь, в тому числі в басейні р. Тиса у Закарпатській області</v>
          </cell>
        </row>
        <row r="784">
          <cell r="B784" t="str">
            <v>2407080</v>
          </cell>
          <cell r="C784" t="str">
            <v>Комплексний протипаводковий захист в басейні р. Тиса у Закарпатській області</v>
          </cell>
        </row>
        <row r="785">
          <cell r="B785" t="str">
            <v>2407090</v>
          </cell>
          <cell r="C785" t="str">
            <v>Першочергове забезпечення населених пунктів централізованим водопостачанням</v>
          </cell>
        </row>
        <row r="786">
          <cell r="B786" t="str">
            <v>2407100</v>
          </cell>
          <cell r="C78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87">
          <cell r="B787" t="str">
            <v>2407110</v>
          </cell>
          <cell r="C787" t="str">
            <v>Комплексний протипаводковий захист Прикарпатського регіону</v>
          </cell>
        </row>
        <row r="788">
          <cell r="B788" t="str">
            <v>2407120</v>
          </cell>
          <cell r="C788" t="str">
            <v>Розвиток та поліпшення екологічного стану зрошуваних та осушених угідь</v>
          </cell>
        </row>
        <row r="789">
          <cell r="B789" t="str">
            <v>2407130</v>
          </cell>
          <cell r="C789" t="str">
            <v>Виконання боргових зобов'язань за кредитом, залученим ДП "Львівська обласна дирекція з протипаводкового захисту" під державну гарантію</v>
          </cell>
        </row>
        <row r="790">
          <cell r="B790" t="str">
            <v>2407140</v>
          </cell>
          <cell r="C790" t="str">
            <v>Здійснення заходів із заповнення водою водосховищ та інших водних об'єктів  Автономної Республіки Крим</v>
          </cell>
        </row>
        <row r="791">
          <cell r="B791" t="str">
            <v>2407150</v>
          </cell>
          <cell r="C791" t="str">
            <v>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v>
          </cell>
        </row>
        <row r="792">
          <cell r="B792" t="str">
            <v>2407700</v>
          </cell>
          <cell r="C792" t="str">
            <v>Здійснення заходів щодо запобігання можливому затопленню територій внаслідок льодоходу та повені</v>
          </cell>
        </row>
        <row r="793">
          <cell r="B793" t="str">
            <v>2408000</v>
          </cell>
          <cell r="C793" t="str">
            <v>Державне агентство України з управління зоною відчуження</v>
          </cell>
        </row>
        <row r="794">
          <cell r="B794" t="str">
            <v>2408010</v>
          </cell>
          <cell r="C794" t="str">
            <v>Керівництво та управління діяльністю у зоні відчуження</v>
          </cell>
        </row>
        <row r="795">
          <cell r="B795" t="str">
            <v>2408040</v>
          </cell>
          <cell r="C795" t="str">
            <v>Внески України до Чорнобильського фонду "Укриття" та до рахунку ядерної безпеки ЄБРР</v>
          </cell>
        </row>
        <row r="796">
          <cell r="B796" t="str">
            <v>2408070</v>
          </cell>
          <cell r="C796" t="str">
            <v>Радіологічний захист населення та екологічне оздоровлення території, що зазнала радіоактивного забруднення</v>
          </cell>
        </row>
        <row r="797">
          <cell r="B797" t="str">
            <v>2408080</v>
          </cell>
          <cell r="C797" t="str">
            <v>Наукове забезпечення робіт та інформаційні системи щодо ліквідації наслідків Чорнобильської катастрофи</v>
          </cell>
        </row>
        <row r="798">
          <cell r="B798" t="str">
            <v>2408090</v>
          </cell>
          <cell r="C798" t="str">
            <v>Виконання робіт у сфері поводження з радіоактивними відходами неядерного циклу, будівництво комплексу "Вектор" та експлуатація його об'єктів</v>
          </cell>
        </row>
        <row r="799">
          <cell r="B799" t="str">
            <v>2408110</v>
          </cell>
          <cell r="C799" t="str">
            <v>Підтримка екологічно безпечного стану у зонах відчуження і безумовного (обов'язкового) відселення</v>
          </cell>
        </row>
        <row r="800">
          <cell r="B800" t="str">
            <v>2408120</v>
          </cell>
          <cell r="C800" t="str">
            <v>Підтримка у безпечному стані енергоблоків та об'єкта "Укриття" та заходи щодо підготовки до зняття з експлуатації Чорнобильської АЕС</v>
          </cell>
        </row>
        <row r="801">
          <cell r="B801" t="str">
            <v>2500000</v>
          </cell>
          <cell r="C801" t="str">
            <v>Міністерство соціальної політики України</v>
          </cell>
        </row>
        <row r="802">
          <cell r="B802" t="str">
            <v>2501000</v>
          </cell>
          <cell r="C802" t="str">
            <v>Апарат Міністерства соціальної політики України</v>
          </cell>
        </row>
        <row r="803">
          <cell r="B803" t="str">
            <v>2501010</v>
          </cell>
          <cell r="C803" t="str">
            <v>Керівництво та управління у сфері соціальної політики</v>
          </cell>
        </row>
        <row r="804">
          <cell r="B804" t="str">
            <v>2501040</v>
          </cell>
          <cell r="C804" t="str">
            <v>Прикладні наукові та науково-технічні розробки, підготовка наукових кадрів у сфері соціальної політики, промислової безпеки та охорони праці</v>
          </cell>
        </row>
        <row r="805">
          <cell r="B805" t="str">
            <v>2501050</v>
          </cell>
          <cell r="C805" t="str">
            <v>Підготовка кадрів для галузі соціального захисту вищими навчальними закладами і і іі рівнів акредитації</v>
          </cell>
        </row>
        <row r="806">
          <cell r="B806" t="str">
            <v>2501060</v>
          </cell>
          <cell r="C806" t="str">
            <v>Підвищення кваліфікації працівників органів соціального захисту та соціальна адаптація військовослужбовців, звільнених у запас або у відставку</v>
          </cell>
        </row>
        <row r="807">
          <cell r="B807" t="str">
            <v>2501070</v>
          </cell>
          <cell r="C807" t="str">
            <v>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v>
          </cell>
        </row>
        <row r="808">
          <cell r="B808" t="str">
            <v>2501090</v>
          </cell>
          <cell r="C808" t="str">
            <v>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v>
          </cell>
        </row>
        <row r="809">
          <cell r="B809" t="str">
            <v>2501100</v>
          </cell>
          <cell r="C809" t="str">
            <v>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v>
          </cell>
        </row>
        <row r="810">
          <cell r="B810" t="str">
            <v>2501110</v>
          </cell>
          <cell r="C810" t="str">
            <v>Фінансова підтримка заходів із соціального захисту дітей</v>
          </cell>
        </row>
        <row r="811">
          <cell r="B811" t="str">
            <v>2501120</v>
          </cell>
          <cell r="C811" t="str">
            <v>Розселення та облаштування депортованих кримських татар та осіб інших національностей, які були  депортовані з території України</v>
          </cell>
        </row>
        <row r="812">
          <cell r="B812" t="str">
            <v>2501130</v>
          </cell>
          <cell r="C812" t="str">
            <v>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v>
          </cell>
        </row>
        <row r="813">
          <cell r="B813" t="str">
            <v>2501140</v>
          </cell>
          <cell r="C813" t="str">
            <v>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v>
          </cell>
        </row>
        <row r="814">
          <cell r="B814" t="str">
            <v>2501150</v>
          </cell>
          <cell r="C814" t="str">
            <v>Щорічна разова грошова допомога ветеранам війни та жертвам нацистських переслідувань</v>
          </cell>
        </row>
        <row r="815">
          <cell r="B815" t="str">
            <v>2501160</v>
          </cell>
          <cell r="C815" t="str">
            <v>Довічні державні стипендії</v>
          </cell>
        </row>
        <row r="816">
          <cell r="B816" t="str">
            <v>2501170</v>
          </cell>
          <cell r="C816" t="str">
            <v>Розробка нових видів протезно-ортопедичних виробів та обслуговування інвалідів у стаціонарах при протезних підприємствах</v>
          </cell>
        </row>
        <row r="817">
          <cell r="B817" t="str">
            <v>2501180</v>
          </cell>
          <cell r="C817" t="str">
            <v>Соціальний захист працівників, що  вивільняються у зв'язку з виведенням з експлуатації Чорнобильської АЕС</v>
          </cell>
        </row>
        <row r="818">
          <cell r="B818" t="str">
            <v>2501200</v>
          </cell>
          <cell r="C818" t="str">
            <v>Соціальний захист громадян, які постраждали внаслідок Чорнобильської катастрофи</v>
          </cell>
        </row>
        <row r="819">
          <cell r="B819" t="str">
            <v>2501210</v>
          </cell>
          <cell r="C819" t="str">
            <v>Компенсація сім'ям з дітьми та видатки на безплатне харчування дітей, які постраждали внаслідок Чорнобильської катастрофи</v>
          </cell>
        </row>
        <row r="820">
          <cell r="B820" t="str">
            <v>2501220</v>
          </cell>
          <cell r="C820"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21">
          <cell r="B821" t="str">
            <v>2501230</v>
          </cell>
          <cell r="C821" t="str">
            <v>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v>
          </cell>
        </row>
        <row r="822">
          <cell r="B822" t="str">
            <v>2501240</v>
          </cell>
          <cell r="C822" t="str">
            <v>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v>
          </cell>
        </row>
        <row r="823">
          <cell r="B823" t="str">
            <v>2501250</v>
          </cell>
          <cell r="C823" t="str">
            <v>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v>
          </cell>
        </row>
        <row r="824">
          <cell r="B824" t="str">
            <v>2501260</v>
          </cell>
          <cell r="C82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825">
          <cell r="B825" t="str">
            <v>2501270</v>
          </cell>
          <cell r="C825" t="str">
            <v>Допомога по тимчасовій непрацездатності громадянам, які постраждали внаслідок Чорнобильської катастрофи</v>
          </cell>
        </row>
        <row r="826">
          <cell r="B826" t="str">
            <v>2501280</v>
          </cell>
          <cell r="C826" t="str">
            <v>Забезпечення житлом громадян, які постраждали внаслідок Чорнобильської катастрофи</v>
          </cell>
        </row>
        <row r="827">
          <cell r="B827" t="str">
            <v>2501300</v>
          </cell>
          <cell r="C827" t="str">
            <v>Обслуговування банківських позик, наданих на пільгових умовах до 1999 року громадянам, які постраждали внаслідок Чорнобильської катастрофи</v>
          </cell>
        </row>
        <row r="828">
          <cell r="B828" t="str">
            <v>2501350</v>
          </cell>
          <cell r="C828" t="str">
            <v>Компенсація підприємствам, установам, організаціям у межах середнього заробітку працівників, призваних на військову службу за призовом під час мобілізації, на особливий період</v>
          </cell>
        </row>
        <row r="829">
          <cell r="B829" t="str">
            <v>2501360</v>
          </cell>
          <cell r="C829" t="str">
            <v>Оздоровлення громадян, які постраждали внаслідок Чорнобильської катастрофи</v>
          </cell>
        </row>
        <row r="830">
          <cell r="B830" t="str">
            <v>2501370</v>
          </cell>
          <cell r="C830" t="str">
            <v>Впровадження інноваційних технологій у виробництві технічних засобів реабілітації інвалідів</v>
          </cell>
        </row>
        <row r="831">
          <cell r="B831" t="str">
            <v>2501380</v>
          </cell>
          <cell r="C831"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v>
          </cell>
        </row>
        <row r="832">
          <cell r="B832" t="str">
            <v>2501400</v>
          </cell>
          <cell r="C832" t="str">
            <v>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v>
          </cell>
        </row>
        <row r="833">
          <cell r="B833" t="str">
            <v>2501410</v>
          </cell>
          <cell r="C833" t="str">
            <v>Реєстрація державною службою зайнятості трудових договорів, укладених між працівниками та фізичними особами</v>
          </cell>
        </row>
        <row r="834">
          <cell r="B834" t="str">
            <v>2501420</v>
          </cell>
          <cell r="C834" t="str">
            <v>Надання роботодавцям компенсації для забезпечення молоді першим робочим місцем</v>
          </cell>
        </row>
        <row r="835">
          <cell r="B835" t="str">
            <v>2501430</v>
          </cell>
          <cell r="C835" t="str">
            <v>Одноразова виплата жінкам, яким присвоєно почесне звання України "Мати-героїня"</v>
          </cell>
        </row>
        <row r="836">
          <cell r="B836" t="str">
            <v>2501440</v>
          </cell>
          <cell r="C836" t="str">
            <v>Реалізація державної політики з питань сім'ї та дітей</v>
          </cell>
        </row>
        <row r="837">
          <cell r="B837" t="str">
            <v>2501450</v>
          </cell>
          <cell r="C837" t="str">
            <v>Оздоровлення і відпочинок дітей, які потребують особливої уваги та підтримки, в дитячому оздоровчому таборі ДЦ "Молода Гвардія"</v>
          </cell>
        </row>
        <row r="838">
          <cell r="B838" t="str">
            <v>2501460</v>
          </cell>
          <cell r="C838" t="str">
            <v>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v>
          </cell>
        </row>
        <row r="839">
          <cell r="B839" t="str">
            <v>2501470</v>
          </cell>
          <cell r="C839"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40">
          <cell r="B840" t="str">
            <v>2501480</v>
          </cell>
          <cell r="C840" t="str">
            <v>Надання щомісячної адресної допомоги особам, які переміщуються з тимчасово окупованої території України та районів проведення антитерористичної операції, для покриття витрат на проживання, в тому числі на оплату житлово-комунальних послуг</v>
          </cell>
        </row>
        <row r="841">
          <cell r="B841" t="str">
            <v>2501550</v>
          </cell>
          <cell r="C841" t="str">
            <v>Підготовка кадрів для галузі соціального захисту вищими навчальними закладами ііі - іV рівнів акредитації</v>
          </cell>
        </row>
        <row r="842">
          <cell r="B842" t="str">
            <v>2501570</v>
          </cell>
          <cell r="C842" t="str">
            <v>Виплата матеріальної допомоги військовослужбовцям, звільненими з  військової строкової служби</v>
          </cell>
        </row>
        <row r="843">
          <cell r="B843" t="str">
            <v>2501580</v>
          </cell>
          <cell r="C843" t="str">
            <v>Придбання (будівництво) житла для інвалідів-сліпих та інвалідів глухих</v>
          </cell>
        </row>
        <row r="844">
          <cell r="B844" t="str">
            <v>2501590</v>
          </cell>
          <cell r="C844" t="str">
            <v>Компенсація роботодавцю частини фактичних витрат, повіязаних зі сплатою єдиного внеску на загальнообовіязкове державне соціальне страхування</v>
          </cell>
        </row>
        <row r="845">
          <cell r="B845" t="str">
            <v>2501600</v>
          </cell>
          <cell r="C845" t="str">
            <v>Розробка та впровадження моделей соціального інвестування</v>
          </cell>
        </row>
        <row r="846">
          <cell r="B846" t="str">
            <v>2501610</v>
          </cell>
          <cell r="C846" t="str">
            <v>Підвищення  ефективності  управління реформою системи соціального захисту</v>
          </cell>
        </row>
        <row r="847">
          <cell r="B847" t="str">
            <v>2501620</v>
          </cell>
          <cell r="C847" t="str">
            <v>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v>
          </cell>
        </row>
        <row r="848">
          <cell r="B848" t="str">
            <v>2501630</v>
          </cell>
          <cell r="C848" t="str">
            <v>Модернізація системи соціальної підтримки населення України</v>
          </cell>
        </row>
        <row r="849">
          <cell r="B849" t="str">
            <v>2501900</v>
          </cell>
          <cell r="C849" t="str">
            <v>Надання пільг, житлових субсидій та компенсацій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v>
          </cell>
        </row>
        <row r="850">
          <cell r="B850" t="str">
            <v>2501910</v>
          </cell>
          <cell r="C850" t="str">
            <v>Надання пільг та житлових субсидій населенню на придбання твердого та рідкого пічного побутового палива і скрапленого газу</v>
          </cell>
        </row>
        <row r="851">
          <cell r="B851" t="str">
            <v>2501920</v>
          </cell>
          <cell r="C851" t="str">
            <v>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v>
          </cell>
        </row>
        <row r="852">
          <cell r="B852" t="str">
            <v>2501930</v>
          </cell>
          <cell r="C852" t="str">
            <v>Виплата допомоги сім'ям з дітьми, малозабезпеченим сім'ям, інвалідам з дитинства, дітям-інвалідам, тимчасової державної допомоги дітям та на догляд за інвалідом і чи іі групи внаслідок психічного розладу</v>
          </cell>
        </row>
        <row r="853">
          <cell r="B853" t="str">
            <v>2503000</v>
          </cell>
          <cell r="C853" t="str">
            <v>Державна інспекція України з питань праці</v>
          </cell>
        </row>
        <row r="854">
          <cell r="B854" t="str">
            <v>2503010</v>
          </cell>
          <cell r="C854" t="str">
            <v>Керівництво та управління у сфері нагляду за додержанням законодавства про працю</v>
          </cell>
        </row>
        <row r="855">
          <cell r="B855" t="str">
            <v>2505000</v>
          </cell>
          <cell r="C855" t="str">
            <v>Державна служба України у справах ветеранів війни та учасників антитерористичної операції</v>
          </cell>
        </row>
        <row r="856">
          <cell r="B856" t="str">
            <v>2505010</v>
          </cell>
          <cell r="C856" t="str">
            <v>Керівництво та управління у сфері соціального захисту ветеранів війни та учасників антитерористичної операції</v>
          </cell>
        </row>
        <row r="857">
          <cell r="B857" t="str">
            <v>2505040</v>
          </cell>
          <cell r="C857" t="str">
            <v>Забезпечення протезуванням та ортезуванням виробами підвищеної функціональності за технологіями виготовлення, які відсутні в Україні, окремих категорій громадян, які брали участь в антитерористичній операції та/або у забезпеченні її проведення і втратили</v>
          </cell>
        </row>
        <row r="858">
          <cell r="B858" t="str">
            <v>2505050</v>
          </cell>
          <cell r="C858" t="str">
            <v>Забезпечення житлом воїнів-інтернаціоналістів</v>
          </cell>
        </row>
        <row r="859">
          <cell r="B859" t="str">
            <v>2505080</v>
          </cell>
          <cell r="C859" t="str">
            <v>Здійснення заходів щодо надання соціальної та психологічної допомоги центрами соціально-психологічної реабілітації населення</v>
          </cell>
        </row>
        <row r="860">
          <cell r="B860" t="str">
            <v>2505110</v>
          </cell>
          <cell r="C860" t="str">
            <v>Встановлення телефонів інвалідам і і іі груп</v>
          </cell>
        </row>
        <row r="861">
          <cell r="B861" t="str">
            <v>2505120</v>
          </cell>
          <cell r="C861" t="str">
            <v>Компенсаційні виплати інвалідам на бензин, ремонт, техобслуговування автотранспорту та транспортне обслуговування</v>
          </cell>
        </row>
        <row r="862">
          <cell r="B862" t="str">
            <v>2505130</v>
          </cell>
          <cell r="C862" t="str">
            <v>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v>
          </cell>
        </row>
        <row r="863">
          <cell r="B863" t="str">
            <v>2505140</v>
          </cell>
          <cell r="C863" t="str">
            <v>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v>
          </cell>
        </row>
        <row r="864">
          <cell r="B864" t="str">
            <v>2505150</v>
          </cell>
          <cell r="C864" t="str">
            <v>Заходи з психологічної реабілітації постраждалих учасників антитерористичної операції</v>
          </cell>
        </row>
        <row r="865">
          <cell r="B865" t="str">
            <v>2505160</v>
          </cell>
          <cell r="C865" t="str">
            <v>Забезпечення постраждалих учасників антитерористичної операції санаторно-курортним лікуванням</v>
          </cell>
        </row>
        <row r="866">
          <cell r="B866" t="str">
            <v>2505170</v>
          </cell>
          <cell r="C866" t="str">
            <v>Заходи з соціальної та професійної адаптації учасників антитерористичної операції (крім військовослужбовців, звільнених у запас або у відставку)</v>
          </cell>
        </row>
        <row r="867">
          <cell r="B867" t="str">
            <v>2505800</v>
          </cell>
          <cell r="C867" t="str">
            <v>Будівництво (придбання) житла для інвалідів по зору і слуху</v>
          </cell>
        </row>
        <row r="868">
          <cell r="B868" t="str">
            <v>2506000</v>
          </cell>
          <cell r="C868" t="str">
            <v>Пенсійний фонд України</v>
          </cell>
        </row>
        <row r="869">
          <cell r="B869" t="str">
            <v>2506020</v>
          </cell>
          <cell r="C869" t="str">
            <v>Дотація на виплату пенсій, надбавок та підвищень до пенсій, призначених за різними пенсійними програмами</v>
          </cell>
        </row>
        <row r="870">
          <cell r="B870" t="str">
            <v>2506030</v>
          </cell>
          <cell r="C870" t="str">
            <v>Дотація Пенсійному фонду України на пенсійне забезпечення військовослужбовців, осіб начальницького і рядового складу та суддів у відставці</v>
          </cell>
        </row>
        <row r="871">
          <cell r="B871" t="str">
            <v>2506050</v>
          </cell>
          <cell r="C871" t="str">
            <v>Покриття дефіциту коштів Пенсійного фонду України для виплати пенсій</v>
          </cell>
        </row>
        <row r="872">
          <cell r="B872" t="str">
            <v>2506060</v>
          </cell>
          <cell r="C872" t="str">
            <v>Допомога пенсіонерам на придбання ліків</v>
          </cell>
        </row>
        <row r="873">
          <cell r="B873" t="str">
            <v>2506070</v>
          </cell>
          <cell r="C873" t="str">
            <v>Пенсійне забезпечення працівників, зайнятих повний робочий день на підземних роботах, та членів їх сімей</v>
          </cell>
        </row>
        <row r="874">
          <cell r="B874" t="str">
            <v>2507000</v>
          </cell>
          <cell r="C874" t="str">
            <v>Фонд соціального захисту інвалідів</v>
          </cell>
        </row>
        <row r="875">
          <cell r="B875" t="str">
            <v>2507020</v>
          </cell>
          <cell r="C875" t="str">
            <v>Фінансова підтримка громадських організацій інвалідів</v>
          </cell>
        </row>
        <row r="876">
          <cell r="B876" t="str">
            <v>2507030</v>
          </cell>
          <cell r="C876" t="str">
            <v>Заходи із соціальної, трудової та професійної реабілітації інвалідів</v>
          </cell>
        </row>
        <row r="877">
          <cell r="B877" t="str">
            <v>2507040</v>
          </cell>
          <cell r="C877" t="str">
            <v>Забезпечення діяльності Фонду соціального захисту інвалідів</v>
          </cell>
        </row>
        <row r="878">
          <cell r="B878" t="str">
            <v>2507050</v>
          </cell>
          <cell r="C878"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79">
          <cell r="B879" t="str">
            <v>2507070</v>
          </cell>
          <cell r="C879"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80">
          <cell r="B880" t="str">
            <v>2507080</v>
          </cell>
          <cell r="C880" t="str">
            <v>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v>
          </cell>
        </row>
        <row r="881">
          <cell r="B881" t="str">
            <v>2507090</v>
          </cell>
          <cell r="C881" t="str">
            <v>Забезпечення окремих категорій населення України технічними та іншими засобами реабілітації</v>
          </cell>
        </row>
        <row r="882">
          <cell r="B882" t="str">
            <v>2507100</v>
          </cell>
          <cell r="C882" t="str">
            <v>Реабілітація дітей-інвалідів</v>
          </cell>
        </row>
        <row r="883">
          <cell r="B883" t="str">
            <v>2508000</v>
          </cell>
          <cell r="C883" t="str">
            <v>Державна служба гірничого нагляду та промислової безпеки України</v>
          </cell>
        </row>
        <row r="884">
          <cell r="B884" t="str">
            <v>2508010</v>
          </cell>
          <cell r="C884" t="str">
            <v>Керівництво та управління у сфері гірничого нагляду та промислової безпеки</v>
          </cell>
        </row>
        <row r="885">
          <cell r="B885" t="str">
            <v>2510000</v>
          </cell>
          <cell r="C885" t="str">
            <v>Міністерство соціальної політики України (загальнодержавні витрати)</v>
          </cell>
        </row>
        <row r="886">
          <cell r="B886" t="str">
            <v>2511000</v>
          </cell>
          <cell r="C886" t="str">
            <v>Міністерство соціальної політики України (загальнодержавні витрати)</v>
          </cell>
        </row>
        <row r="887">
          <cell r="B887" t="str">
            <v>2511040</v>
          </cell>
          <cell r="C887" t="str">
            <v>Субвенція з державного бюджету бюджету м. Києва на капітальний ремонт третього корпусу центру захисту дітей "Наші діти"</v>
          </cell>
        </row>
        <row r="888">
          <cell r="B888" t="str">
            <v>2511050</v>
          </cell>
          <cell r="C888" t="str">
            <v>Видатки для забезпечення доплат до заробітної плати працівникам бюджетної сфери до рівня прожиткового мінімуму для працездатних осіб</v>
          </cell>
        </row>
        <row r="889">
          <cell r="B889" t="str">
            <v>2511060</v>
          </cell>
          <cell r="C889"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890">
          <cell r="B890" t="str">
            <v>2511100</v>
          </cell>
          <cell r="C890" t="str">
            <v>Субвенція з державного бюджету обласному бюджету Луганської області на капітальний ремонт управління соціального захисту населення</v>
          </cell>
        </row>
        <row r="891">
          <cell r="B891" t="str">
            <v>2511110</v>
          </cell>
          <cell r="C891"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892">
          <cell r="B892" t="str">
            <v>2700000</v>
          </cell>
          <cell r="C892" t="str">
            <v>Міністерство з питань житлово-комунального господарства України</v>
          </cell>
        </row>
        <row r="893">
          <cell r="B893" t="str">
            <v>2701000</v>
          </cell>
          <cell r="C893" t="str">
            <v>Апарат Міністерства з питань житлово-комунального господарства України</v>
          </cell>
        </row>
        <row r="894">
          <cell r="B894" t="str">
            <v>2701010</v>
          </cell>
          <cell r="C894" t="str">
            <v>Керівництво та управління у сфері житлово-комунального господарства</v>
          </cell>
        </row>
        <row r="895">
          <cell r="B895" t="str">
            <v>2701030</v>
          </cell>
          <cell r="C895" t="str">
            <v>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v>
          </cell>
        </row>
        <row r="896">
          <cell r="B896" t="str">
            <v>2701040</v>
          </cell>
          <cell r="C896" t="str">
            <v>Наукові розробки із нормування та стандартизації у сфері житлової політики</v>
          </cell>
        </row>
        <row r="897">
          <cell r="B897" t="str">
            <v>2701070</v>
          </cell>
          <cell r="C897" t="str">
            <v>Реклама та інформування громадськості щодо створення та діяльності об'єднань співвласників багатоквартирних будинків</v>
          </cell>
        </row>
        <row r="898">
          <cell r="B898" t="str">
            <v>2701080</v>
          </cell>
          <cell r="C898" t="str">
            <v>Нагородження переможців всеукраїнського конкурсу "Населений пункт найкращого благоустрою і підтримки громадського порядку" за 2009 рік</v>
          </cell>
        </row>
        <row r="899">
          <cell r="B899" t="str">
            <v>2701100</v>
          </cell>
          <cell r="C899" t="str">
            <v>Розробка схем та проектних рішень масового застосування</v>
          </cell>
        </row>
        <row r="900">
          <cell r="B900" t="str">
            <v>2701170</v>
          </cell>
          <cell r="C900" t="str">
            <v>Ліквідація наслідків підтоплення територій в містах і селищах України</v>
          </cell>
        </row>
        <row r="901">
          <cell r="B901" t="str">
            <v>2701180</v>
          </cell>
          <cell r="C901" t="str">
            <v>Загальнодержавна програма реформування житлово-комунального господарства в т. ч. на здешевлення кредитів для виконання цієї програми</v>
          </cell>
        </row>
        <row r="902">
          <cell r="B902" t="str">
            <v>2701190</v>
          </cell>
          <cell r="C902" t="str">
            <v>Підготовка фахівців для житлово-комунального господарства</v>
          </cell>
        </row>
        <row r="903">
          <cell r="B903" t="str">
            <v>2701200</v>
          </cell>
          <cell r="C903" t="str">
            <v>Відшкодування відсоткової ставки по кредитах, спрямованих на реалізацію проектів з енергозбереження в житлово-комунальному господарстві</v>
          </cell>
        </row>
        <row r="904">
          <cell r="B904" t="str">
            <v>2701210</v>
          </cell>
          <cell r="C904" t="str">
            <v>Реалізація інвестиційних та інноваційних проектів з енергозбереження в житлово-комунальному господарстві</v>
          </cell>
        </row>
        <row r="905">
          <cell r="B905" t="str">
            <v>2701220</v>
          </cell>
          <cell r="C905" t="str">
            <v>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v>
          </cell>
        </row>
        <row r="906">
          <cell r="B906" t="str">
            <v>2701240</v>
          </cell>
          <cell r="C906" t="str">
            <v>Реалізація інвестиційних (пілотних) проектів у сфері житлово-комунального господарства</v>
          </cell>
        </row>
        <row r="907">
          <cell r="B907" t="str">
            <v>2701340</v>
          </cell>
          <cell r="C907" t="str">
            <v>Реконструкція централізованих систем водопостачання і водовідведення з використанням енергоощадного обладнання та технологій</v>
          </cell>
        </row>
        <row r="908">
          <cell r="B908" t="str">
            <v>2701850</v>
          </cell>
          <cell r="C908" t="str">
            <v>Будівництво другої нитки Головного міського каналізаційного колектора в м. Києві в рамках підготовки до Євро-2012</v>
          </cell>
        </row>
        <row r="909">
          <cell r="B909" t="str">
            <v>2705000</v>
          </cell>
          <cell r="C909" t="str">
            <v>Державна архітектурно-будівельна інспекція</v>
          </cell>
        </row>
        <row r="910">
          <cell r="B910" t="str">
            <v>2710000</v>
          </cell>
          <cell r="C910" t="str">
            <v>Міністерство з питань житлово-комунального господарства України (загальнодержавні витрати)</v>
          </cell>
        </row>
        <row r="911">
          <cell r="B911" t="str">
            <v>2711000</v>
          </cell>
          <cell r="C911" t="str">
            <v>Міністерство з питань житлово-комунального господарства України (загальнодержавні витрати)</v>
          </cell>
        </row>
        <row r="912">
          <cell r="B912" t="str">
            <v>2711020</v>
          </cell>
          <cell r="C912" t="str">
            <v>Субвенція з державного бюджету місцевим бюджетам на придбання вагонів для комунального електротранспорту (тролейбусів і трамваїв)</v>
          </cell>
        </row>
        <row r="913">
          <cell r="B913" t="str">
            <v>2711100</v>
          </cell>
          <cell r="C913" t="str">
            <v>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v>
          </cell>
        </row>
        <row r="914">
          <cell r="B914" t="str">
            <v>2711140</v>
          </cell>
          <cell r="C914"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915">
          <cell r="B915" t="str">
            <v>2711150</v>
          </cell>
          <cell r="C915" t="str">
            <v>Субвенція з державного бюджету міському бюджету м. Алчевськ на соціально-економічний розвиток</v>
          </cell>
        </row>
        <row r="916">
          <cell r="B916" t="str">
            <v>2711170</v>
          </cell>
          <cell r="C916" t="str">
            <v>Ліквідація наслідків підтоплення територій в містах і селищах України</v>
          </cell>
        </row>
        <row r="917">
          <cell r="B917" t="str">
            <v>2750000</v>
          </cell>
          <cell r="C917" t="str">
            <v>Міністерство регіонального розвитку, будівництва та житлово-комунального господарства України</v>
          </cell>
        </row>
        <row r="918">
          <cell r="B918" t="str">
            <v>2751000</v>
          </cell>
          <cell r="C918" t="str">
            <v>Апарат Міністерства регіонального розвитку, будівництва та житлово-комунального господарства України</v>
          </cell>
        </row>
        <row r="919">
          <cell r="B919" t="str">
            <v>2751010</v>
          </cell>
          <cell r="C919" t="str">
            <v>Керівництво та управління у сфері регіонального розвитку, будівництва та житлово-комунального господарства</v>
          </cell>
        </row>
        <row r="920">
          <cell r="B920" t="str">
            <v>2751030</v>
          </cell>
          <cell r="C920" t="str">
            <v>Дослідження, наукові і науково-технічні розробки у сфері будівництва, житлово-комунального господарства та регіонального розвитку, виконання робіт за державними цільовими програмами у сфері розвитку житлово-комунального господарства, наукові розробки із</v>
          </cell>
        </row>
        <row r="921">
          <cell r="B921" t="str">
            <v>2751040</v>
          </cell>
          <cell r="C921" t="str">
            <v>Наукові розробки із нормування та стандартизації у сфері будівництва та житлової політики</v>
          </cell>
        </row>
        <row r="922">
          <cell r="B922" t="str">
            <v>2751050</v>
          </cell>
          <cell r="C922" t="str">
            <v>Заходи з реалізації Загальнодержавної цільової програми "Питна вода України" та реконструкція та будівництво систем централізованого водовідведення</v>
          </cell>
        </row>
        <row r="923">
          <cell r="B923" t="str">
            <v>2751060</v>
          </cell>
          <cell r="C923" t="str">
            <v>Відзначення Державною премією у сфері архітектури та фінансова підтримка творчих спілок</v>
          </cell>
        </row>
        <row r="924">
          <cell r="B924" t="str">
            <v>2751070</v>
          </cell>
          <cell r="C924" t="str">
            <v>Функціонування Державної науково-технічної бібліотеки</v>
          </cell>
        </row>
        <row r="925">
          <cell r="B925" t="str">
            <v>2751080</v>
          </cell>
          <cell r="C925" t="str">
            <v>Збереження архітектурної спадщини в заповідниках</v>
          </cell>
        </row>
        <row r="926">
          <cell r="B926" t="str">
            <v>2751090</v>
          </cell>
          <cell r="C926" t="str">
            <v>Паспортизація, інвентаризація та реставрація пам'яток архітектури</v>
          </cell>
        </row>
        <row r="927">
          <cell r="B927" t="str">
            <v>2751100</v>
          </cell>
          <cell r="C927" t="str">
            <v>Розробка схем та проектних рішень масового застосування</v>
          </cell>
        </row>
        <row r="928">
          <cell r="B928" t="str">
            <v>2751110</v>
          </cell>
          <cell r="C928" t="str">
            <v>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v>
          </cell>
        </row>
        <row r="929">
          <cell r="B929" t="str">
            <v>2751120</v>
          </cell>
          <cell r="C929" t="str">
            <v>Підготовка фахівців для органів місцевого самоврядування</v>
          </cell>
        </row>
        <row r="930">
          <cell r="B930" t="str">
            <v>2751130</v>
          </cell>
          <cell r="C930" t="str">
            <v>Реалізація пілотних проектів у сфері житлово-комунального господарства</v>
          </cell>
        </row>
        <row r="931">
          <cell r="B931" t="str">
            <v>2751140</v>
          </cell>
          <cell r="C931" t="str">
            <v>Державний насіннєвий контроль у сфері зеленого будівництва та квітникарства</v>
          </cell>
        </row>
        <row r="932">
          <cell r="B932" t="str">
            <v>2751150</v>
          </cell>
          <cell r="C932" t="str">
            <v>Збереження і вивчення у спеціально створених умовах різноманітних видів дерев і чагарників</v>
          </cell>
        </row>
        <row r="933">
          <cell r="B933" t="str">
            <v>2751160</v>
          </cell>
          <cell r="C933" t="str">
            <v>Відзначення Державною премією в галузі архітектури</v>
          </cell>
        </row>
        <row r="934">
          <cell r="B934" t="str">
            <v>2751170</v>
          </cell>
          <cell r="C934" t="str">
            <v>Реконструкція систем водопостачання м. Львова</v>
          </cell>
        </row>
        <row r="935">
          <cell r="B935" t="str">
            <v>2751180</v>
          </cell>
          <cell r="C935" t="str">
            <v>Забезпечення інформування органів місцевого самоврядування</v>
          </cell>
        </row>
        <row r="936">
          <cell r="B936" t="str">
            <v>2751190</v>
          </cell>
          <cell r="C936" t="str">
            <v>Надання державної підтримки для будівництва (придбання) доступного житла</v>
          </cell>
        </row>
        <row r="937">
          <cell r="B937" t="str">
            <v>2751200</v>
          </cell>
          <cell r="C937"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v>
          </cell>
        </row>
        <row r="938">
          <cell r="B938" t="str">
            <v>2751210</v>
          </cell>
          <cell r="C938" t="str">
            <v>Проведення земельної реформи</v>
          </cell>
        </row>
        <row r="939">
          <cell r="B939" t="str">
            <v>2751220</v>
          </cell>
          <cell r="C939" t="str">
            <v>Часткова компенсація витрат за спожиту електроенергію, повіязаних з перекиданням води у маловодні регіони</v>
          </cell>
        </row>
        <row r="940">
          <cell r="B940" t="str">
            <v>2751230</v>
          </cell>
          <cell r="C940" t="str">
            <v>Пошук і впорядкування поховань жертв війни та політичних репресій</v>
          </cell>
        </row>
        <row r="941">
          <cell r="B941" t="str">
            <v>2751240</v>
          </cell>
          <cell r="C941" t="str">
            <v>Компенсація різниці в тарифах на виробництво теплової енергії для населення на теплогенеруючих установках (крім теплоелектроцентралей, теплоелектростанцій і атомних електростанцій) з використанням будь-яких видів палива та енергії, крім природного газу</v>
          </cell>
        </row>
        <row r="942">
          <cell r="B942" t="str">
            <v>2751250</v>
          </cell>
          <cell r="C942" t="str">
            <v>Загальнодержавні топографо-геодезичні та картографічні роботи, демаркація та делімітація державного кордону</v>
          </cell>
        </row>
        <row r="943">
          <cell r="B943" t="str">
            <v>2751260</v>
          </cell>
          <cell r="C943" t="str">
            <v>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v>
          </cell>
        </row>
        <row r="944">
          <cell r="B944" t="str">
            <v>2751270</v>
          </cell>
          <cell r="C944" t="str">
            <v>Здійснення заходів з підготовки та відзначення 925 - річчя заснування м. Бродів Львівської області та 425 - річчя надання місту Магдебурзького права</v>
          </cell>
        </row>
        <row r="945">
          <cell r="B945" t="str">
            <v>2751280</v>
          </cell>
          <cell r="C945" t="str">
            <v>Державні капітальні вкладення на реалізацію Чорнобильської будівельної програми</v>
          </cell>
        </row>
        <row r="946">
          <cell r="B946" t="str">
            <v>2751290</v>
          </cell>
          <cell r="C946" t="str">
            <v>Фінансова підтримка статутної діяльності всеукраїнських асоціацій</v>
          </cell>
        </row>
        <row r="947">
          <cell r="B947" t="str">
            <v>2751300</v>
          </cell>
          <cell r="C947" t="str">
            <v>Забезпечення житлом інвалідів війни</v>
          </cell>
        </row>
        <row r="948">
          <cell r="B948" t="str">
            <v>2751310</v>
          </cell>
          <cell r="C948" t="str">
            <v>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v>
          </cell>
        </row>
        <row r="949">
          <cell r="B949" t="str">
            <v>2751330</v>
          </cell>
          <cell r="C949" t="str">
            <v>Облаштування багатоквартирних будинків сучасними засобами обліку і регулювання води та теплової енергії</v>
          </cell>
        </row>
        <row r="950">
          <cell r="B950" t="str">
            <v>2751340</v>
          </cell>
          <cell r="C950" t="str">
            <v>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v>
          </cell>
        </row>
        <row r="951">
          <cell r="B951" t="str">
            <v>2751360</v>
          </cell>
          <cell r="C951" t="str">
            <v>Повернення кредитів, наданих з державного бюджету молодим сім'ям та одиноким молодим громадянам на будівництво (реконструкцію) та придбання житла, і пеня</v>
          </cell>
        </row>
        <row r="952">
          <cell r="B952" t="str">
            <v>2751370</v>
          </cell>
          <cell r="C952" t="str">
            <v>Фінансова підтримка Державного фонду сприяння молодіжному житловому будівництву</v>
          </cell>
        </row>
        <row r="953">
          <cell r="B953" t="str">
            <v>2751380</v>
          </cell>
          <cell r="C953"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954">
          <cell r="B954" t="str">
            <v>2751390</v>
          </cell>
          <cell r="C954"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v>
          </cell>
        </row>
        <row r="955">
          <cell r="B955" t="str">
            <v>2751420</v>
          </cell>
          <cell r="C955" t="str">
            <v>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v>
          </cell>
        </row>
        <row r="956">
          <cell r="B956" t="str">
            <v>2751430</v>
          </cell>
          <cell r="C956" t="str">
            <v>Державне пільгове кредитування індивідуальних сільських забудовників на будівництво (реконструкцію) та придбання житла</v>
          </cell>
        </row>
        <row r="957">
          <cell r="B957" t="str">
            <v>2751440</v>
          </cell>
          <cell r="C957" t="str">
            <v>Повернення кредитів, наданих з державного бюджету індивідуальним сільським забудовникам на будівництво (реконструкцію) та придбання житла</v>
          </cell>
        </row>
        <row r="958">
          <cell r="B958" t="str">
            <v>2751450</v>
          </cell>
          <cell r="C958" t="str">
            <v>Реконструкція та будівництво систем централізованого водовідведення</v>
          </cell>
        </row>
        <row r="959">
          <cell r="B959" t="str">
            <v>2751460</v>
          </cell>
          <cell r="C959" t="str">
            <v>Капітальний ремонт гуртожитків, що передаються з державної власності у власність територіальних громад</v>
          </cell>
        </row>
        <row r="960">
          <cell r="B960" t="str">
            <v>2751470</v>
          </cell>
          <cell r="C960" t="str">
            <v>Здешевлення вартості іпотечних кредитів для забезпечення доступним житлом громадян, які потребують поліпшення житлових умов</v>
          </cell>
        </row>
        <row r="961">
          <cell r="B961" t="str">
            <v>2751500</v>
          </cell>
          <cell r="C961" t="str">
            <v>Видатки із Стабілізаційного фонду за напрямом здійснення інвестицій в об'єкти розвитку соціально-культурної сфери</v>
          </cell>
        </row>
        <row r="962">
          <cell r="B962" t="str">
            <v>2751520</v>
          </cell>
          <cell r="C962" t="str">
            <v>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v>
          </cell>
        </row>
        <row r="963">
          <cell r="B963" t="str">
            <v>2751530</v>
          </cell>
          <cell r="C963" t="str">
            <v>Підтримка статутної діяльності Всеукраїнських асоціацій органів місцевого самоврядування</v>
          </cell>
        </row>
        <row r="964">
          <cell r="B964" t="str">
            <v>2751540</v>
          </cell>
          <cell r="C964" t="str">
            <v>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v>
          </cell>
        </row>
        <row r="965">
          <cell r="B965" t="str">
            <v>2751560</v>
          </cell>
          <cell r="C965" t="str">
            <v>Очищення побутово-стічних вод міста Калуш</v>
          </cell>
        </row>
        <row r="966">
          <cell r="B966" t="str">
            <v>2751570</v>
          </cell>
          <cell r="C966" t="str">
            <v>Реалізація Загальнодержавної цільової програми "Питна вода України"</v>
          </cell>
        </row>
        <row r="967">
          <cell r="B967" t="str">
            <v>2751580</v>
          </cell>
          <cell r="C967" t="str">
            <v>Реалізація проектів ремонту, реконструкції, будівництва зовнішнього освітлення вулиць із застосуванням енергозберігаючих технологій</v>
          </cell>
        </row>
        <row r="968">
          <cell r="B968" t="str">
            <v>2751590</v>
          </cell>
          <cell r="C968" t="str">
            <v>Відновлення (будівництво, капітальний ремонт, реконструкція) інфраструктури у Донецькій та Луганській областях</v>
          </cell>
        </row>
        <row r="969">
          <cell r="B969" t="str">
            <v>2751600</v>
          </cell>
          <cell r="C969" t="str">
            <v>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 реконструкція та розвиток системи комунального водного господарства м. Чернівці</v>
          </cell>
        </row>
        <row r="970">
          <cell r="B970" t="str">
            <v>2751610</v>
          </cell>
          <cell r="C970" t="str">
            <v>Фінансування заходів по забезпеченню впровадження та координації проекту розвитку міської інфраструктури та заходів в секторі централізованого теплопостачання України</v>
          </cell>
        </row>
        <row r="971">
          <cell r="B971" t="str">
            <v>2751620</v>
          </cell>
          <cell r="C971" t="str">
            <v>Розвиток системи водопостачання та водовідведення в м. Миколаєві</v>
          </cell>
        </row>
        <row r="972">
          <cell r="B972" t="str">
            <v>2751630</v>
          </cell>
          <cell r="C972" t="str">
            <v>Реалізація надзвичайної  кредитної  програми для України</v>
          </cell>
        </row>
        <row r="973">
          <cell r="B973" t="str">
            <v>2751700</v>
          </cell>
          <cell r="C973" t="str">
            <v>Погашення кредиторської заборгованості з відшкодування витрат, пов'язаних з проведенням невідкладних аварійно-ремонтних робіт на пам'ятці архітектури "Андріївська церква" Національного заповідника "Софія Київська"</v>
          </cell>
        </row>
        <row r="974">
          <cell r="B974" t="str">
            <v>2751800</v>
          </cell>
          <cell r="C974" t="str">
            <v>Проведення протизсувних заходів, інженерного захисту, протиаварійних та ремонтно-реставраційних робіт на території Києво-Печерської Лаври</v>
          </cell>
        </row>
        <row r="975">
          <cell r="B975" t="str">
            <v>2751810</v>
          </cell>
          <cell r="C975" t="str">
            <v>Капітальний ремонт, модернізація та заміна ліфтів у житлових будинках</v>
          </cell>
        </row>
        <row r="976">
          <cell r="B976" t="str">
            <v>2751820</v>
          </cell>
          <cell r="C976" t="str">
            <v>Реконструкція та реставрація об'єктів культурної спадщини в містах проведення чемпіонату Євро - 2012</v>
          </cell>
        </row>
        <row r="977">
          <cell r="B977" t="str">
            <v>2751850</v>
          </cell>
          <cell r="C977" t="str">
            <v>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v>
          </cell>
        </row>
        <row r="978">
          <cell r="B978" t="str">
            <v>2751880</v>
          </cell>
          <cell r="C978" t="str">
            <v>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v>
          </cell>
        </row>
        <row r="979">
          <cell r="B979" t="str">
            <v>2752000</v>
          </cell>
          <cell r="C979" t="str">
            <v>Державна архітектурно-будівельна інспекція України</v>
          </cell>
        </row>
        <row r="980">
          <cell r="B980" t="str">
            <v>2752010</v>
          </cell>
          <cell r="C980" t="str">
            <v>Керівництво та управління у сфері архітектурно-будівельного контролю</v>
          </cell>
        </row>
        <row r="981">
          <cell r="B981" t="str">
            <v>2753000</v>
          </cell>
          <cell r="C981" t="str">
            <v>Державне агентство з питань електронного урядування України</v>
          </cell>
        </row>
        <row r="982">
          <cell r="B982" t="str">
            <v>2753010</v>
          </cell>
          <cell r="C982" t="str">
            <v>Керівництво та управління у сфері електронного урядування</v>
          </cell>
        </row>
        <row r="983">
          <cell r="B983" t="str">
            <v>2753030</v>
          </cell>
          <cell r="C983" t="str">
            <v>Електронне урядування та Національна програма інформатизації</v>
          </cell>
        </row>
        <row r="984">
          <cell r="B984" t="str">
            <v>2754000</v>
          </cell>
          <cell r="C984" t="str">
            <v>Державне агентство з енергоефективності та енергозбереження України</v>
          </cell>
        </row>
        <row r="985">
          <cell r="B985" t="str">
            <v>2754010</v>
          </cell>
          <cell r="C985" t="str">
            <v>Керівництво та управління у сфері ефективного використання енергетичних ресурсів</v>
          </cell>
        </row>
        <row r="986">
          <cell r="B986" t="str">
            <v>2754040</v>
          </cell>
          <cell r="C986" t="str">
            <v>Державна підтримка заходів з енергозбереження через механізм здешевлення кредитів</v>
          </cell>
        </row>
        <row r="987">
          <cell r="B987" t="str">
            <v>2755000</v>
          </cell>
          <cell r="C987" t="str">
            <v>Державне агентство земельних ресурсів України</v>
          </cell>
        </row>
        <row r="988">
          <cell r="B988" t="str">
            <v>2755010</v>
          </cell>
          <cell r="C988" t="str">
            <v>Керівництво та управління у сфері земельних ресурсів</v>
          </cell>
        </row>
        <row r="989">
          <cell r="B989" t="str">
            <v>2760000</v>
          </cell>
          <cell r="C989" t="str">
            <v>Міністерство регіонального розвитку, будівництва та житлово-комунального господарства України (загальнодержавні витрати)</v>
          </cell>
        </row>
        <row r="990">
          <cell r="B990" t="str">
            <v>2761000</v>
          </cell>
          <cell r="C990" t="str">
            <v>Міністерство регіонального розвитку, будівництва та житлово-комунального господарства України (загальнодержавні витрати)</v>
          </cell>
        </row>
        <row r="991">
          <cell r="B991" t="str">
            <v>2761020</v>
          </cell>
          <cell r="C991" t="str">
            <v>Субвенція з державного бюджету міському бюджету міста івано-Франківська на відзначення 350-річчя міста івано-Франківська</v>
          </cell>
        </row>
        <row r="992">
          <cell r="B992" t="str">
            <v>2761030</v>
          </cell>
          <cell r="C992" t="str">
            <v>Субвенція з державного бюджету місцевим бюджетам на фінансування проектів транскордонного співробітництва</v>
          </cell>
        </row>
        <row r="993">
          <cell r="B993" t="str">
            <v>2761050</v>
          </cell>
          <cell r="C993" t="str">
            <v>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v>
          </cell>
        </row>
        <row r="994">
          <cell r="B994" t="str">
            <v>2761060</v>
          </cell>
          <cell r="C994" t="str">
            <v>Субвенція з державного бюджету бюджету Василівського району на соціально-економічний розвиток смт. Степногірськ</v>
          </cell>
        </row>
        <row r="995">
          <cell r="B995" t="str">
            <v>2761080</v>
          </cell>
          <cell r="C995" t="str">
            <v>Субвенція з державного бюджету міському бюджету м. Львова на відновлення історичної спадщини міста</v>
          </cell>
        </row>
        <row r="996">
          <cell r="B996" t="str">
            <v>2761090</v>
          </cell>
          <cell r="C996" t="str">
            <v>Субвенція з державного бюджету місцевим бюджетам на соціально-економічний розвиток</v>
          </cell>
        </row>
        <row r="997">
          <cell r="B997" t="str">
            <v>2761100</v>
          </cell>
          <cell r="C997"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998">
          <cell r="B998" t="str">
            <v>2761110</v>
          </cell>
          <cell r="C998" t="str">
            <v>Субвенція з державного бюджету місцевим бюджетам на забезпечення житлом працівників бюджетної сфери, які заключили контракт на 20 років</v>
          </cell>
        </row>
        <row r="999">
          <cell r="B999" t="str">
            <v>2761120</v>
          </cell>
          <cell r="C999" t="str">
            <v>Субвенція з державного бюджету міському бюджету міста Дніпродзержинська на проведення протизсувних заходів у Шамишиній балці</v>
          </cell>
        </row>
        <row r="1000">
          <cell r="B1000" t="str">
            <v>2761150</v>
          </cell>
          <cell r="C1000" t="str">
            <v>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v>
          </cell>
        </row>
        <row r="1001">
          <cell r="B1001" t="str">
            <v>2761160</v>
          </cell>
          <cell r="C1001" t="str">
            <v>Субвенція з державного бюджету бюджету Новоград-Волинського району Житомирської області на соціально-економічний розвиток району</v>
          </cell>
        </row>
        <row r="1002">
          <cell r="B1002" t="str">
            <v>2761170</v>
          </cell>
          <cell r="C1002" t="str">
            <v>Субвенція з державного бюджету міському бюджету міста Макіївка Донецької області на соціально-економічний розвиток</v>
          </cell>
        </row>
        <row r="1003">
          <cell r="B1003" t="str">
            <v>2761180</v>
          </cell>
          <cell r="C1003" t="str">
            <v>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v>
          </cell>
        </row>
        <row r="1004">
          <cell r="B1004" t="str">
            <v>2761190</v>
          </cell>
          <cell r="C1004" t="str">
            <v>Субвенція з державного бюджету міському бюджету міста Бердянськ Запорізької області на укріплення Бердянської коси</v>
          </cell>
        </row>
        <row r="1005">
          <cell r="B1005" t="str">
            <v>2761200</v>
          </cell>
          <cell r="C1005" t="str">
            <v>Субвенція з державного бюджету міському бюджету міста Жовті Води Дніпропетровської області на соціально-економічний розвиток</v>
          </cell>
        </row>
        <row r="1006">
          <cell r="B1006" t="str">
            <v>2761210</v>
          </cell>
          <cell r="C1006" t="str">
            <v>Субвенція з державного бюджету місцевим бюджетам на соціально-економічний розвиток міст районного значення та селищ міського типу - районних центрів</v>
          </cell>
        </row>
        <row r="1007">
          <cell r="B1007" t="str">
            <v>2761220</v>
          </cell>
          <cell r="C1007" t="str">
            <v>Субвенція з державного бюджету міському бюджету міста Львова на реалізацію заходів з цілодобового водозабезпечення міста Львова</v>
          </cell>
        </row>
        <row r="1008">
          <cell r="B1008" t="str">
            <v>2761230</v>
          </cell>
          <cell r="C1008" t="str">
            <v>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v>
          </cell>
        </row>
        <row r="1009">
          <cell r="B1009" t="str">
            <v>2761240</v>
          </cell>
          <cell r="C1009" t="str">
            <v>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v>
          </cell>
        </row>
        <row r="1010">
          <cell r="B1010" t="str">
            <v>2761250</v>
          </cell>
          <cell r="C1010" t="str">
            <v>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v>
          </cell>
        </row>
        <row r="1011">
          <cell r="B1011" t="str">
            <v>2761260</v>
          </cell>
          <cell r="C1011" t="str">
            <v>Субвенція з державного бюджету міському бюджету міста Дніпропетровська на соціально-економічний розвиток</v>
          </cell>
        </row>
        <row r="1012">
          <cell r="B1012" t="str">
            <v>2761270</v>
          </cell>
          <cell r="C1012" t="str">
            <v>Субвенція з державного бюджету міському бюджету міста Харцизьк Донецької області на соціально-економічний розвиток</v>
          </cell>
        </row>
        <row r="1013">
          <cell r="B1013" t="str">
            <v>2761280</v>
          </cell>
          <cell r="C1013" t="str">
            <v>Субвенція з державного бюджету районному бюджету Кілійського району Одеської області на соціально-економічний розвиток Кілійського району</v>
          </cell>
        </row>
        <row r="1014">
          <cell r="B1014" t="str">
            <v>2761290</v>
          </cell>
          <cell r="C1014" t="str">
            <v>Субвенція з державного бюджету міському бюджету міста Єнакієве Донецької області на соціально-економічний розвиток</v>
          </cell>
        </row>
        <row r="1015">
          <cell r="B1015" t="str">
            <v>2761300</v>
          </cell>
          <cell r="C1015" t="str">
            <v>Субвенція з державного бюджету районному бюджету Шахтарського району Донецької області на соціально-економічний розвиток Шахтарського району</v>
          </cell>
        </row>
        <row r="1016">
          <cell r="B1016" t="str">
            <v>2761310</v>
          </cell>
          <cell r="C1016" t="str">
            <v>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v>
          </cell>
        </row>
        <row r="1017">
          <cell r="B1017" t="str">
            <v>2761320</v>
          </cell>
          <cell r="C1017" t="str">
            <v>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v>
          </cell>
        </row>
        <row r="1018">
          <cell r="B1018" t="str">
            <v>2761350</v>
          </cell>
          <cell r="C1018"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1019">
          <cell r="B1019" t="str">
            <v>2761360</v>
          </cell>
          <cell r="C1019" t="str">
            <v>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v>
          </cell>
        </row>
        <row r="1020">
          <cell r="B1020" t="str">
            <v>2761370</v>
          </cell>
          <cell r="C1020" t="str">
            <v>Субвенція з державного бюджету міському бюджету м. Глухів Сумської області на проведення ремонтно-реставраційних робіт пам'яток культурної спадщини</v>
          </cell>
        </row>
        <row r="1021">
          <cell r="B1021" t="str">
            <v>2761380</v>
          </cell>
          <cell r="C1021"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1022">
          <cell r="B1022" t="str">
            <v>2761390</v>
          </cell>
          <cell r="C1022" t="str">
            <v>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v>
          </cell>
        </row>
        <row r="1023">
          <cell r="B1023" t="str">
            <v>2761400</v>
          </cell>
          <cell r="C1023" t="str">
            <v>Субвенція з державного бюджету районному бюджету Баранівського району Житомирської області на соціально-економічний розвиток</v>
          </cell>
        </row>
        <row r="1024">
          <cell r="B1024" t="str">
            <v>2761410</v>
          </cell>
          <cell r="C1024" t="str">
            <v>Субвенція з державного бюджету міському бюджету міста Новоград-Волинський Житомирської області на соціально-економічний розвиток</v>
          </cell>
        </row>
        <row r="1025">
          <cell r="B1025" t="str">
            <v>2761420</v>
          </cell>
          <cell r="C1025" t="str">
            <v>Субвенція з державного бюджету районному бюджету Новоград-Волинського району Житомирської області на соціально-економічний розвиток</v>
          </cell>
        </row>
        <row r="1026">
          <cell r="B1026" t="str">
            <v>2761430</v>
          </cell>
          <cell r="C1026" t="str">
            <v>Субвенція з державного бюджету районному бюджету Червоноармійського району Житомирської області на соціально-економічний розвиток</v>
          </cell>
        </row>
        <row r="1027">
          <cell r="B1027" t="str">
            <v>2761440</v>
          </cell>
          <cell r="C1027" t="str">
            <v>Субвенція з державного бюджету районному бюджету Ємільчинського району Житомирської області на соціально-економічний розвиток</v>
          </cell>
        </row>
        <row r="1028">
          <cell r="B1028" t="str">
            <v>2761450</v>
          </cell>
          <cell r="C1028" t="str">
            <v>Субвенція з державного бюджету міському бюджету міста Феодосія на будівництво та реконструкцію водогонів Фронтового та Феодосійського водосховищ</v>
          </cell>
        </row>
        <row r="1029">
          <cell r="B1029" t="str">
            <v>2761460</v>
          </cell>
          <cell r="C1029" t="str">
            <v>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v>
          </cell>
        </row>
        <row r="1030">
          <cell r="B1030" t="str">
            <v>2761470</v>
          </cell>
          <cell r="C1030" t="str">
            <v>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v>
          </cell>
        </row>
        <row r="1031">
          <cell r="B1031" t="str">
            <v>2761480</v>
          </cell>
          <cell r="C1031" t="str">
            <v>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v>
          </cell>
        </row>
        <row r="1032">
          <cell r="B1032" t="str">
            <v>2761490</v>
          </cell>
          <cell r="C1032" t="str">
            <v>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v>
          </cell>
        </row>
        <row r="1033">
          <cell r="B1033" t="str">
            <v>2761500</v>
          </cell>
          <cell r="C1033" t="str">
            <v>Субвенція з державного бюджету міському бюджету міста Бровари на будівництво тролейбусної лінії  Бровари - Київ</v>
          </cell>
        </row>
        <row r="1034">
          <cell r="B1034" t="str">
            <v>2761510</v>
          </cell>
          <cell r="C1034" t="str">
            <v>Субвенція з державного бюджету міському бюджету міста Судака на відзначення 1800-річчя міста Судака</v>
          </cell>
        </row>
        <row r="1035">
          <cell r="B1035" t="str">
            <v>2761520</v>
          </cell>
          <cell r="C1035" t="str">
            <v>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v>
          </cell>
        </row>
        <row r="1036">
          <cell r="B1036" t="str">
            <v>2761530</v>
          </cell>
          <cell r="C1036" t="str">
            <v>Субвенція з державного бюджету місцевим бюджетам на капітальний ремонт систем централізованого водопостачання та водовідведення</v>
          </cell>
        </row>
        <row r="1037">
          <cell r="B1037" t="str">
            <v>2761540</v>
          </cell>
          <cell r="C1037" t="str">
            <v>Субвенція з державного бюджету міському бюджету м.Дніпропетровська на будівництво та підтримання в безпечному стані гірничих виробок Дніпропетровського метрополітену</v>
          </cell>
        </row>
        <row r="1038">
          <cell r="B1038" t="str">
            <v>2761550</v>
          </cell>
          <cell r="C1038" t="str">
            <v>Субвенція з державного бюджету міському бюджету міста Києва на будівництво підіїзної дороги та зовнішньо-інженерних мереж до інноваційного парку "Біонік Хілл"</v>
          </cell>
        </row>
        <row r="1039">
          <cell r="B1039" t="str">
            <v>2800000</v>
          </cell>
          <cell r="C1039" t="str">
            <v>Міністерство аграрної політики та продовольства України</v>
          </cell>
        </row>
        <row r="1040">
          <cell r="B1040" t="str">
            <v>2801000</v>
          </cell>
          <cell r="C1040" t="str">
            <v>Апарат Міністерства аграрної політики та продовольства України</v>
          </cell>
        </row>
        <row r="1041">
          <cell r="B1041" t="str">
            <v>2801010</v>
          </cell>
          <cell r="C1041" t="str">
            <v>Загальне керівництво та управління у сфері агропромислового комплексу</v>
          </cell>
        </row>
        <row r="1042">
          <cell r="B1042" t="str">
            <v>2801020</v>
          </cell>
          <cell r="C1042" t="str">
            <v>Створення та впровадження комплексної автоматизованої системи Міністерства аграрної політики та продовольства України</v>
          </cell>
        </row>
        <row r="1043">
          <cell r="B1043" t="str">
            <v>2801040</v>
          </cell>
          <cell r="C1043" t="str">
            <v>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v>
          </cell>
        </row>
        <row r="1044">
          <cell r="B1044" t="str">
            <v>2801050</v>
          </cell>
          <cell r="C1044" t="str">
            <v>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v>
          </cell>
        </row>
        <row r="1045">
          <cell r="B1045" t="str">
            <v>2801060</v>
          </cell>
          <cell r="C1045" t="str">
            <v>Наукові розробки у сфері стандартизації та сертифікації сільськогосподарської продукції</v>
          </cell>
        </row>
        <row r="1046">
          <cell r="B1046" t="str">
            <v>2801070</v>
          </cell>
          <cell r="C1046" t="str">
            <v>Оздоровлення та відпочинок дітей працівників агропромислового комплексу</v>
          </cell>
        </row>
        <row r="1047">
          <cell r="B1047" t="str">
            <v>2801080</v>
          </cell>
          <cell r="C1047" t="str">
            <v>Підготовка кадрів для агропромислового комплексу вищими навчальними закладами і і іі рівнів акредитації</v>
          </cell>
        </row>
        <row r="1048">
          <cell r="B1048" t="str">
            <v>2801090</v>
          </cell>
          <cell r="C1048" t="str">
            <v>Суцільна паспортизація сільських населених пунктів</v>
          </cell>
        </row>
        <row r="1049">
          <cell r="B1049" t="str">
            <v>2801100</v>
          </cell>
          <cell r="C1049" t="str">
            <v>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v>
          </cell>
        </row>
        <row r="1050">
          <cell r="B1050" t="str">
            <v>2801110</v>
          </cell>
          <cell r="C1050" t="str">
            <v>Методичне забезпечення діяльності аграрних навчальних закладів</v>
          </cell>
        </row>
        <row r="1051">
          <cell r="B1051" t="str">
            <v>2801120</v>
          </cell>
          <cell r="C1051" t="str">
            <v>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v>
          </cell>
        </row>
        <row r="1052">
          <cell r="B1052" t="str">
            <v>2801130</v>
          </cell>
          <cell r="C1052" t="str">
            <v>Підвищення кваліфікації фахівців агропромислового комплексу</v>
          </cell>
        </row>
        <row r="1053">
          <cell r="B1053" t="str">
            <v>2801140</v>
          </cell>
          <cell r="C1053" t="str">
            <v>Підвищення кваліфікації кадрів агропромислового комплексу закладами післядипломної освіти</v>
          </cell>
        </row>
        <row r="1054">
          <cell r="B1054" t="str">
            <v>2801150</v>
          </cell>
          <cell r="C1054" t="str">
            <v>Державна підтримка сільськогосподарських обслуговуючих кооперативів</v>
          </cell>
        </row>
        <row r="1055">
          <cell r="B1055" t="str">
            <v>2801160</v>
          </cell>
          <cell r="C1055" t="str">
            <v>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v>
          </cell>
        </row>
        <row r="1056">
          <cell r="B1056" t="str">
            <v>2801170</v>
          </cell>
          <cell r="C1056" t="str">
            <v>Фінансування заходів по захисту, відтворенню та підвищенню родючості ірунтів</v>
          </cell>
        </row>
        <row r="1057">
          <cell r="B1057" t="str">
            <v>2801180</v>
          </cell>
          <cell r="C1057" t="str">
            <v>Фінансова підтримка заходів в агропромисловому комплексі</v>
          </cell>
        </row>
        <row r="1058">
          <cell r="B1058" t="str">
            <v>2801190</v>
          </cell>
          <cell r="C1058" t="str">
            <v>Селекція в тваринництві та птахівництві на підприємствах агропромислового комплексу</v>
          </cell>
        </row>
        <row r="1059">
          <cell r="B1059" t="str">
            <v>2801200</v>
          </cell>
          <cell r="C1059"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060">
          <cell r="B1060" t="str">
            <v>2801210</v>
          </cell>
          <cell r="C1060" t="str">
            <v>Бюджетна тваринницька дотація та державна підтримка виробництва продукції рослинництва</v>
          </cell>
        </row>
        <row r="1061">
          <cell r="B1061" t="str">
            <v>2801220</v>
          </cell>
          <cell r="C1061" t="str">
            <v>Селекція в рослинництві</v>
          </cell>
        </row>
        <row r="1062">
          <cell r="B1062" t="str">
            <v>2801230</v>
          </cell>
          <cell r="C1062" t="str">
            <v>Фінансова підтримка фермерських господарств</v>
          </cell>
        </row>
        <row r="1063">
          <cell r="B1063" t="str">
            <v>2801240</v>
          </cell>
          <cell r="C1063" t="str">
            <v>Здійснення фінансової підтримки підприємств агропромислового комплексу через механізм здешевлення кредитів та компенсації лізингових платежів</v>
          </cell>
        </row>
        <row r="1064">
          <cell r="B1064" t="str">
            <v>2801250</v>
          </cell>
          <cell r="C1064" t="str">
            <v>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v>
          </cell>
        </row>
        <row r="1065">
          <cell r="B1065" t="str">
            <v>2801260</v>
          </cell>
          <cell r="C1065" t="str">
            <v>Заходи з охорони і захисту, раціонального використання лісів, наданих в постійне користування агропромисловим підприємствам</v>
          </cell>
        </row>
        <row r="1066">
          <cell r="B1066" t="str">
            <v>2801270</v>
          </cell>
          <cell r="C1066" t="str">
            <v>Державна підтримка сільськогосподарської дорадчої служби</v>
          </cell>
        </row>
        <row r="1067">
          <cell r="B1067" t="str">
            <v>2801280</v>
          </cell>
          <cell r="C1067" t="str">
            <v>Фінансова підтримка агропромислових підприємств, що знаходяться в особливо складних кліматичних умовах</v>
          </cell>
        </row>
        <row r="1068">
          <cell r="B1068" t="str">
            <v>2801290</v>
          </cell>
          <cell r="C1068" t="str">
            <v>Проведення державних виставкових заходів у сфері агропромислового комплексу</v>
          </cell>
        </row>
        <row r="1069">
          <cell r="B1069" t="str">
            <v>2801300</v>
          </cell>
          <cell r="C1069" t="str">
            <v>Реформування та розвиток комунального господарства у сільській місцевості</v>
          </cell>
        </row>
        <row r="1070">
          <cell r="B1070" t="str">
            <v>2801310</v>
          </cell>
          <cell r="C1070" t="str">
            <v>Організація і регулювання діяльності установ в системі агропромислового комплексу та забезпечення діяльності Аграрного фонду</v>
          </cell>
        </row>
        <row r="1071">
          <cell r="B1071" t="str">
            <v>2801320</v>
          </cell>
          <cell r="C1071" t="str">
            <v>Дослідження і експериментальні розробки в системі агропромислового комплексу</v>
          </cell>
        </row>
        <row r="1072">
          <cell r="B1072" t="str">
            <v>2801330</v>
          </cell>
          <cell r="C1072" t="str">
            <v>Створення і забезпечення резервного запасу сортового та гібридного насіння</v>
          </cell>
        </row>
        <row r="1073">
          <cell r="B1073" t="str">
            <v>2801340</v>
          </cell>
          <cell r="C1073" t="str">
            <v>Запобігання розповсюдженню збудників інфекційних хвороб тварин</v>
          </cell>
        </row>
        <row r="1074">
          <cell r="B1074" t="str">
            <v>2801350</v>
          </cell>
          <cell r="C1074" t="str">
            <v>Державна підтримка розвитку хмелярства, закладення молодих садів, виноградників та ягідників і нагляд за ними</v>
          </cell>
        </row>
        <row r="1075">
          <cell r="B1075" t="str">
            <v>2801360</v>
          </cell>
          <cell r="C1075" t="str">
            <v>Часткова компенсація вартості електроенергії, використаної для поливу на зрошуваних землях</v>
          </cell>
        </row>
        <row r="1076">
          <cell r="B1076" t="str">
            <v>2801370</v>
          </cell>
          <cell r="C1076" t="str">
            <v>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v>
          </cell>
        </row>
        <row r="1077">
          <cell r="B1077" t="str">
            <v>2801380</v>
          </cell>
          <cell r="C1077" t="str">
            <v>Повернення бюджетних позичок, наданих на закупівлю сільськогосподарської продукції за державним замовленням (контрактом) 1994-1997 років</v>
          </cell>
        </row>
        <row r="1078">
          <cell r="B1078" t="str">
            <v>2801390</v>
          </cell>
          <cell r="C1078" t="str">
            <v>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v>
          </cell>
        </row>
        <row r="1079">
          <cell r="B1079" t="str">
            <v>2801400</v>
          </cell>
          <cell r="C1079" t="str">
            <v>Повернення кредитів, наданих з державного бюджету фермерським господарствам</v>
          </cell>
        </row>
        <row r="1080">
          <cell r="B1080" t="str">
            <v>2801420</v>
          </cell>
          <cell r="C1080"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081">
          <cell r="B1081" t="str">
            <v>2801430</v>
          </cell>
          <cell r="C1081" t="str">
            <v>Часткова компенсація вартості складної сільськогосподарської техніки вітчизняного виробництва</v>
          </cell>
        </row>
        <row r="1082">
          <cell r="B1082" t="str">
            <v>2801440</v>
          </cell>
          <cell r="C1082"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v>
          </cell>
        </row>
        <row r="1083">
          <cell r="B1083" t="str">
            <v>2801450</v>
          </cell>
          <cell r="C1083"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084">
          <cell r="B1084" t="str">
            <v>2801460</v>
          </cell>
          <cell r="C1084" t="str">
            <v>Надання кредитів фермерським господарствам</v>
          </cell>
        </row>
        <row r="1085">
          <cell r="B1085" t="str">
            <v>2801470</v>
          </cell>
          <cell r="C1085" t="str">
            <v>Фінансова підтримка Української лабораторії якості і безпеки продукції агропромислового комплексу</v>
          </cell>
        </row>
        <row r="1086">
          <cell r="B1086" t="str">
            <v>2801480</v>
          </cell>
          <cell r="C1086" t="str">
            <v>Створення Державного земельного банку</v>
          </cell>
        </row>
        <row r="1087">
          <cell r="B1087" t="str">
            <v>2801490</v>
          </cell>
          <cell r="C1087" t="str">
            <v>Фінансова підтримка заходів в агропромисловому комплексі на умовах фінансового лізингу</v>
          </cell>
        </row>
        <row r="1088">
          <cell r="B1088" t="str">
            <v>2801500</v>
          </cell>
          <cell r="C1088" t="str">
            <v>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v>
          </cell>
        </row>
        <row r="1089">
          <cell r="B1089" t="str">
            <v>2801510</v>
          </cell>
          <cell r="C1089" t="str">
            <v>Державна підтримка розвитку хмелярства</v>
          </cell>
        </row>
        <row r="1090">
          <cell r="B1090" t="str">
            <v>2801520</v>
          </cell>
          <cell r="C1090" t="str">
            <v>Фінансова підтримка створення оптових ринків сільськогосподарської продукції</v>
          </cell>
        </row>
        <row r="1091">
          <cell r="B1091" t="str">
            <v>2801530</v>
          </cell>
          <cell r="C1091" t="str">
            <v>Повернення коштів, наданих Міністерству аграрної політики та продовольства України для кредитування Аграрного фонду</v>
          </cell>
        </row>
        <row r="1092">
          <cell r="B1092" t="str">
            <v>2801540</v>
          </cell>
          <cell r="C1092" t="str">
            <v>Державна підтримка галузі тваринництва</v>
          </cell>
        </row>
        <row r="1093">
          <cell r="B1093" t="str">
            <v>2801550</v>
          </cell>
          <cell r="C1093" t="str">
            <v>Повернення коштів, наданих як часткова фінансова допомога сільськогосподарським підприємствам, які зазнали збитків внаслідок стихійного лиха у 2007 році</v>
          </cell>
        </row>
        <row r="1094">
          <cell r="B1094" t="str">
            <v>2801560</v>
          </cell>
          <cell r="C1094" t="str">
            <v>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v>
          </cell>
        </row>
        <row r="1095">
          <cell r="B1095" t="str">
            <v>2801570</v>
          </cell>
          <cell r="C1095" t="str">
            <v>Забезпечення діяльності Аграрного фонду</v>
          </cell>
        </row>
        <row r="1096">
          <cell r="B1096" t="str">
            <v>2801580</v>
          </cell>
          <cell r="C1096" t="str">
            <v>Здешевлення вартості страхових премій (внесків) фактично сплачених суб'єктами аграрного ринку</v>
          </cell>
        </row>
        <row r="1097">
          <cell r="B1097" t="str">
            <v>2801590</v>
          </cell>
          <cell r="C1097" t="str">
            <v>Часткове відшкодування вартості будівництва нових тепличних комплексів</v>
          </cell>
        </row>
        <row r="1098">
          <cell r="B1098" t="str">
            <v>2801800</v>
          </cell>
          <cell r="C1098" t="str">
            <v>Заходи з ліквідації наслідків затоплення шахти N 9 та аварійного ствола шахти N 8 Солотвинського солерудника Тячівського району Закарпатської області</v>
          </cell>
        </row>
        <row r="1099">
          <cell r="B1099" t="str">
            <v>2801900</v>
          </cell>
          <cell r="C1099" t="str">
            <v>Видатки із Стабілізаційного фонду на підтримку АПК</v>
          </cell>
        </row>
        <row r="1100">
          <cell r="B1100" t="str">
            <v>2802000</v>
          </cell>
          <cell r="C1100" t="str">
            <v>Державна ветеринарна та фітосанітарна служба України</v>
          </cell>
        </row>
        <row r="1101">
          <cell r="B1101" t="str">
            <v>2802010</v>
          </cell>
          <cell r="C1101" t="str">
            <v>Керівництво та управління у сфері ветеринарної медицини та фітосанітарної служби України</v>
          </cell>
        </row>
        <row r="1102">
          <cell r="B1102" t="str">
            <v>2802020</v>
          </cell>
          <cell r="C1102" t="str">
            <v>Протиепізоотичні заходи та участь у Міжнародному епізоотичному бюро</v>
          </cell>
        </row>
        <row r="1103">
          <cell r="B1103" t="str">
            <v>2802030</v>
          </cell>
          <cell r="C1103" t="str">
            <v>Організація та регулювання діяльності установ ветеринарної медицини та фітосанітарної служби</v>
          </cell>
        </row>
        <row r="1104">
          <cell r="B1104" t="str">
            <v>2802040</v>
          </cell>
          <cell r="C1104" t="str">
            <v>Організація і регулювання діяльності установ агропромислового комплексу з карантину рослин</v>
          </cell>
        </row>
        <row r="1105">
          <cell r="B1105" t="str">
            <v>2802050</v>
          </cell>
          <cell r="C1105" t="str">
            <v>Організація і регулювання діяльності установ в системі охорони прав на сорти рослин</v>
          </cell>
        </row>
        <row r="1106">
          <cell r="B1106" t="str">
            <v>2802070</v>
          </cell>
          <cell r="C1106" t="str">
            <v>Формування національних сортових рослинних ресурсів</v>
          </cell>
        </row>
        <row r="1107">
          <cell r="B1107" t="str">
            <v>2802080</v>
          </cell>
          <cell r="C1107" t="str">
            <v>Участь у міжнародному союзі по охороні нових сортів рослин (УПОВ)</v>
          </cell>
        </row>
        <row r="1108">
          <cell r="B1108" t="str">
            <v>2802090</v>
          </cell>
          <cell r="C1108" t="str">
            <v>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v>
          </cell>
        </row>
        <row r="1109">
          <cell r="B1109" t="str">
            <v>2802100</v>
          </cell>
          <cell r="C1109"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110">
          <cell r="B1110" t="str">
            <v>2803000</v>
          </cell>
          <cell r="C1110" t="str">
            <v>Державне агентство земельних ресурсів України</v>
          </cell>
        </row>
        <row r="1111">
          <cell r="B1111" t="str">
            <v>2803020</v>
          </cell>
          <cell r="C1111" t="str">
            <v>Підвищення кваліфікації працівників Державного агентства земельних ресурсів</v>
          </cell>
        </row>
        <row r="1112">
          <cell r="B1112" t="str">
            <v>2803040</v>
          </cell>
          <cell r="C1112" t="str">
            <v>Збереження, відтворення та забезпечення раціонального використання земельних ресурсів</v>
          </cell>
        </row>
        <row r="1113">
          <cell r="B1113" t="str">
            <v>2803050</v>
          </cell>
          <cell r="C1113" t="str">
            <v>Повернення кредиту наданого на розвиток системи кадастру</v>
          </cell>
        </row>
        <row r="1114">
          <cell r="B1114" t="str">
            <v>2803600</v>
          </cell>
          <cell r="C1114" t="str">
            <v>Видача державних актів на право приватної власності на землю в сільській місцевості</v>
          </cell>
        </row>
        <row r="1115">
          <cell r="B1115" t="str">
            <v>2803610</v>
          </cell>
          <cell r="C1115" t="str">
            <v>Надання кредитів на розвиток системи кадастру</v>
          </cell>
        </row>
        <row r="1116">
          <cell r="B1116" t="str">
            <v>2804000</v>
          </cell>
          <cell r="C1116" t="str">
            <v>Державне агентство рибного господарства України</v>
          </cell>
        </row>
        <row r="1117">
          <cell r="B1117" t="str">
            <v>2804010</v>
          </cell>
          <cell r="C1117" t="str">
            <v>Керівництво та управління у сфері рибного господарства</v>
          </cell>
        </row>
        <row r="1118">
          <cell r="B1118" t="str">
            <v>2804020</v>
          </cell>
          <cell r="C1118" t="str">
            <v>Організація діяльності рибовідтворювальних комплексів та інших бюджетних установ  у сфері рибного господарства</v>
          </cell>
        </row>
        <row r="1119">
          <cell r="B1119" t="str">
            <v>2804030</v>
          </cell>
          <cell r="C1119" t="str">
            <v>Прикладні науково-технічні розробки, виконання робіт за державними замовленнями у сфері рибного господарства</v>
          </cell>
        </row>
        <row r="1120">
          <cell r="B1120" t="str">
            <v>2804040</v>
          </cell>
          <cell r="C1120" t="str">
            <v>Підготовка кадрів у сфері рибного господарства вищими навчальними закладами і і іі рівнів акредитації</v>
          </cell>
        </row>
        <row r="1121">
          <cell r="B1121" t="str">
            <v>2804050</v>
          </cell>
          <cell r="C1121" t="str">
            <v>Підготовка кадрів у сфері рибного господарства вищими навчальними закладами ііі і іV рівнів акредитації</v>
          </cell>
        </row>
        <row r="1122">
          <cell r="B1122" t="str">
            <v>2804070</v>
          </cell>
          <cell r="C1122" t="str">
            <v>Селекція у рибному господарстві та відтворення водних біоресурсів у внутрішніх водоймах та Азово-Чорноморському басейні</v>
          </cell>
        </row>
        <row r="1123">
          <cell r="B1123" t="str">
            <v>2804080</v>
          </cell>
          <cell r="C1123" t="str">
            <v>Селекція у рибному господарстві</v>
          </cell>
        </row>
        <row r="1124">
          <cell r="B1124" t="str">
            <v>2804090</v>
          </cell>
          <cell r="C1124" t="str">
            <v>Міжнародна діяльність у галузі рибного  господарства</v>
          </cell>
        </row>
        <row r="1125">
          <cell r="B1125" t="str">
            <v>2804100</v>
          </cell>
          <cell r="C1125" t="str">
            <v>Заходи по операціях фінансового лізингу суден рибопромислового флоту</v>
          </cell>
        </row>
        <row r="1126">
          <cell r="B1126" t="str">
            <v>2804110</v>
          </cell>
          <cell r="C1126" t="str">
            <v>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v>
          </cell>
        </row>
        <row r="1127">
          <cell r="B1127" t="str">
            <v>2805000</v>
          </cell>
          <cell r="C1127" t="str">
            <v>Державне агентство лісових ресурсів України</v>
          </cell>
        </row>
        <row r="1128">
          <cell r="B1128" t="str">
            <v>2805010</v>
          </cell>
          <cell r="C1128" t="str">
            <v>Керівництво та управління у сфері лісового господарства</v>
          </cell>
        </row>
        <row r="1129">
          <cell r="B1129" t="str">
            <v>2805020</v>
          </cell>
          <cell r="C1129" t="str">
            <v>Дослідження, прикладні розробки  та підготовка наукових кадрів у сфері лісового господарства</v>
          </cell>
        </row>
        <row r="1130">
          <cell r="B1130" t="str">
            <v>2805060</v>
          </cell>
          <cell r="C1130" t="str">
            <v>Ведення лісового і мисливського господарства, охорона і захист лісів в лісовому фонді</v>
          </cell>
        </row>
        <row r="1131">
          <cell r="B1131" t="str">
            <v>2806000</v>
          </cell>
          <cell r="C1131" t="str">
            <v>Національна акціонерна компанія "Украгролізинг"</v>
          </cell>
        </row>
        <row r="1132">
          <cell r="B1132" t="str">
            <v>2806030</v>
          </cell>
          <cell r="C1132" t="str">
            <v>Заходи по операціях фінансового лізингу вітчизняної сільськогосподарської техніки</v>
          </cell>
        </row>
        <row r="1133">
          <cell r="B1133" t="str">
            <v>2806120</v>
          </cell>
          <cell r="C1133" t="str">
            <v>Заходи по операціях фінансового лізингу вітчизняної сільськогосподарської техніки</v>
          </cell>
        </row>
        <row r="1134">
          <cell r="B1134" t="str">
            <v>2806130</v>
          </cell>
          <cell r="C1134" t="str">
            <v>Повернення коштів в частині відшкодування вартості сільськогосподарської техніки, переданої суб'єктам господарювання на умовах фінансового лізингу</v>
          </cell>
        </row>
        <row r="1135">
          <cell r="B1135" t="str">
            <v>2806140</v>
          </cell>
          <cell r="C1135" t="str">
            <v>Придбання сільськогосподарської техніки на умовах фінансового лізингу та заходи по операціях фінансового лізингу</v>
          </cell>
        </row>
        <row r="1136">
          <cell r="B1136" t="str">
            <v>2806150</v>
          </cell>
          <cell r="C1136" t="str">
            <v>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v>
          </cell>
        </row>
        <row r="1137">
          <cell r="B1137" t="str">
            <v>2806160</v>
          </cell>
          <cell r="C1137" t="str">
            <v>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v>
          </cell>
        </row>
        <row r="1138">
          <cell r="B1138" t="str">
            <v>2806220</v>
          </cell>
          <cell r="C1138"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139">
          <cell r="B1139" t="str">
            <v>2806230</v>
          </cell>
          <cell r="C1139" t="str">
            <v>Заходи по операціях фінансового лізингу вітчизняної сільськогосподарської техніки</v>
          </cell>
        </row>
        <row r="1140">
          <cell r="B1140" t="str">
            <v>2806240</v>
          </cell>
          <cell r="C1140" t="str">
            <v>Збільшення статутного фонду НАК "Украгролізинг" для придбання сільськогосподарської техніки, обладнання та племінної худоби</v>
          </cell>
        </row>
        <row r="1141">
          <cell r="B1141" t="str">
            <v>2806250</v>
          </cell>
          <cell r="C1141"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v>
          </cell>
        </row>
        <row r="1142">
          <cell r="B1142" t="str">
            <v>2807000</v>
          </cell>
          <cell r="C1142" t="str">
            <v>Державна інспекція сільського господарства України</v>
          </cell>
        </row>
        <row r="1143">
          <cell r="B1143" t="str">
            <v>2807010</v>
          </cell>
          <cell r="C1143" t="str">
            <v>Здійснення державного контролю у галузі сільського господарства</v>
          </cell>
        </row>
        <row r="1144">
          <cell r="B1144" t="str">
            <v>2807020</v>
          </cell>
          <cell r="C1144" t="str">
            <v>Організація та регулювання діяльності установ в системі Державної інспекції сільського господарства України</v>
          </cell>
        </row>
        <row r="1145">
          <cell r="B1145" t="str">
            <v>2808000</v>
          </cell>
          <cell r="C1145" t="str">
            <v>Національна академія аграрних наук України</v>
          </cell>
        </row>
        <row r="1146">
          <cell r="B1146" t="str">
            <v>2809000</v>
          </cell>
          <cell r="C1146" t="str">
            <v>Національний університет біоресурсів і природокористування</v>
          </cell>
        </row>
        <row r="1147">
          <cell r="B1147" t="str">
            <v>2809020</v>
          </cell>
          <cell r="C1147" t="str">
            <v>Фундаментальні дослідження Національного університету біоресурсів і природокористування у сфері сільськогосподарських наук</v>
          </cell>
        </row>
        <row r="1148">
          <cell r="B1148" t="str">
            <v>2809030</v>
          </cell>
          <cell r="C1148" t="str">
            <v>Прикладні розробки Національного університету біоресурсів і природокористування у сфері сільськогосподарських наук</v>
          </cell>
        </row>
        <row r="1149">
          <cell r="B1149" t="str">
            <v>2809040</v>
          </cell>
          <cell r="C1149" t="str">
            <v>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v>
          </cell>
        </row>
        <row r="1150">
          <cell r="B1150" t="str">
            <v>2809050</v>
          </cell>
          <cell r="C1150"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151">
          <cell r="B1151" t="str">
            <v>2809060</v>
          </cell>
          <cell r="C1151" t="str">
            <v>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v>
          </cell>
        </row>
        <row r="1152">
          <cell r="B1152" t="str">
            <v>2809080</v>
          </cell>
          <cell r="C1152" t="str">
            <v>Реконструкція гуртожитків Національного університету біоресурсів і природокористування для розміщення вболівальників під час проведення Євро - 2012</v>
          </cell>
        </row>
        <row r="1153">
          <cell r="B1153" t="str">
            <v>3000000</v>
          </cell>
          <cell r="C1153" t="str">
            <v>Державна служба статистики України</v>
          </cell>
        </row>
        <row r="1154">
          <cell r="B1154" t="str">
            <v>3001000</v>
          </cell>
          <cell r="C1154" t="str">
            <v>Апарат Державної служби статистики України</v>
          </cell>
        </row>
        <row r="1155">
          <cell r="B1155" t="str">
            <v>3100000</v>
          </cell>
          <cell r="C1155" t="str">
            <v>Міністерство інфраструктури України</v>
          </cell>
        </row>
        <row r="1156">
          <cell r="B1156" t="str">
            <v>3101000</v>
          </cell>
          <cell r="C1156" t="str">
            <v>Апарат Міністерства інфраструктури України</v>
          </cell>
        </row>
        <row r="1157">
          <cell r="B1157" t="str">
            <v>3101010</v>
          </cell>
          <cell r="C1157" t="str">
            <v>Загальне керівництво та управління у сфері інфраструктури</v>
          </cell>
        </row>
        <row r="1158">
          <cell r="B1158" t="str">
            <v>3101030</v>
          </cell>
          <cell r="C1158" t="str">
            <v>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v>
          </cell>
        </row>
        <row r="1159">
          <cell r="B1159" t="str">
            <v>3101050</v>
          </cell>
          <cell r="C1159" t="str">
            <v>Підготовка кадрів для сфери автомобільного транспорту вищими навчальними закладами і і іі рівнів акредитації</v>
          </cell>
        </row>
        <row r="1160">
          <cell r="B1160" t="str">
            <v>3101060</v>
          </cell>
          <cell r="C1160" t="str">
            <v>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v>
          </cell>
        </row>
        <row r="1161">
          <cell r="B1161" t="str">
            <v>3101070</v>
          </cell>
          <cell r="C116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162">
          <cell r="B1162" t="str">
            <v>3101090</v>
          </cell>
          <cell r="C1162" t="str">
            <v>Підвищення кваліфікації державних службовців п'ятої - сьомої категорій у сфері транспорту</v>
          </cell>
        </row>
        <row r="1163">
          <cell r="B1163" t="str">
            <v>3101120</v>
          </cell>
          <cell r="C1163" t="str">
            <v>Придбання літаків АН-148 через державне лізингове підприємство</v>
          </cell>
        </row>
        <row r="1164">
          <cell r="B1164" t="str">
            <v>3101130</v>
          </cell>
          <cell r="C1164" t="str">
            <v>Створення навчально-тренувального центру підготовки авіаційного персоналу літака АН-148 на ДП "Лізингтехтранс"</v>
          </cell>
        </row>
        <row r="1165">
          <cell r="B1165" t="str">
            <v>3101140</v>
          </cell>
          <cell r="C1165" t="str">
            <v>Будівництво залізнично-автомобільного мостового переходу через р. Дніпро у м. Києві</v>
          </cell>
        </row>
        <row r="1166">
          <cell r="B1166" t="str">
            <v>3101150</v>
          </cell>
          <cell r="C1166" t="str">
            <v>Будівництво та розвиток мережі метрополітенів</v>
          </cell>
        </row>
        <row r="1167">
          <cell r="B1167" t="str">
            <v>3101160</v>
          </cell>
          <cell r="C1167" t="str">
            <v>Прикладні розробки у сфері розвитку туризму</v>
          </cell>
        </row>
        <row r="1168">
          <cell r="B1168" t="str">
            <v>3101180</v>
          </cell>
          <cell r="C1168" t="str">
            <v>Фінансова підтримка розвитку туризму</v>
          </cell>
        </row>
        <row r="1169">
          <cell r="B1169" t="str">
            <v>3101190</v>
          </cell>
          <cell r="C1169" t="str">
            <v>Відшкодування витрат державних підприємств зв'язку на розповсюдження вітчизняних періодичних друкованих видань</v>
          </cell>
        </row>
        <row r="1170">
          <cell r="B1170" t="str">
            <v>3101210</v>
          </cell>
          <cell r="C1170" t="str">
            <v>Підтримка експлуатаційно-безпечного стану судноплавних шлюзів, внутрішніх водних шляхів, в тому числі на проведення днопоглиблювальних робіт</v>
          </cell>
        </row>
        <row r="1171">
          <cell r="B1171" t="str">
            <v>3101220</v>
          </cell>
          <cell r="C1171" t="str">
            <v>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v>
          </cell>
        </row>
        <row r="1172">
          <cell r="B1172" t="str">
            <v>3101700</v>
          </cell>
          <cell r="C1172" t="str">
            <v>Запобігання можливому затопленню територій внаслідок льодоходу, повені та паводків у 2010 році</v>
          </cell>
        </row>
        <row r="1173">
          <cell r="B1173" t="str">
            <v>3101810</v>
          </cell>
          <cell r="C1173" t="str">
            <v>Проектування робіт по будівництву транспортного переходу через Керченську протоку</v>
          </cell>
        </row>
        <row r="1174">
          <cell r="B1174" t="str">
            <v>3102000</v>
          </cell>
          <cell r="C1174" t="str">
            <v>Державна інспекція України з безпеки на наземному транспорті</v>
          </cell>
        </row>
        <row r="1175">
          <cell r="B1175" t="str">
            <v>3102010</v>
          </cell>
          <cell r="C1175" t="str">
            <v>Здійснення державного контролю з питань безпеки на наземному транспорті</v>
          </cell>
        </row>
        <row r="1176">
          <cell r="B1176" t="str">
            <v>3103000</v>
          </cell>
          <cell r="C1176" t="str">
            <v>Державна інспекція України з безпеки на морському та річковому транспорті</v>
          </cell>
        </row>
        <row r="1177">
          <cell r="B1177" t="str">
            <v>3103010</v>
          </cell>
          <cell r="C1177" t="str">
            <v>Здійснення державного контролю з питань безпеки на морському та річковому транспорті</v>
          </cell>
        </row>
        <row r="1178">
          <cell r="B1178" t="str">
            <v>3103070</v>
          </cell>
          <cell r="C1178" t="str">
            <v>Реконструкція , модернізація та придбання спеціального флоту для використання на внутрішніх водних шляхах</v>
          </cell>
        </row>
        <row r="1179">
          <cell r="B1179" t="str">
            <v>3103080</v>
          </cell>
          <cell r="C1179" t="str">
            <v>Забезпечення функціонування національної системи пошуку і рятування в морському пошуково-рятувальному районі України</v>
          </cell>
        </row>
        <row r="1180">
          <cell r="B1180" t="str">
            <v>3104000</v>
          </cell>
          <cell r="C1180" t="str">
            <v>Державна адміністрація залізничного транспорту</v>
          </cell>
        </row>
        <row r="1181">
          <cell r="B1181" t="str">
            <v>3104020</v>
          </cell>
          <cell r="C1181" t="str">
            <v>Підготовка кадрів для сфери залізничного транспорту вищими навчальними закладами і і іі рівнів акредитації</v>
          </cell>
        </row>
        <row r="1182">
          <cell r="B1182" t="str">
            <v>3104030</v>
          </cell>
          <cell r="C1182" t="str">
            <v>Методичне забезпечення діяльності вищих навчальних закладів Державної адміністрації залізничного транспорту</v>
          </cell>
        </row>
        <row r="1183">
          <cell r="B1183" t="str">
            <v>3104040</v>
          </cell>
          <cell r="C1183" t="str">
            <v>Медичне обслуговування працівників та пасажирів залізничного транспорту</v>
          </cell>
        </row>
        <row r="1184">
          <cell r="B1184" t="str">
            <v>3104050</v>
          </cell>
          <cell r="C1184" t="str">
            <v>Створення банків крові та її компонентів для лікування працівників залізничного транспорту</v>
          </cell>
        </row>
        <row r="1185">
          <cell r="B1185" t="str">
            <v>3104060</v>
          </cell>
          <cell r="C1185" t="str">
            <v>Амбулаторно-поліклінічне обслуговування працівників та пасажирів залізничного транспорту</v>
          </cell>
        </row>
        <row r="1186">
          <cell r="B1186" t="str">
            <v>3105000</v>
          </cell>
          <cell r="C1186" t="str">
            <v>Державна спеціальна служба транспорту України</v>
          </cell>
        </row>
        <row r="1187">
          <cell r="B1187" t="str">
            <v>3105010</v>
          </cell>
          <cell r="C1187" t="str">
            <v>Забезпечення діяльності Державної спеціальної служби транспорту</v>
          </cell>
        </row>
        <row r="1188">
          <cell r="B1188" t="str">
            <v>3105020</v>
          </cell>
          <cell r="C1188" t="str">
            <v>Заходи, пов'язані із переходом на військову службу за контрактом</v>
          </cell>
        </row>
        <row r="1189">
          <cell r="B1189" t="str">
            <v>3106000</v>
          </cell>
          <cell r="C1189" t="str">
            <v>Державне агентство автомобільних доріг України</v>
          </cell>
        </row>
        <row r="1190">
          <cell r="B1190" t="str">
            <v>3106060</v>
          </cell>
          <cell r="C1190" t="str">
            <v>Спецоб'єкти</v>
          </cell>
        </row>
        <row r="1191">
          <cell r="B1191" t="str">
            <v>3106080</v>
          </cell>
          <cell r="C1191" t="str">
            <v>Компенсація витрат УДППЗ "Укрпошта", пов'язаних з наданням послуг на пільгових умовах</v>
          </cell>
        </row>
        <row r="1192">
          <cell r="B1192" t="str">
            <v>3107000</v>
          </cell>
          <cell r="C1192"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193">
          <cell r="B1193" t="str">
            <v>3107010</v>
          </cell>
          <cell r="C1193" t="str">
            <v>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v>
          </cell>
        </row>
        <row r="1194">
          <cell r="B1194" t="str">
            <v>3107030</v>
          </cell>
          <cell r="C1194" t="str">
            <v>Здійснення заходів з підготовки і проведення Євро-2012 в інформаційній сфері</v>
          </cell>
        </row>
        <row r="1195">
          <cell r="B1195" t="str">
            <v>3107050</v>
          </cell>
          <cell r="C1195" t="str">
            <v>Будівництво залізнично-автомобільного мостового переходу через р. Дніпро у м. Києві</v>
          </cell>
        </row>
        <row r="1196">
          <cell r="B1196" t="str">
            <v>3107060</v>
          </cell>
          <cell r="C1196" t="str">
            <v>Будівництво, реконструкція, ремонт та проектування аеропортів в рамках підготовки до Євро-2012</v>
          </cell>
        </row>
        <row r="1197">
          <cell r="B1197" t="str">
            <v>3107070</v>
          </cell>
          <cell r="C1197" t="str">
            <v>Реконструкція стадіону Національного спортивного комплексу "Олімпійський"</v>
          </cell>
        </row>
        <row r="1198">
          <cell r="B1198" t="str">
            <v>3107080</v>
          </cell>
          <cell r="C1198" t="str">
            <v>Будівництво стадіону у м. Львові, необхідного для проведення Євро-2012</v>
          </cell>
        </row>
        <row r="1199">
          <cell r="B1199" t="str">
            <v>3107090</v>
          </cell>
          <cell r="C1199" t="str">
            <v>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v>
          </cell>
        </row>
        <row r="1200">
          <cell r="B1200" t="str">
            <v>3107100</v>
          </cell>
          <cell r="C1200" t="str">
            <v>Будівництво та облаштування функціональних зон на території, прилеглій до стадіону Національного спортивного комплексу "Олімпійський"</v>
          </cell>
        </row>
        <row r="1201">
          <cell r="B1201" t="str">
            <v>3107110</v>
          </cell>
          <cell r="C1201" t="str">
            <v>Будівництво нових та реконструкція діючих тренувальних баз для забезпечення тренувань команд-учасниць чемпіонату Євро-2012</v>
          </cell>
        </row>
        <row r="1202">
          <cell r="B1202" t="str">
            <v>3107120</v>
          </cell>
          <cell r="C1202" t="str">
            <v>Будівництво, реконструкція, ремонт автомобільних доріг комунальної власності у містах проведення Євро-2012</v>
          </cell>
        </row>
        <row r="1203">
          <cell r="B1203" t="str">
            <v>3107130</v>
          </cell>
          <cell r="C1203" t="str">
            <v>Будівництво, реконструкція, капітальний ремонт мереж і споруд централізованого водопостачання та водовідведення у містах проведення Євро-2012</v>
          </cell>
        </row>
        <row r="1204">
          <cell r="B1204" t="str">
            <v>3107140</v>
          </cell>
          <cell r="C1204" t="str">
            <v>Оновлення парку трамвайних вагонів у містах проведення Євро-2012</v>
          </cell>
        </row>
        <row r="1205">
          <cell r="B1205" t="str">
            <v>3107150</v>
          </cell>
          <cell r="C1205" t="str">
            <v>Будівництво та реконструкція трамвайних і тролейбусних ліній у містах проведення Євро-2012</v>
          </cell>
        </row>
        <row r="1206">
          <cell r="B1206" t="str">
            <v>3107160</v>
          </cell>
          <cell r="C1206" t="str">
            <v>Придбання автобусів та тролейбусів на умовах фінансового лізингу в рамках підготовки і проведення  Євро-2012</v>
          </cell>
        </row>
        <row r="1207">
          <cell r="B1207" t="str">
            <v>3107170</v>
          </cell>
          <cell r="C1207" t="str">
            <v>Будівництво та реконструкція об'єктів електроенергетики в містах проведення Євро - 2012</v>
          </cell>
        </row>
        <row r="1208">
          <cell r="B1208" t="str">
            <v>3107180</v>
          </cell>
          <cell r="C1208" t="str">
            <v>Заходи, спрямовані на залучення інвестицій для підготовки Євро-2012 та здійснення її моніторингу</v>
          </cell>
        </row>
        <row r="1209">
          <cell r="B1209" t="str">
            <v>3107190</v>
          </cell>
          <cell r="C1209" t="str">
            <v>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v>
          </cell>
        </row>
        <row r="1210">
          <cell r="B1210" t="str">
            <v>3107200</v>
          </cell>
          <cell r="C1210" t="str">
            <v>Будівництво та забезпечення розвитку метрополітену в містах, в яких відбуватимуться матчі чемпіонату Євро-2012</v>
          </cell>
        </row>
        <row r="1211">
          <cell r="B1211" t="str">
            <v>3107210</v>
          </cell>
          <cell r="C1211" t="str">
            <v>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v>
          </cell>
        </row>
        <row r="1212">
          <cell r="B1212" t="str">
            <v>3107250</v>
          </cell>
          <cell r="C1212" t="str">
            <v>Виконання Державної цільової програми з питань підготовки та проведення в Україні фінальної частини чемпіонату Європи 2012 року з футболу</v>
          </cell>
        </row>
        <row r="1213">
          <cell r="B1213" t="str">
            <v>3107260</v>
          </cell>
          <cell r="C1213" t="str">
            <v>Будівництво спортивних споруд з штучним льодом відповідно до Державної цільової соціальної програми "Хокей України"</v>
          </cell>
        </row>
        <row r="1214">
          <cell r="B1214" t="str">
            <v>3107270</v>
          </cell>
          <cell r="C1214" t="str">
            <v>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v>
          </cell>
        </row>
        <row r="1215">
          <cell r="B1215" t="str">
            <v>3108000</v>
          </cell>
          <cell r="C1215" t="str">
            <v>Державна авіаційна служба України</v>
          </cell>
        </row>
        <row r="1216">
          <cell r="B1216" t="str">
            <v>3108010</v>
          </cell>
          <cell r="C1216" t="str">
            <v>Керівництво та управління у сфері авіаційного транспорту</v>
          </cell>
        </row>
        <row r="1217">
          <cell r="B1217" t="str">
            <v>3108020</v>
          </cell>
          <cell r="C1217" t="str">
            <v>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v>
          </cell>
        </row>
        <row r="1218">
          <cell r="B1218" t="str">
            <v>3108030</v>
          </cell>
          <cell r="C1218" t="str">
            <v>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v>
          </cell>
        </row>
        <row r="1219">
          <cell r="B1219" t="str">
            <v>3108050</v>
          </cell>
          <cell r="C1219" t="str">
            <v>Придбання повітряних суден</v>
          </cell>
        </row>
        <row r="1220">
          <cell r="B1220" t="str">
            <v>3108060</v>
          </cell>
          <cell r="C1220" t="str">
            <v>Будівництво, реконструкція, ремонт та проектування аеропортів в рамках підготовки до Євро-2012</v>
          </cell>
        </row>
        <row r="1221">
          <cell r="B1221" t="str">
            <v>3108070</v>
          </cell>
          <cell r="C1221" t="str">
            <v>Придбання літаків на умовах фінансового лізингу</v>
          </cell>
        </row>
        <row r="1222">
          <cell r="B1222" t="str">
            <v>3108830</v>
          </cell>
          <cell r="C1222" t="str">
            <v>Будівництво, реконструкція та ремонт аеропортів державної і комунальної власності</v>
          </cell>
        </row>
        <row r="1223">
          <cell r="B1223" t="str">
            <v>3109000</v>
          </cell>
          <cell r="C1223" t="str">
            <v>Державне агентство України з туризму та курортів</v>
          </cell>
        </row>
        <row r="1224">
          <cell r="B1224" t="str">
            <v>3109020</v>
          </cell>
          <cell r="C1224" t="str">
            <v>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v>
          </cell>
        </row>
        <row r="1225">
          <cell r="B1225" t="str">
            <v>3110000</v>
          </cell>
          <cell r="C1225" t="str">
            <v>Державне агентство автомобільних доріг України</v>
          </cell>
        </row>
        <row r="1226">
          <cell r="B1226" t="str">
            <v>3111000</v>
          </cell>
          <cell r="C1226" t="str">
            <v>Апарат Державного агентства автомобільних доріг України</v>
          </cell>
        </row>
        <row r="1227">
          <cell r="B1227" t="str">
            <v>3111010</v>
          </cell>
          <cell r="C1227" t="str">
            <v>Керівництво та управління у сфері будівництва, ремонту та утримання автомобільних доріг</v>
          </cell>
        </row>
        <row r="1228">
          <cell r="B1228" t="str">
            <v>3111020</v>
          </cell>
          <cell r="C1228" t="str">
            <v>Розвиток мережі та утримання автомобільних доріг загального користування</v>
          </cell>
        </row>
        <row r="1229">
          <cell r="B1229" t="str">
            <v>3111030</v>
          </cell>
          <cell r="C1229" t="str">
            <v>Виконання боргових зобов'язань за запозиченнями, залученими державою або під державні гарантії на розвиток мережі автомобільних доріг  загального користування</v>
          </cell>
        </row>
        <row r="1230">
          <cell r="B1230" t="str">
            <v>3111600</v>
          </cell>
          <cell r="C1230" t="str">
            <v>Розвиток автомагістралей та реформа дорожнього сектору</v>
          </cell>
        </row>
        <row r="1231">
          <cell r="B1231" t="str">
            <v>3120000</v>
          </cell>
          <cell r="C1231" t="str">
            <v>Міністерство інфраструктури України (загальнодержавні витрати)</v>
          </cell>
        </row>
        <row r="1232">
          <cell r="B1232" t="str">
            <v>3121000</v>
          </cell>
          <cell r="C1232" t="str">
            <v>Міністерство інфраструктури України (загальнодержавні витрати)</v>
          </cell>
        </row>
        <row r="1233">
          <cell r="B1233" t="str">
            <v>3121020</v>
          </cell>
          <cell r="C1233" t="str">
            <v>Субвенція з державного бюджету місцевим бюджетам на  будівництво та розвиток мережі метрополітенів</v>
          </cell>
        </row>
        <row r="1234">
          <cell r="B1234" t="str">
            <v>3130000</v>
          </cell>
          <cell r="C1234" t="str">
            <v>Державне агентство автомобільних доріг України (загальнодержавні витрати)</v>
          </cell>
        </row>
        <row r="1235">
          <cell r="B1235" t="str">
            <v>3131000</v>
          </cell>
          <cell r="C1235" t="str">
            <v>Державне агентство автомобільних доріг України (загальнодержавні витрати)</v>
          </cell>
        </row>
        <row r="1236">
          <cell r="B1236" t="str">
            <v>3131020</v>
          </cell>
          <cell r="C1236" t="str">
            <v>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v>
          </cell>
        </row>
        <row r="1237">
          <cell r="B1237" t="str">
            <v>3200000</v>
          </cell>
          <cell r="C1237" t="str">
            <v>Міністерство надзвичайних ситуацій України</v>
          </cell>
        </row>
        <row r="1238">
          <cell r="B1238" t="str">
            <v>3201000</v>
          </cell>
          <cell r="C1238" t="str">
            <v>Апарат Міністерства надзвичайних ситуацій України</v>
          </cell>
        </row>
        <row r="1239">
          <cell r="B1239" t="str">
            <v>3201010</v>
          </cell>
          <cell r="C1239" t="str">
            <v>Керівництво та управління у сфері надзвичайних ситуацій</v>
          </cell>
        </row>
        <row r="1240">
          <cell r="B1240" t="str">
            <v>3201030</v>
          </cell>
          <cell r="C1240" t="str">
            <v>Створення оперативного резерву для забезпечення ліквідації надзвичайних ситуацій</v>
          </cell>
        </row>
        <row r="1241">
          <cell r="B1241" t="str">
            <v>3201050</v>
          </cell>
          <cell r="C1241" t="str">
            <v>Авіаційні роботи з пошуку і рятування</v>
          </cell>
        </row>
        <row r="1242">
          <cell r="B1242" t="str">
            <v>3201060</v>
          </cell>
          <cell r="C1242" t="str">
            <v>Гідрометеорологічна діяльність</v>
          </cell>
        </row>
        <row r="1243">
          <cell r="B1243" t="str">
            <v>3201070</v>
          </cell>
          <cell r="C1243"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244">
          <cell r="B1244" t="str">
            <v>3201090</v>
          </cell>
          <cell r="C1244" t="str">
            <v>Проведення розрахунків з міжнародними експертами за надання юридичних послуг</v>
          </cell>
        </row>
        <row r="1245">
          <cell r="B1245" t="str">
            <v>3201130</v>
          </cell>
          <cell r="C1245" t="str">
            <v>інформування громадськості з питань цивільного захисту населення</v>
          </cell>
        </row>
        <row r="1246">
          <cell r="B1246" t="str">
            <v>3201270</v>
          </cell>
          <cell r="C1246" t="str">
            <v>Розвиток та супроводження Урядової інформаційно-аналітичної системи з питань надзвичайних ситуацій</v>
          </cell>
        </row>
        <row r="1247">
          <cell r="B1247" t="str">
            <v>3201280</v>
          </cell>
          <cell r="C1247" t="str">
            <v>Забезпечення діяльності сил цивільного захисту</v>
          </cell>
        </row>
        <row r="1248">
          <cell r="B1248" t="str">
            <v>3201290</v>
          </cell>
          <cell r="C1248" t="str">
            <v>Заходи щодо ліквідації наслідків надзвичайної ситуації на території Мелітопольського району Запорізької області</v>
          </cell>
        </row>
        <row r="1249">
          <cell r="B1249" t="str">
            <v>3201300</v>
          </cell>
          <cell r="C1249" t="str">
            <v>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v>
          </cell>
        </row>
        <row r="1250">
          <cell r="B1250" t="str">
            <v>3201310</v>
          </cell>
          <cell r="C1250" t="str">
            <v>Експертно-аналітичне супроводження та моніторинг наукових проектів з екологічної безпеки</v>
          </cell>
        </row>
        <row r="1251">
          <cell r="B1251" t="str">
            <v>3201340</v>
          </cell>
          <cell r="C1251" t="str">
            <v>Прикладні дослідження і розробки та науково-дослідні роботи у сфері цивільного захисту і пожежної безпеки</v>
          </cell>
        </row>
        <row r="1252">
          <cell r="B1252" t="str">
            <v>3201350</v>
          </cell>
          <cell r="C1252" t="str">
            <v>Знешкодження вибухонебезпечних предметів, що залишилися з часів Другої світової війни в районі міст Севастополя та Керчі</v>
          </cell>
        </row>
        <row r="1253">
          <cell r="B1253" t="str">
            <v>3201360</v>
          </cell>
          <cell r="C1253" t="str">
            <v>Підготовка кадрів у сфері цивільного захисту</v>
          </cell>
        </row>
        <row r="1254">
          <cell r="B1254" t="str">
            <v>3201390</v>
          </cell>
          <cell r="C1254" t="str">
            <v>Створення та впровадження системи екстреної допомоги населенню за єдиним телефонним номером 112</v>
          </cell>
        </row>
        <row r="1255">
          <cell r="B1255" t="str">
            <v>3201430</v>
          </cell>
          <cell r="C1255" t="str">
            <v>Матеріально-технічне забезпечення мобільного госпіталю</v>
          </cell>
        </row>
        <row r="1256">
          <cell r="B1256" t="str">
            <v>3201440</v>
          </cell>
          <cell r="C1256" t="str">
            <v>Пошук та знешкодження залишків хімічної зброї, затопленої у виключній (морській) економічній зоні України</v>
          </cell>
        </row>
        <row r="1257">
          <cell r="B1257" t="str">
            <v>3201450</v>
          </cell>
          <cell r="C1257" t="str">
            <v>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v>
          </cell>
        </row>
        <row r="1258">
          <cell r="B1258" t="str">
            <v>3201460</v>
          </cell>
          <cell r="C1258" t="str">
            <v>Аварійно-рятувальні заходи на загальнодержавному і регіональному рівнях при надзвичайних ситуаціях</v>
          </cell>
        </row>
        <row r="1259">
          <cell r="B1259" t="str">
            <v>3201470</v>
          </cell>
          <cell r="C1259" t="str">
            <v>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v>
          </cell>
        </row>
        <row r="1260">
          <cell r="B1260" t="str">
            <v>3201490</v>
          </cell>
          <cell r="C1260" t="str">
            <v>Придбання пожежної техніки та обладнання вітчизняного виробництва</v>
          </cell>
        </row>
        <row r="1261">
          <cell r="B1261" t="str">
            <v>3201510</v>
          </cell>
          <cell r="C1261" t="str">
            <v>Ліквідація наслідків надзвичайної ситуації на території військової частини А0829 (м. Лозова Харківської області)</v>
          </cell>
        </row>
        <row r="1262">
          <cell r="B1262" t="str">
            <v>3201540</v>
          </cell>
          <cell r="C1262" t="str">
            <v>Придбання спеціальної аварійно-рятувальної, пожежної техніки та обладнання, в тому числі авіаційної техніки</v>
          </cell>
        </row>
        <row r="1263">
          <cell r="B1263" t="str">
            <v>3201580</v>
          </cell>
          <cell r="C1263" t="str">
            <v>Здійснення заходів із створення сучасних систем надання допомоги у разі виникнення надзвичайних ситуацій для підготовки та проведення Євро - 2012</v>
          </cell>
        </row>
        <row r="1264">
          <cell r="B1264" t="str">
            <v>3202000</v>
          </cell>
          <cell r="C1264" t="str">
            <v>Державне агентство України з управління зоною відчуження</v>
          </cell>
        </row>
        <row r="1265">
          <cell r="B1265" t="str">
            <v>3202050</v>
          </cell>
          <cell r="C1265" t="str">
            <v>Будівництво пускового комплексу "Вектор" та експлуатація його об'єктів</v>
          </cell>
        </row>
        <row r="1266">
          <cell r="B1266" t="str">
            <v>3202100</v>
          </cell>
          <cell r="C1266" t="str">
            <v>Здійснення заходів громадськими організаціями по соціальному захисту громадян, які постраждали внаслідок Чорнобильської катастрофи</v>
          </cell>
        </row>
        <row r="1267">
          <cell r="B1267" t="str">
            <v>3202130</v>
          </cell>
          <cell r="C1267" t="str">
            <v>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v>
          </cell>
        </row>
        <row r="1268">
          <cell r="B1268" t="str">
            <v>3202140</v>
          </cell>
          <cell r="C1268" t="str">
            <v>Внесок України до Рахунку ядерної безпеки ЄБРР</v>
          </cell>
        </row>
        <row r="1269">
          <cell r="B1269" t="str">
            <v>3204000</v>
          </cell>
          <cell r="C1269" t="str">
            <v>Державна спеціальна (воєнізована) аварійно-рятувальна служба</v>
          </cell>
        </row>
        <row r="1270">
          <cell r="B1270" t="str">
            <v>3208000</v>
          </cell>
          <cell r="C1270" t="str">
            <v>Державна служба гірничого нагляду та промислової безпеки України</v>
          </cell>
        </row>
        <row r="1271">
          <cell r="B1271" t="str">
            <v>3208020</v>
          </cell>
          <cell r="C1271" t="str">
            <v>Підвищення кваліфікації кадрів у сфері промислової безпеки та наглядової діяльності</v>
          </cell>
        </row>
        <row r="1272">
          <cell r="B1272" t="str">
            <v>3208060</v>
          </cell>
          <cell r="C1272" t="str">
            <v>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v>
          </cell>
        </row>
        <row r="1273">
          <cell r="B1273" t="str">
            <v>3209000</v>
          </cell>
          <cell r="C1273" t="str">
            <v>Державна інспекція техногенної безпеки України</v>
          </cell>
        </row>
        <row r="1274">
          <cell r="B1274" t="str">
            <v>3209010</v>
          </cell>
          <cell r="C1274" t="str">
            <v>Керівництво та управління у сфері техногенної безпеки</v>
          </cell>
        </row>
        <row r="1275">
          <cell r="B1275" t="str">
            <v>3209020</v>
          </cell>
          <cell r="C1275" t="str">
            <v>Забезпечення діяльності підрозділів техногенної безпеки</v>
          </cell>
        </row>
        <row r="1276">
          <cell r="B1276" t="str">
            <v>3209030</v>
          </cell>
          <cell r="C1276"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277">
          <cell r="B1277" t="str">
            <v>3210000</v>
          </cell>
          <cell r="C1277" t="str">
            <v>Міністерство надзвичайних ситуацій України (загальнодержавні витрати)</v>
          </cell>
        </row>
        <row r="1278">
          <cell r="B1278" t="str">
            <v>3211000</v>
          </cell>
          <cell r="C1278" t="str">
            <v>Міністерство надзвичайних ситуацій України (загальнодержавні витрати)</v>
          </cell>
        </row>
        <row r="1279">
          <cell r="B1279" t="str">
            <v>3211060</v>
          </cell>
          <cell r="C1279" t="str">
            <v>Субвенція з державного бюджету місцевим бюджетам для проведення заходів по ліквідації наслідків стихійного лиха</v>
          </cell>
        </row>
        <row r="1280">
          <cell r="B1280" t="str">
            <v>3300000</v>
          </cell>
          <cell r="C1280" t="str">
            <v>Державна фіскальна служба України</v>
          </cell>
        </row>
        <row r="1281">
          <cell r="B1281" t="str">
            <v>3301000</v>
          </cell>
          <cell r="C1281" t="str">
            <v>Апарат Державної фіскальної служби України</v>
          </cell>
        </row>
        <row r="1282">
          <cell r="B1282" t="str">
            <v>3301010</v>
          </cell>
          <cell r="C1282" t="str">
            <v>Керівництво та управління у сфері фіскальної політики</v>
          </cell>
        </row>
        <row r="1283">
          <cell r="B1283" t="str">
            <v>3301020</v>
          </cell>
          <cell r="C1283" t="str">
            <v>Прикладні дослідження і розробки у сфері доходів і зборів та фінансового права</v>
          </cell>
        </row>
        <row r="1284">
          <cell r="B1284" t="str">
            <v>3301030</v>
          </cell>
          <cell r="C1284" t="str">
            <v>Підвищення кваліфікації у сфері фіскальної політики</v>
          </cell>
        </row>
        <row r="1285">
          <cell r="B1285" t="str">
            <v>3301040</v>
          </cell>
          <cell r="C1285" t="str">
            <v>Підготовка кадрів у сфері доходів і зборів вищими навчальними закладами і і іі рівнів акредитації</v>
          </cell>
        </row>
        <row r="1286">
          <cell r="B1286" t="str">
            <v>3301050</v>
          </cell>
          <cell r="C1286" t="str">
            <v>Підготовка кадрів та підвищення кваліфікації у сфері доходів і зборів вищими навчальними закладами ііі і іV рівнів акредитації</v>
          </cell>
        </row>
        <row r="1287">
          <cell r="B1287" t="str">
            <v>3400000</v>
          </cell>
          <cell r="C1287" t="str">
            <v>Міністерство молоді та спорту України</v>
          </cell>
        </row>
        <row r="1288">
          <cell r="B1288" t="str">
            <v>3401000</v>
          </cell>
          <cell r="C1288" t="str">
            <v>Апарат Міністерства молоді та спорту України</v>
          </cell>
        </row>
        <row r="1289">
          <cell r="B1289" t="str">
            <v>3401010</v>
          </cell>
          <cell r="C1289" t="str">
            <v>Керівництво та управління у сфері молоді та спорту</v>
          </cell>
        </row>
        <row r="1290">
          <cell r="B1290" t="str">
            <v>3401030</v>
          </cell>
          <cell r="C1290" t="str">
            <v>Функціонування Музею спортивної слави</v>
          </cell>
        </row>
        <row r="1291">
          <cell r="B1291" t="str">
            <v>3401040</v>
          </cell>
          <cell r="C1291" t="str">
            <v>Фундаментальні та прикладні наукові дослідження у сфері молоді та спорту</v>
          </cell>
        </row>
        <row r="1292">
          <cell r="B1292" t="str">
            <v>3401060</v>
          </cell>
          <cell r="C1292" t="str">
            <v>Методичне забезпечення у сфері спорту</v>
          </cell>
        </row>
        <row r="1293">
          <cell r="B1293" t="str">
            <v>3401070</v>
          </cell>
          <cell r="C1293" t="str">
            <v>Здійснення заходів державної політики з питань молоді та державна підтримка молодіжних та дитячих громадських організацій</v>
          </cell>
        </row>
        <row r="1294">
          <cell r="B1294" t="str">
            <v>3401110</v>
          </cell>
          <cell r="C1294" t="str">
            <v>Розвиток спорту інвалідів та їх фізкультурно-спортивна реабілітація</v>
          </cell>
        </row>
        <row r="1295">
          <cell r="B1295" t="str">
            <v>3401120</v>
          </cell>
          <cell r="C1295" t="str">
            <v>Підготовка і участь національних збірних команд в Паралімпійських  і Дефлімпійських іграх</v>
          </cell>
        </row>
        <row r="1296">
          <cell r="B1296" t="str">
            <v>3401220</v>
          </cell>
          <cell r="C1296" t="str">
            <v>Розвиток фізичної культури, спорту вищих досягнень та резервного спорту</v>
          </cell>
        </row>
        <row r="1297">
          <cell r="B1297" t="str">
            <v>3401280</v>
          </cell>
          <cell r="C1297" t="str">
            <v>Фінансова підтримка громадських організацій фізкультурно-спортивного спрямування</v>
          </cell>
        </row>
        <row r="1298">
          <cell r="B1298" t="str">
            <v>3401320</v>
          </cell>
          <cell r="C1298" t="str">
            <v>Підготовка і участь національних збірних команд в Олімпійських, Юнацьких Олімпійських та Європейських іграх</v>
          </cell>
        </row>
        <row r="1299">
          <cell r="B1299" t="str">
            <v>3410000</v>
          </cell>
          <cell r="C1299" t="str">
            <v>Міністерство  молоді та спорту України (загальнодержавні витрати)</v>
          </cell>
        </row>
        <row r="1300">
          <cell r="B1300" t="str">
            <v>3411000</v>
          </cell>
          <cell r="C1300" t="str">
            <v>Міністерство  молоді та спорту України (загальнодержавні витрати)</v>
          </cell>
        </row>
        <row r="1301">
          <cell r="B1301" t="str">
            <v>3411160</v>
          </cell>
          <cell r="C1301" t="str">
            <v>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v>
          </cell>
        </row>
        <row r="1302">
          <cell r="B1302" t="str">
            <v>3411170</v>
          </cell>
          <cell r="C1302" t="str">
            <v>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v>
          </cell>
        </row>
        <row r="1303">
          <cell r="B1303" t="str">
            <v>3500000</v>
          </cell>
          <cell r="C1303" t="str">
            <v>Міністерство фінансів України</v>
          </cell>
        </row>
        <row r="1304">
          <cell r="B1304" t="str">
            <v>3501000</v>
          </cell>
          <cell r="C1304" t="str">
            <v>Апарат Міністерства фінансів України</v>
          </cell>
        </row>
        <row r="1305">
          <cell r="B1305" t="str">
            <v>3501010</v>
          </cell>
          <cell r="C1305" t="str">
            <v>Керівництво та управління у сфері фінансів</v>
          </cell>
        </row>
        <row r="1306">
          <cell r="B1306" t="str">
            <v>3501020</v>
          </cell>
          <cell r="C1306" t="str">
            <v>Створення автоматизованої інформаційно-аналітичної системи фінансових і фіскальних органів</v>
          </cell>
        </row>
        <row r="1307">
          <cell r="B1307" t="str">
            <v>3501030</v>
          </cell>
          <cell r="C1307" t="str">
            <v>Прикладні наукові розробки у сфері розвитку державних фінансів</v>
          </cell>
        </row>
        <row r="1308">
          <cell r="B1308" t="str">
            <v>3501040</v>
          </cell>
          <cell r="C1308" t="str">
            <v>Підготовка кадрів для фінансової системи вищими навчальними закладами і і іі рівнів акредитації</v>
          </cell>
        </row>
        <row r="1309">
          <cell r="B1309" t="str">
            <v>3501050</v>
          </cell>
          <cell r="C1309" t="str">
            <v>Підготовка кадрів для фінансової системи вищими навчальними закладами ііі і іV рівнів акредитації</v>
          </cell>
        </row>
        <row r="1310">
          <cell r="B1310" t="str">
            <v>3501060</v>
          </cell>
          <cell r="C1310" t="str">
            <v>Підвищення кваліфікації кадрів фінансової системи</v>
          </cell>
        </row>
        <row r="1311">
          <cell r="B1311" t="str">
            <v>3501070</v>
          </cell>
          <cell r="C1311" t="str">
            <v>Функціонування Музею коштовного і декоративного каміння</v>
          </cell>
        </row>
        <row r="1312">
          <cell r="B1312" t="str">
            <v>3501080</v>
          </cell>
          <cell r="C1312" t="str">
            <v>Фінансова підтримка журналу "Фінанси України"</v>
          </cell>
        </row>
        <row r="1313">
          <cell r="B1313" t="str">
            <v>3501090</v>
          </cell>
          <cell r="C1313" t="str">
            <v>Підтримка культурно-оздоровчих та соціальних заходів фінансової системи</v>
          </cell>
        </row>
        <row r="1314">
          <cell r="B1314" t="str">
            <v>3501100</v>
          </cell>
          <cell r="C1314" t="str">
            <v>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v>
          </cell>
        </row>
        <row r="1315">
          <cell r="B1315" t="str">
            <v>3501110</v>
          </cell>
          <cell r="C1315" t="str">
            <v>Підготовка наукових кадрів у сфері фінансів</v>
          </cell>
        </row>
        <row r="1316">
          <cell r="B1316" t="str">
            <v>3501120</v>
          </cell>
          <cell r="C1316" t="str">
            <v>Прикладні наукові розробки, наукове забезпечення пріоритетних напрямів фінансово-бюджетної політики, підготовка наукових кадрів у сфері фінансів</v>
          </cell>
        </row>
        <row r="1317">
          <cell r="B1317" t="str">
            <v>3501130</v>
          </cell>
          <cell r="C1317"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318">
          <cell r="B1318" t="str">
            <v>3501140</v>
          </cell>
          <cell r="C1318" t="str">
            <v>Внески до міжнародних організацій</v>
          </cell>
        </row>
        <row r="1319">
          <cell r="B1319" t="str">
            <v>3501160</v>
          </cell>
          <cell r="C1319" t="str">
            <v>Заходи щодо поступової компенсації громадянам втрат від знецінення грошових заощаджень</v>
          </cell>
        </row>
        <row r="1320">
          <cell r="B1320" t="str">
            <v>3501180</v>
          </cell>
          <cell r="C1320" t="str">
            <v>Обслуговування зовнішнього державного боргу</v>
          </cell>
        </row>
        <row r="1321">
          <cell r="B1321" t="str">
            <v>3501190</v>
          </cell>
          <cell r="C1321" t="str">
            <v>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v>
          </cell>
        </row>
        <row r="1322">
          <cell r="B1322" t="str">
            <v>3501200</v>
          </cell>
          <cell r="C1322" t="str">
            <v>Науково-методичне забезпечення у сфері виробництва і використання дорогоцінного і напівдорогоцінного каміння</v>
          </cell>
        </row>
        <row r="1323">
          <cell r="B1323" t="str">
            <v>3501220</v>
          </cell>
          <cell r="C1323" t="str">
            <v>Підтримка культурно-оздоровчих та соціальних заходів фінансової системи</v>
          </cell>
        </row>
        <row r="1324">
          <cell r="B1324" t="str">
            <v>3501230</v>
          </cell>
          <cell r="C1324" t="str">
            <v>Здійснення м. Києвом функцій столиці</v>
          </cell>
        </row>
        <row r="1325">
          <cell r="B1325" t="str">
            <v>3501250</v>
          </cell>
          <cell r="C1325" t="str">
            <v>Збільшення статутного капіталу ВАТ "Державний ощадний банк"</v>
          </cell>
        </row>
        <row r="1326">
          <cell r="B1326" t="str">
            <v>3501260</v>
          </cell>
          <cell r="C1326" t="str">
            <v>Збільшення статутного капіталу ВАТ "Державний експортно-імпортний банк"</v>
          </cell>
        </row>
        <row r="1327">
          <cell r="B1327" t="str">
            <v>3501270</v>
          </cell>
          <cell r="C1327" t="str">
            <v>Поповнення статутного капіталу Державної іпотечної установи</v>
          </cell>
        </row>
        <row r="1328">
          <cell r="B1328" t="str">
            <v>3501320</v>
          </cell>
          <cell r="C1328" t="str">
            <v>Реалізація інвестиційних проектів соціально-економічного розвитку м. Києва</v>
          </cell>
        </row>
        <row r="1329">
          <cell r="B1329" t="str">
            <v>3501340</v>
          </cell>
          <cell r="C1329" t="str">
            <v>Заходи по імплементації Бюджетного та Податкового кодексів</v>
          </cell>
        </row>
        <row r="1330">
          <cell r="B1330" t="str">
            <v>3501380</v>
          </cell>
          <cell r="C1330" t="str">
            <v>Збільшення статутного капіталу Державної іпотечної установи</v>
          </cell>
        </row>
        <row r="1331">
          <cell r="B1331" t="str">
            <v>3501400</v>
          </cell>
          <cell r="C1331" t="str">
            <v>Поповнення Фонду гарантування вкладів фізичних осіб</v>
          </cell>
        </row>
        <row r="1332">
          <cell r="B1332" t="str">
            <v>3501410</v>
          </cell>
          <cell r="C1332" t="str">
            <v>Підтримка реалізації ініціативи з енергетичної ефективності і навколишнього середовища у Східній Європі</v>
          </cell>
        </row>
        <row r="1333">
          <cell r="B1333" t="str">
            <v>3501420</v>
          </cell>
          <cell r="C1333" t="str">
            <v>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v>
          </cell>
        </row>
        <row r="1334">
          <cell r="B1334" t="str">
            <v>3501430</v>
          </cell>
          <cell r="C1334" t="str">
            <v>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v>
          </cell>
        </row>
        <row r="1335">
          <cell r="B1335" t="str">
            <v>3501440</v>
          </cell>
          <cell r="C1335" t="str">
            <v>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v>
          </cell>
        </row>
        <row r="1336">
          <cell r="B1336" t="str">
            <v>3501450</v>
          </cell>
          <cell r="C1336" t="str">
            <v>Проведення в Україні зборів групи країн-членів МВФ та Світового банку</v>
          </cell>
        </row>
        <row r="1337">
          <cell r="B1337" t="str">
            <v>3501460</v>
          </cell>
          <cell r="C1337" t="str">
            <v>Фінансування послуг з технічного обслуговування кредитної лінії</v>
          </cell>
        </row>
        <row r="1338">
          <cell r="B1338" t="str">
            <v>3501610</v>
          </cell>
          <cell r="C1338" t="str">
            <v>Заходи щодо розвитку фінансового сектора та управління Проектом</v>
          </cell>
        </row>
        <row r="1339">
          <cell r="B1339" t="str">
            <v>3501630</v>
          </cell>
          <cell r="C1339" t="str">
            <v>Модернізація, удосконалення та раціоналізація  механізмів збору даних для статистики державних фінансів</v>
          </cell>
        </row>
        <row r="1340">
          <cell r="B1340" t="str">
            <v>3501640</v>
          </cell>
          <cell r="C1340" t="str">
            <v>Забезпечення діяльності Наглядової Ради по впровадженню проекту модернізації податкових інспекцій</v>
          </cell>
        </row>
        <row r="1341">
          <cell r="B1341" t="str">
            <v>3501650</v>
          </cell>
          <cell r="C1341" t="str">
            <v>Надання кредитів в рамках Проекту "Розширення доступу до ринків фінансових послуг"</v>
          </cell>
        </row>
        <row r="1342">
          <cell r="B1342" t="str">
            <v>3501660</v>
          </cell>
          <cell r="C1342" t="str">
            <v>Модернізація державних фінансів</v>
          </cell>
        </row>
        <row r="1343">
          <cell r="B1343" t="str">
            <v>3501670</v>
          </cell>
          <cell r="C1343" t="str">
            <v>Підготовка до проведення Щорічних зборів ЄБРР</v>
          </cell>
        </row>
        <row r="1344">
          <cell r="B1344" t="str">
            <v>3501700</v>
          </cell>
          <cell r="C1344" t="str">
            <v>Спорудження у м. Києві пам'ятника тричі Герою Радянського Союзу і.М. Кожедубу</v>
          </cell>
        </row>
        <row r="1345">
          <cell r="B1345" t="str">
            <v>3503000</v>
          </cell>
          <cell r="C1345" t="str">
            <v>Державна пробірна служба України</v>
          </cell>
        </row>
        <row r="1346">
          <cell r="B1346" t="str">
            <v>3503010</v>
          </cell>
          <cell r="C1346" t="str">
            <v>Керівництво та управління у сфері пробірного контролю</v>
          </cell>
        </row>
        <row r="1347">
          <cell r="B1347" t="str">
            <v>3503020</v>
          </cell>
          <cell r="C1347" t="str">
            <v>Наукове забезпечення у сфері пробірного контролю</v>
          </cell>
        </row>
        <row r="1348">
          <cell r="B1348" t="str">
            <v>3504000</v>
          </cell>
          <cell r="C1348" t="str">
            <v>Державна казначейська служба України</v>
          </cell>
        </row>
        <row r="1349">
          <cell r="B1349" t="str">
            <v>3504010</v>
          </cell>
          <cell r="C1349" t="str">
            <v>Керівництво та управління у сфері казначейського обслуговування</v>
          </cell>
        </row>
        <row r="1350">
          <cell r="B1350" t="str">
            <v>3504020</v>
          </cell>
          <cell r="C1350" t="str">
            <v>Підвищення кваліфікації працівників органів Державної казначейської служби України</v>
          </cell>
        </row>
        <row r="1351">
          <cell r="B1351" t="str">
            <v>3504030</v>
          </cell>
          <cell r="C1351" t="str">
            <v>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v>
          </cell>
        </row>
        <row r="1352">
          <cell r="B1352" t="str">
            <v>3504040</v>
          </cell>
          <cell r="C1352" t="str">
            <v>Забезпечення виконання рішень суду, що гарантовані державою</v>
          </cell>
        </row>
        <row r="1353">
          <cell r="B1353" t="str">
            <v>3504800</v>
          </cell>
          <cell r="C1353" t="str">
            <v>Забезпечення органів Державної казначейської служби України приміщеннями</v>
          </cell>
        </row>
        <row r="1354">
          <cell r="B1354" t="str">
            <v>3505000</v>
          </cell>
          <cell r="C1354" t="str">
            <v>Державна фінансова інспекція України</v>
          </cell>
        </row>
        <row r="1355">
          <cell r="B1355" t="str">
            <v>3505010</v>
          </cell>
          <cell r="C1355" t="str">
            <v>Керівництво та управління у сфері контролю за витрачанням бюджетних коштів</v>
          </cell>
        </row>
        <row r="1356">
          <cell r="B1356" t="str">
            <v>3505020</v>
          </cell>
          <cell r="C1356" t="str">
            <v>Підвищення кваліфікації працівників Державної фінансової інспекції України</v>
          </cell>
        </row>
        <row r="1357">
          <cell r="B1357" t="str">
            <v>3505040</v>
          </cell>
          <cell r="C1357" t="str">
            <v>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v>
          </cell>
        </row>
        <row r="1358">
          <cell r="B1358" t="str">
            <v>3505700</v>
          </cell>
          <cell r="C1358" t="str">
            <v>Поховання Голови Головного контрольно-ревізійного управління Сивульського М.і.</v>
          </cell>
        </row>
        <row r="1359">
          <cell r="B1359" t="str">
            <v>3506000</v>
          </cell>
          <cell r="C1359" t="str">
            <v>Державна митна служба України</v>
          </cell>
        </row>
        <row r="1360">
          <cell r="B1360" t="str">
            <v>3506010</v>
          </cell>
          <cell r="C1360" t="str">
            <v>Керівництво та управління у сфері митної справи</v>
          </cell>
        </row>
        <row r="1361">
          <cell r="B1361" t="str">
            <v>3506020</v>
          </cell>
          <cell r="C1361" t="str">
            <v>Розбудова та модернізація об'єктів митної системи</v>
          </cell>
        </row>
        <row r="1362">
          <cell r="B1362" t="str">
            <v>3506030</v>
          </cell>
          <cell r="C1362" t="str">
            <v>Прикладні дослідження і розробки у сфері митної служби</v>
          </cell>
        </row>
        <row r="1363">
          <cell r="B1363" t="str">
            <v>3506040</v>
          </cell>
          <cell r="C1363" t="str">
            <v>Підвищення кваліфікації працівників органів державної митної служби</v>
          </cell>
        </row>
        <row r="1364">
          <cell r="B1364" t="str">
            <v>3506050</v>
          </cell>
          <cell r="C1364" t="str">
            <v>Прикладні дослідження і розробки у сфері митної служби</v>
          </cell>
        </row>
        <row r="1365">
          <cell r="B1365" t="str">
            <v>3506060</v>
          </cell>
          <cell r="C1365" t="str">
            <v>Облаштування пунктів пропуску через державний кордон, пов'язане з підготовкою  до Євро-2012</v>
          </cell>
        </row>
        <row r="1366">
          <cell r="B1366" t="str">
            <v>3506070</v>
          </cell>
          <cell r="C1366" t="str">
            <v>Впровадження системи захисту транзитних переміщень</v>
          </cell>
        </row>
        <row r="1367">
          <cell r="B1367" t="str">
            <v>3506080</v>
          </cell>
          <cell r="C1367" t="str">
            <v>Створення багатофункціональної комплексної системи "Електронна митниця"</v>
          </cell>
        </row>
        <row r="1368">
          <cell r="B1368" t="str">
            <v>3507000</v>
          </cell>
          <cell r="C1368" t="str">
            <v>Державна податкова служба України</v>
          </cell>
        </row>
        <row r="1369">
          <cell r="B1369" t="str">
            <v>3507010</v>
          </cell>
          <cell r="C1369" t="str">
            <v>Керівництво та управління у сфері контролю за дотриманням та виконанням податкового законодавства</v>
          </cell>
        </row>
        <row r="1370">
          <cell r="B1370" t="str">
            <v>3507020</v>
          </cell>
          <cell r="C1370" t="str">
            <v>Прикладні розробки у сфері оподаткування, фінансового права та діяльності податкової служби</v>
          </cell>
        </row>
        <row r="1371">
          <cell r="B1371" t="str">
            <v>3507030</v>
          </cell>
          <cell r="C1371" t="str">
            <v>Підготовка кадрів для податкової служби вищими навчальними закладами і і іі рівнів акредитації</v>
          </cell>
        </row>
        <row r="1372">
          <cell r="B1372" t="str">
            <v>3507040</v>
          </cell>
          <cell r="C1372" t="str">
            <v>Підготовка кадрів та підвищення кваліфікації Національним університетом державної податкової служби</v>
          </cell>
        </row>
        <row r="1373">
          <cell r="B1373" t="str">
            <v>3507050</v>
          </cell>
          <cell r="C1373" t="str">
            <v>Підвищення кваліфікації керівних кадрів та працівників органів державної податкової служби</v>
          </cell>
        </row>
        <row r="1374">
          <cell r="B1374" t="str">
            <v>3507060</v>
          </cell>
          <cell r="C1374" t="str">
            <v>Підвищення кваліфікації працівників органів податкової служби</v>
          </cell>
        </row>
        <row r="1375">
          <cell r="B1375" t="str">
            <v>3507080</v>
          </cell>
          <cell r="C1375" t="str">
            <v>Створення та підготовка об'єктів інфраструктури Національного університету державної податкової служби до проведення Євро-2012</v>
          </cell>
        </row>
        <row r="1376">
          <cell r="B1376" t="str">
            <v>3507600</v>
          </cell>
          <cell r="C1376" t="str">
            <v>Модернізація податкової служби</v>
          </cell>
        </row>
        <row r="1377">
          <cell r="B1377" t="str">
            <v>3509000</v>
          </cell>
          <cell r="C1377" t="str">
            <v>Державна служба фінансового моніторингу України</v>
          </cell>
        </row>
        <row r="1378">
          <cell r="B1378" t="str">
            <v>3509010</v>
          </cell>
          <cell r="C1378" t="str">
            <v>Керівництво та управління у сфері фінансового моніторингу</v>
          </cell>
        </row>
        <row r="1379">
          <cell r="B1379" t="str">
            <v>3509020</v>
          </cell>
          <cell r="C1379" t="str">
            <v>Перепідготовка та підвищення кваліфікації у сфері боротьби з легалізацією (відмиванням) доходів, одержаних злочинним шляхом, і фінансуванням тероризму</v>
          </cell>
        </row>
        <row r="1380">
          <cell r="B1380" t="str">
            <v>3509800</v>
          </cell>
          <cell r="C1380" t="str">
            <v>Здійснення капітального ремонту будинку по вул.Білоруській,24</v>
          </cell>
        </row>
        <row r="1381">
          <cell r="B1381" t="str">
            <v>3510000</v>
          </cell>
          <cell r="C1381" t="str">
            <v>Міністерство фінансів України (загальнодержавні витрати)</v>
          </cell>
        </row>
        <row r="1382">
          <cell r="B1382" t="str">
            <v>3511000</v>
          </cell>
          <cell r="C1382" t="str">
            <v>Міністерство фінансів України (загальнодержавні витрати)</v>
          </cell>
        </row>
        <row r="1383">
          <cell r="B1383" t="str">
            <v>3511020</v>
          </cell>
          <cell r="C1383" t="str">
            <v>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v>
          </cell>
        </row>
        <row r="1384">
          <cell r="B1384" t="str">
            <v>3511030</v>
          </cell>
          <cell r="C1384" t="str">
            <v>Резервний фонд</v>
          </cell>
        </row>
        <row r="1385">
          <cell r="B1385" t="str">
            <v>3511050</v>
          </cell>
          <cell r="C1385" t="str">
            <v>Базова дотація</v>
          </cell>
        </row>
        <row r="1386">
          <cell r="B1386" t="str">
            <v>3511060</v>
          </cell>
          <cell r="C1386" t="str">
            <v>Додаткові дотації з державного бюджету місцевим бюджетам</v>
          </cell>
        </row>
        <row r="1387">
          <cell r="B1387" t="str">
            <v>3511070</v>
          </cell>
          <cell r="C1387" t="str">
            <v>Субвенція з державного бюджету місцевим бюджетам на придбання медичного автотранспорту, обладнання для закладів охорони здоров'я</v>
          </cell>
        </row>
        <row r="1388">
          <cell r="B1388" t="str">
            <v>3511080</v>
          </cell>
          <cell r="C1388" t="str">
            <v>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v>
          </cell>
        </row>
        <row r="1389">
          <cell r="B1389" t="str">
            <v>3511090</v>
          </cell>
          <cell r="C1389" t="str">
            <v>Державні капітальні видатки, що розподіляються Кабінетом Міністрів України</v>
          </cell>
        </row>
        <row r="1390">
          <cell r="B1390" t="str">
            <v>3511100</v>
          </cell>
          <cell r="C1390" t="str">
            <v>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v>
          </cell>
        </row>
        <row r="1391">
          <cell r="B1391" t="str">
            <v>3511110</v>
          </cell>
          <cell r="C1391" t="str">
            <v>Стабілізаційна дотація</v>
          </cell>
        </row>
        <row r="1392">
          <cell r="B1392" t="str">
            <v>3511120</v>
          </cell>
          <cell r="C1392" t="str">
            <v>Субвенція з державного бюджету місцевим бюджетам на здійснення заходів щодо соціально-економічного розвитку окремих територій</v>
          </cell>
        </row>
        <row r="1393">
          <cell r="B1393" t="str">
            <v>3511130</v>
          </cell>
          <cell r="C1393" t="str">
            <v>Часткове відшкодування процентних витрат за запозиченнями субієктів господарювання, здійсненими на внутрішньому ринку</v>
          </cell>
        </row>
        <row r="1394">
          <cell r="B1394" t="str">
            <v>3511140</v>
          </cell>
          <cell r="C1394" t="str">
            <v>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v>
          </cell>
        </row>
        <row r="1395">
          <cell r="B1395" t="str">
            <v>3511150</v>
          </cell>
          <cell r="C1395"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v>
          </cell>
        </row>
        <row r="1396">
          <cell r="B1396" t="str">
            <v>3511160</v>
          </cell>
          <cell r="C1396" t="str">
            <v>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v>
          </cell>
        </row>
        <row r="1397">
          <cell r="B1397" t="str">
            <v>3511180</v>
          </cell>
          <cell r="C1397" t="str">
            <v>Субвенція з державного бюджету бюджету Автономної Республіки Крим на соціально-економічний розвиток Автономної Республіки Крим</v>
          </cell>
        </row>
        <row r="1398">
          <cell r="B1398" t="str">
            <v>3511190</v>
          </cell>
          <cell r="C1398" t="str">
            <v>Субвенція з державного бюджету місцевим бюджетам на соціально-економічний розвиток</v>
          </cell>
        </row>
        <row r="1399">
          <cell r="B1399" t="str">
            <v>3511200</v>
          </cell>
          <cell r="C1399" t="str">
            <v>Субвенція з державного бюджету міському бюджету міста Києва на виконання функцій столиці</v>
          </cell>
        </row>
        <row r="1400">
          <cell r="B1400" t="str">
            <v>3511210</v>
          </cell>
          <cell r="C1400" t="str">
            <v>Субвенція з державного бюджету місцевим бюджетам на здійснення заходів щодо соціально-економічного розвитку окремих територій</v>
          </cell>
        </row>
        <row r="1401">
          <cell r="B1401" t="str">
            <v>3511220</v>
          </cell>
          <cell r="C1401" t="str">
            <v>Видатки на реалізацію заходів щодо підвищення обороноздатності і безпеки держави, а також на відновлення об'єктів Донецької та Луганської областей, що розподіляються Кабінетом Міністрів України</v>
          </cell>
        </row>
        <row r="1402">
          <cell r="B1402" t="str">
            <v>3511230</v>
          </cell>
          <cell r="C1402"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1403">
          <cell r="B1403" t="str">
            <v>3511240</v>
          </cell>
          <cell r="C1403" t="str">
            <v>Субвенція з державного бюджету місцевим бюджетам на реалізацію пріоритетів розвитку регіонів</v>
          </cell>
        </row>
        <row r="1404">
          <cell r="B1404" t="str">
            <v>3511250</v>
          </cell>
          <cell r="C1404"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v>
          </cell>
        </row>
        <row r="1405">
          <cell r="B1405" t="str">
            <v>3511260</v>
          </cell>
          <cell r="C1405" t="str">
            <v>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v>
          </cell>
        </row>
        <row r="1406">
          <cell r="B1406" t="str">
            <v>3511270</v>
          </cell>
          <cell r="C1406" t="str">
            <v>Пайова участь у будівництві та придбання житла для осіб, які займають посади в державних органах та забезпечують виконання завдань і функцій держави</v>
          </cell>
        </row>
        <row r="1407">
          <cell r="B1407" t="str">
            <v>3511280</v>
          </cell>
          <cell r="C1407" t="str">
            <v>Здійснення природоохоронних заходів з недопущення потрапляння мастила з гідротурбін в річку Дніпро</v>
          </cell>
        </row>
        <row r="1408">
          <cell r="B1408" t="str">
            <v>3511290</v>
          </cell>
          <cell r="C1408" t="str">
            <v>Субвенція з державного бюджету міському бюджету міста Запоріжжя на будівництво автотранспортної магістралі через річку Дніпро у місті Запоріжжі</v>
          </cell>
        </row>
        <row r="1409">
          <cell r="B1409" t="str">
            <v>3511300</v>
          </cell>
          <cell r="C1409" t="str">
            <v>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v>
          </cell>
        </row>
        <row r="1410">
          <cell r="B1410" t="str">
            <v>3511310</v>
          </cell>
          <cell r="C1410" t="str">
            <v>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v>
          </cell>
        </row>
        <row r="1411">
          <cell r="B1411" t="str">
            <v>3511320</v>
          </cell>
          <cell r="C1411" t="str">
            <v>Субвенція з державного бюджету обласному бюджету Волинської області на соціально-економічний розвиток Волинської області</v>
          </cell>
        </row>
        <row r="1412">
          <cell r="B1412" t="str">
            <v>3511330</v>
          </cell>
          <cell r="C1412" t="str">
            <v>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v>
          </cell>
        </row>
        <row r="1413">
          <cell r="B1413" t="str">
            <v>3511340</v>
          </cell>
          <cell r="C1413"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v>
          </cell>
        </row>
        <row r="1414">
          <cell r="B1414" t="str">
            <v>3511350</v>
          </cell>
          <cell r="C1414" t="str">
            <v>Обслуговування державного боргу</v>
          </cell>
        </row>
        <row r="1415">
          <cell r="B1415" t="str">
            <v>3511360</v>
          </cell>
          <cell r="C1415" t="str">
            <v>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v>
          </cell>
        </row>
        <row r="1416">
          <cell r="B1416" t="str">
            <v>3511370</v>
          </cell>
          <cell r="C1416" t="str">
            <v>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v>
          </cell>
        </row>
        <row r="1417">
          <cell r="B1417" t="str">
            <v>3511380</v>
          </cell>
          <cell r="C1417" t="str">
            <v>Стабілізаційний фонд</v>
          </cell>
        </row>
        <row r="1418">
          <cell r="B1418" t="str">
            <v>3511390</v>
          </cell>
          <cell r="C1418" t="str">
            <v>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v>
          </cell>
        </row>
        <row r="1419">
          <cell r="B1419" t="str">
            <v>3511400</v>
          </cell>
          <cell r="C1419" t="str">
            <v>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v>
          </cell>
        </row>
        <row r="1420">
          <cell r="B1420" t="str">
            <v>3511410</v>
          </cell>
          <cell r="C1420" t="str">
            <v>Субвенція з державного бюджету міському бюджету міста Бердянська Запорізької області на соціально-економічний розвиток</v>
          </cell>
        </row>
        <row r="1421">
          <cell r="B1421" t="str">
            <v>3511420</v>
          </cell>
          <cell r="C1421" t="str">
            <v>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v>
          </cell>
        </row>
        <row r="1422">
          <cell r="B1422" t="str">
            <v>3511430</v>
          </cell>
          <cell r="C1422" t="str">
            <v>Повернення позик, наданих за рахунок коштів Стабілізаційного фонду</v>
          </cell>
        </row>
        <row r="1423">
          <cell r="B1423" t="str">
            <v>3511440</v>
          </cell>
          <cell r="C1423"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1424">
          <cell r="B1424" t="str">
            <v>3511450</v>
          </cell>
          <cell r="C1424" t="str">
            <v>Державний фонд регіонального розвитку</v>
          </cell>
        </row>
        <row r="1425">
          <cell r="B1425" t="str">
            <v>3511460</v>
          </cell>
          <cell r="C1425" t="str">
            <v>Державний фонд регіонального розвитку</v>
          </cell>
        </row>
        <row r="1426">
          <cell r="B1426" t="str">
            <v>3511470</v>
          </cell>
          <cell r="C1426" t="str">
            <v>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v>
          </cell>
        </row>
        <row r="1427">
          <cell r="B1427" t="str">
            <v>3511480</v>
          </cell>
          <cell r="C1427" t="str">
            <v>Субвенція з державного бюджету міському бюджету міста Калуша на соціально-економічний розвиток</v>
          </cell>
        </row>
        <row r="1428">
          <cell r="B1428" t="str">
            <v>3511490</v>
          </cell>
          <cell r="C1428" t="str">
            <v>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v>
          </cell>
        </row>
        <row r="1429">
          <cell r="B1429" t="str">
            <v>3511500</v>
          </cell>
          <cell r="C1429" t="str">
            <v>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v>
          </cell>
        </row>
        <row r="1430">
          <cell r="B1430" t="str">
            <v>3511510</v>
          </cell>
          <cell r="C1430" t="str">
            <v>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v>
          </cell>
        </row>
        <row r="1431">
          <cell r="B1431" t="str">
            <v>3511520</v>
          </cell>
          <cell r="C1431" t="str">
            <v>Повернення коштів, наданих зі Стабілізаційного фонду на поворотній основі</v>
          </cell>
        </row>
        <row r="1432">
          <cell r="B1432" t="str">
            <v>3511530</v>
          </cell>
          <cell r="C1432" t="str">
            <v>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v>
          </cell>
        </row>
        <row r="1433">
          <cell r="B1433" t="str">
            <v>3511540</v>
          </cell>
          <cell r="C1433" t="str">
            <v>Повернення коштів, наданих для здійснення операцій з фінансового лізингу авіаційної техніки</v>
          </cell>
        </row>
        <row r="1434">
          <cell r="B1434" t="str">
            <v>3511550</v>
          </cell>
          <cell r="C1434" t="str">
            <v>Повернення безвідсоткових бюджетних позичок, наданих підприємствам державної форми власності на погашення заборгованості із заробітної плати</v>
          </cell>
        </row>
        <row r="1435">
          <cell r="B1435" t="str">
            <v>3511560</v>
          </cell>
          <cell r="C1435" t="str">
            <v>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v>
          </cell>
        </row>
        <row r="1436">
          <cell r="B1436" t="str">
            <v>3511570</v>
          </cell>
          <cell r="C1436" t="str">
            <v>Повернення кредиту, наданого на реконструкцію гідроелектростанцій за рахунок коштів гранту Уряду Швейцарської конфедерації</v>
          </cell>
        </row>
        <row r="1437">
          <cell r="B1437" t="str">
            <v>3511580</v>
          </cell>
          <cell r="C1437" t="str">
            <v>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v>
          </cell>
        </row>
        <row r="1438">
          <cell r="B1438" t="str">
            <v>3511590</v>
          </cell>
          <cell r="C1438" t="str">
            <v>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v>
          </cell>
        </row>
        <row r="1439">
          <cell r="B1439" t="str">
            <v>3511600</v>
          </cell>
          <cell r="C1439" t="str">
            <v>Виконання державою гарантійних зобов'язань за позичальників, що отримали кредити під державні гарантії</v>
          </cell>
        </row>
        <row r="1440">
          <cell r="B1440" t="str">
            <v>3511620</v>
          </cell>
          <cell r="C1440" t="str">
            <v>Фінансування проектів розвитку за рахунок коштів, залучених державою</v>
          </cell>
        </row>
        <row r="1441">
          <cell r="B1441" t="str">
            <v>3511630</v>
          </cell>
          <cell r="C1441" t="str">
            <v>Повернення позик, наданих для фінансування проектів розвитку за рахунок коштів, залучених державою</v>
          </cell>
        </row>
        <row r="1442">
          <cell r="B1442" t="str">
            <v>3511640</v>
          </cell>
          <cell r="C1442" t="str">
            <v>Заходи щодо вдосконалення методології складання грошово-кредитної і банківської статистики</v>
          </cell>
        </row>
        <row r="1443">
          <cell r="B1443" t="str">
            <v>3511650</v>
          </cell>
          <cell r="C1443" t="str">
            <v>Реалізація програм допомоги Європейського Союзу</v>
          </cell>
        </row>
        <row r="1444">
          <cell r="B1444" t="str">
            <v>3511660</v>
          </cell>
          <cell r="C1444" t="str">
            <v>Повернення бюджетних коштів, наданих на поворотній основі на виконання окремих заходів</v>
          </cell>
        </row>
        <row r="1445">
          <cell r="B1445" t="str">
            <v>3511670</v>
          </cell>
          <cell r="C1445" t="str">
            <v>Cубвенція з державного бюджету міському бюджету міста Дніпропетровська на завершення будівництва метрополітену у м. Дніпропетровську</v>
          </cell>
        </row>
        <row r="1446">
          <cell r="B1446" t="str">
            <v>3511990</v>
          </cell>
          <cell r="C1446" t="str">
            <v>Нерозподілений резерв</v>
          </cell>
        </row>
        <row r="1447">
          <cell r="B1447" t="str">
            <v>3600000</v>
          </cell>
          <cell r="C1447" t="str">
            <v>Міністерство юстиції України</v>
          </cell>
        </row>
        <row r="1448">
          <cell r="B1448" t="str">
            <v>3601000</v>
          </cell>
          <cell r="C1448" t="str">
            <v>Апарат Міністерства юстиції України</v>
          </cell>
        </row>
        <row r="1449">
          <cell r="B1449" t="str">
            <v>3601010</v>
          </cell>
          <cell r="C1449" t="str">
            <v>Керівництво та управління у сфері юстиції</v>
          </cell>
        </row>
        <row r="1450">
          <cell r="B1450" t="str">
            <v>3601070</v>
          </cell>
          <cell r="C1450" t="str">
            <v>Проведення судової експертизи, дослідження і розробки у сфері методики проведення судових експертиз</v>
          </cell>
        </row>
        <row r="1451">
          <cell r="B1451" t="str">
            <v>3601080</v>
          </cell>
          <cell r="C1451" t="str">
            <v>Прикладні розробки у сфері методики проведення судових експертиз</v>
          </cell>
        </row>
        <row r="1452">
          <cell r="B1452" t="str">
            <v>3601090</v>
          </cell>
          <cell r="C1452" t="str">
            <v>Підвищення кваліфікації працівників органів юстиції</v>
          </cell>
        </row>
        <row r="1453">
          <cell r="B1453" t="str">
            <v>3601150</v>
          </cell>
          <cell r="C1453" t="str">
            <v>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v>
          </cell>
        </row>
        <row r="1454">
          <cell r="B1454" t="str">
            <v>3601170</v>
          </cell>
          <cell r="C1454" t="str">
            <v>Платежі на виконання рішень закордонних юрисдикційних органів, прийнятих за наслідками розгляду справ проти України</v>
          </cell>
        </row>
        <row r="1455">
          <cell r="B1455" t="str">
            <v>3601200</v>
          </cell>
          <cell r="C1455" t="str">
            <v>Державна підтримка органів реєстрації речових прав на нерухоме майно та їх обмеження</v>
          </cell>
        </row>
        <row r="1456">
          <cell r="B1456" t="str">
            <v>3601210</v>
          </cell>
          <cell r="C1456" t="str">
            <v>Заходи з підготовки та проведення ХХііі Конгресу Всесвітньої асоціації юристів</v>
          </cell>
        </row>
        <row r="1457">
          <cell r="B1457" t="str">
            <v>3601600</v>
          </cell>
          <cell r="C1457" t="str">
            <v>Створення державного реєстру виконавчих проваджень</v>
          </cell>
        </row>
        <row r="1458">
          <cell r="B1458" t="str">
            <v>3601700</v>
          </cell>
          <cell r="C1458" t="str">
            <v>Здійснення обов'язкових реєстраційних платежів з метою забезпечення належного і ефективного захисту прав та інтересів України під час урегулювання спорів, що розглядаються у закордонних юрисдикційних органах за участю іноземного суб'єкта та України</v>
          </cell>
        </row>
        <row r="1459">
          <cell r="B1459" t="str">
            <v>3601710</v>
          </cell>
          <cell r="C1459" t="str">
            <v>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v>
          </cell>
        </row>
        <row r="1460">
          <cell r="B1460" t="str">
            <v>3601800</v>
          </cell>
          <cell r="C1460" t="str">
            <v>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v>
          </cell>
        </row>
        <row r="1461">
          <cell r="B1461" t="str">
            <v>3602000</v>
          </cell>
          <cell r="C1461" t="str">
            <v>Державна реєстраційна служба України</v>
          </cell>
        </row>
        <row r="1462">
          <cell r="B1462" t="str">
            <v>3602010</v>
          </cell>
          <cell r="C1462" t="str">
            <v>Керівництво та управління у сфері державної реєстрації</v>
          </cell>
        </row>
        <row r="1463">
          <cell r="B1463" t="str">
            <v>3603000</v>
          </cell>
          <cell r="C1463" t="str">
            <v>Координаційний центр з надання правової допомоги</v>
          </cell>
        </row>
        <row r="1464">
          <cell r="B1464" t="str">
            <v>3603020</v>
          </cell>
          <cell r="C1464" t="str">
            <v>Забезпечення формування та функціонування системи безоплатної правової допомоги</v>
          </cell>
        </row>
        <row r="1465">
          <cell r="B1465" t="str">
            <v>3603030</v>
          </cell>
          <cell r="C1465" t="str">
            <v>Оплата послуг та відшкодування витрат адвокатів з надання безоплатної вторинної правової допомоги</v>
          </cell>
        </row>
        <row r="1466">
          <cell r="B1466" t="str">
            <v>3604000</v>
          </cell>
          <cell r="C1466" t="str">
            <v>Державна виконавча служба України</v>
          </cell>
        </row>
        <row r="1467">
          <cell r="B1467" t="str">
            <v>3604010</v>
          </cell>
          <cell r="C1467" t="str">
            <v>Керівництво та управління у сфері державної виконавчої служби</v>
          </cell>
        </row>
        <row r="1468">
          <cell r="B1468" t="str">
            <v>3606000</v>
          </cell>
          <cell r="C1468" t="str">
            <v>Державна пенітенціарна служба України</v>
          </cell>
        </row>
        <row r="1469">
          <cell r="B1469" t="str">
            <v>3606010</v>
          </cell>
          <cell r="C1469" t="str">
            <v>Керівництво та управління у пенітенціарній сфері</v>
          </cell>
        </row>
        <row r="1470">
          <cell r="B1470" t="str">
            <v>3606020</v>
          </cell>
          <cell r="C1470" t="str">
            <v>Виконання покарань установами і органами пенітенціарної служби</v>
          </cell>
        </row>
        <row r="1471">
          <cell r="B1471" t="str">
            <v>3606030</v>
          </cell>
          <cell r="C1471" t="str">
            <v>Виконання покарань та утримання персоналу установ і органів пенітенціарної служби</v>
          </cell>
        </row>
        <row r="1472">
          <cell r="B1472" t="str">
            <v>3606040</v>
          </cell>
          <cell r="C1472" t="str">
            <v>Фінансова підтримка санаторно-курортних закладів Державного департаменту України з питань виконання покарань</v>
          </cell>
        </row>
        <row r="1473">
          <cell r="B1473" t="str">
            <v>3606060</v>
          </cell>
          <cell r="C1473" t="str">
            <v>Утримання спецконтингенту, хворого на туберкульоз, в установах кримінально-виконавчої служби</v>
          </cell>
        </row>
        <row r="1474">
          <cell r="B1474" t="str">
            <v>3606070</v>
          </cell>
          <cell r="C1474" t="str">
            <v>Заходи щодо покращення умов тримання засуджених та осіб, взятих під варту</v>
          </cell>
        </row>
        <row r="1475">
          <cell r="B1475" t="str">
            <v>3606080</v>
          </cell>
          <cell r="C1475" t="str">
            <v>Будівництво (придбання) житла для осіб рядового і начальницького складу Державної кримінально-виконавчої служби України</v>
          </cell>
        </row>
        <row r="1476">
          <cell r="B1476" t="str">
            <v>3606090</v>
          </cell>
          <cell r="C1476" t="str">
            <v>Підготовка робітничих кадрів у професійно-технічних закладах соціальної адаптації при установах виконання покарань</v>
          </cell>
        </row>
        <row r="1477">
          <cell r="B1477" t="str">
            <v>3606100</v>
          </cell>
          <cell r="C1477"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478">
          <cell r="B1478" t="str">
            <v>3606600</v>
          </cell>
          <cell r="C1478" t="str">
            <v>Заходи з подолання епідемії туберкульозу та СНіДу в установах кримінально-виконавчої системи</v>
          </cell>
        </row>
        <row r="1479">
          <cell r="B1479" t="str">
            <v>3607000</v>
          </cell>
          <cell r="C1479" t="str">
            <v>Національна академія правових наук України</v>
          </cell>
        </row>
        <row r="1480">
          <cell r="B1480" t="str">
            <v>3608000</v>
          </cell>
          <cell r="C1480" t="str">
            <v>Державна служба України з питань захисту персональних даних</v>
          </cell>
        </row>
        <row r="1481">
          <cell r="B1481" t="str">
            <v>3608010</v>
          </cell>
          <cell r="C1481" t="str">
            <v>Керівництво та управління у сфері захисту персональних даних</v>
          </cell>
        </row>
        <row r="1482">
          <cell r="B1482" t="str">
            <v>3609000</v>
          </cell>
          <cell r="C1482" t="str">
            <v>Державна архівна служба України</v>
          </cell>
        </row>
        <row r="1483">
          <cell r="B1483" t="str">
            <v>3609010</v>
          </cell>
          <cell r="C1483" t="str">
            <v>Керівництво та управління у сфері архівної справи</v>
          </cell>
        </row>
        <row r="1484">
          <cell r="B1484" t="str">
            <v>3609020</v>
          </cell>
          <cell r="C1484" t="str">
            <v>Прикладні розробки у сфері архівної справи та страхового фонду документації</v>
          </cell>
        </row>
        <row r="1485">
          <cell r="B1485" t="str">
            <v>3609030</v>
          </cell>
          <cell r="C1485" t="str">
            <v>Забезпечення діяльності архівних установ та установ страхового фонду документації</v>
          </cell>
        </row>
        <row r="1486">
          <cell r="B1486" t="str">
            <v>3609040</v>
          </cell>
          <cell r="C1486" t="str">
            <v>Підвищення кваліфікації фахівців архівної справи</v>
          </cell>
        </row>
        <row r="1487">
          <cell r="B1487" t="str">
            <v>3609050</v>
          </cell>
          <cell r="C1487" t="str">
            <v>Забезпечення охорони приміщень державних архівів</v>
          </cell>
        </row>
        <row r="1488">
          <cell r="B1488" t="str">
            <v>3609060</v>
          </cell>
          <cell r="C1488" t="str">
            <v>Створення і зберігання страхового фонду документації</v>
          </cell>
        </row>
        <row r="1489">
          <cell r="B1489" t="str">
            <v>3609800</v>
          </cell>
          <cell r="C1489" t="str">
            <v>Розробка проектно-кошторисної документації на реконструкцію комплексу споруд центральних державних архівів у м.Києві</v>
          </cell>
        </row>
        <row r="1490">
          <cell r="B1490" t="str">
            <v>3609810</v>
          </cell>
          <cell r="C1490" t="str">
            <v>Реконструкція комплексу споруд центральних державних архівних установ</v>
          </cell>
        </row>
        <row r="1491">
          <cell r="B1491" t="str">
            <v>3800000</v>
          </cell>
          <cell r="C1491" t="str">
            <v>Міністерство інформаційної політики України</v>
          </cell>
        </row>
        <row r="1492">
          <cell r="B1492" t="str">
            <v>3801000</v>
          </cell>
          <cell r="C1492" t="str">
            <v>Апарат Міністерства інформаційної політики України</v>
          </cell>
        </row>
        <row r="1493">
          <cell r="B1493" t="str">
            <v>3801010</v>
          </cell>
          <cell r="C1493" t="str">
            <v>Керівництво та управління у сфері інформаційної політики</v>
          </cell>
        </row>
        <row r="1494">
          <cell r="B1494" t="str">
            <v>5030000</v>
          </cell>
          <cell r="C1494" t="str">
            <v>Державне агентство з питань науки, інновацій та інформатизації України</v>
          </cell>
        </row>
        <row r="1495">
          <cell r="B1495" t="str">
            <v>5031000</v>
          </cell>
          <cell r="C1495" t="str">
            <v>Апарат Державного агентства з питань науки, інновацій та інформатизації України</v>
          </cell>
        </row>
        <row r="1496">
          <cell r="B1496" t="str">
            <v>5120000</v>
          </cell>
          <cell r="C1496" t="str">
            <v>Державне агентство резерву України</v>
          </cell>
        </row>
        <row r="1497">
          <cell r="B1497" t="str">
            <v>5121000</v>
          </cell>
          <cell r="C1497" t="str">
            <v>Апарат Державного агентства резерву України</v>
          </cell>
        </row>
        <row r="1498">
          <cell r="B1498" t="str">
            <v>5160000</v>
          </cell>
          <cell r="C1498" t="str">
            <v>Державна митна служба України</v>
          </cell>
        </row>
        <row r="1499">
          <cell r="B1499" t="str">
            <v>5270000</v>
          </cell>
          <cell r="C1499" t="str">
            <v>Державна інспекція ядерного регулювання України</v>
          </cell>
        </row>
        <row r="1500">
          <cell r="B1500" t="str">
            <v>5271000</v>
          </cell>
          <cell r="C1500" t="str">
            <v>Апарат Державної інспекції ядерного регулювання України</v>
          </cell>
        </row>
        <row r="1501">
          <cell r="B1501" t="str">
            <v>5271010</v>
          </cell>
          <cell r="C1501" t="str">
            <v>Керівництво та управління у сфері ядерного регулювання</v>
          </cell>
        </row>
        <row r="1502">
          <cell r="B1502" t="str">
            <v>5271020</v>
          </cell>
          <cell r="C1502" t="str">
            <v>Забезпечення ведення Державного регістру джерел іонізуючого випромінювання та прикладні дослідження у сфері ядерного регулювання</v>
          </cell>
        </row>
        <row r="1503">
          <cell r="B1503" t="str">
            <v>5271030</v>
          </cell>
          <cell r="C1503" t="str">
            <v>Підвищення кваліфікації державних службовців п'ятої-сьомої категорій у сфері ядерного регулювання</v>
          </cell>
        </row>
        <row r="1504">
          <cell r="B1504" t="str">
            <v>5271040</v>
          </cell>
          <cell r="C1504" t="str">
            <v>Забезпечення ведення Державного регістру джерел іонізуючого випромінювання</v>
          </cell>
        </row>
        <row r="1505">
          <cell r="B1505" t="str">
            <v>5271050</v>
          </cell>
          <cell r="C1505" t="str">
            <v>Забезпечення безпечного зберігання відпрацьованих високоактивних джерел іонізуючого випромінювання</v>
          </cell>
        </row>
        <row r="1506">
          <cell r="B1506" t="str">
            <v>5340000</v>
          </cell>
          <cell r="C1506" t="str">
            <v>Адміністрація Державної прикордонної служби України</v>
          </cell>
        </row>
        <row r="1507">
          <cell r="B1507" t="str">
            <v>5341000</v>
          </cell>
          <cell r="C1507" t="str">
            <v>Апарат Адміністрації Державної прикордонної служби України</v>
          </cell>
        </row>
        <row r="1508">
          <cell r="B1508" t="str">
            <v>5341020</v>
          </cell>
          <cell r="C1508" t="str">
            <v>Забезпечення особового складу Державної прикордонної служби України</v>
          </cell>
        </row>
        <row r="1509">
          <cell r="B1509" t="str">
            <v>5341050</v>
          </cell>
          <cell r="C1509" t="str">
            <v>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v>
          </cell>
        </row>
        <row r="1510">
          <cell r="B1510" t="str">
            <v>5341110</v>
          </cell>
          <cell r="C1510" t="str">
            <v>Заходи, пов'язані із переходом на військову службу за контрактом</v>
          </cell>
        </row>
        <row r="1511">
          <cell r="B1511" t="str">
            <v>5341120</v>
          </cell>
          <cell r="C1511" t="str">
            <v>Заходи з облаштування та реконструкції державного кордону, пов'язані з проведенням Євро-2012</v>
          </cell>
        </row>
        <row r="1512">
          <cell r="B1512" t="str">
            <v>5342000</v>
          </cell>
          <cell r="C1512" t="str">
            <v>Розвідувальний орган Адміністрації Державної прикордонної служби України</v>
          </cell>
        </row>
        <row r="1513">
          <cell r="B1513" t="str">
            <v>5342020</v>
          </cell>
          <cell r="C1513" t="str">
            <v>Заходи, пов'язані із переходом на військову службу за контрактом</v>
          </cell>
        </row>
        <row r="1514">
          <cell r="B1514" t="str">
            <v>5500000</v>
          </cell>
          <cell r="C1514" t="str">
            <v>Національна комісія, що здійснює державне регулювання у сфері ринків фінансових послуг</v>
          </cell>
        </row>
        <row r="1515">
          <cell r="B1515" t="str">
            <v>5501000</v>
          </cell>
          <cell r="C1515" t="str">
            <v>Апарат Національної комісії, що здійснює державне регулювання у сфері ринків фінансових послуг</v>
          </cell>
        </row>
        <row r="1516">
          <cell r="B1516" t="str">
            <v>5501010</v>
          </cell>
          <cell r="C1516" t="str">
            <v>Керівництво та управління у сфері регулювання ринків фінансових послуг</v>
          </cell>
        </row>
        <row r="1517">
          <cell r="B1517" t="str">
            <v>5501020</v>
          </cell>
          <cell r="C1517" t="str">
            <v>Розробка та впровадження комплексної інформаційної системи</v>
          </cell>
        </row>
        <row r="1518">
          <cell r="B1518" t="str">
            <v>5530000</v>
          </cell>
          <cell r="C1518" t="str">
            <v>Державна служба фінансового моніторингу України</v>
          </cell>
        </row>
        <row r="1519">
          <cell r="B1519" t="str">
            <v>5531000</v>
          </cell>
          <cell r="C1519" t="str">
            <v>Апарат Державної служби фінансового моніторингу України</v>
          </cell>
        </row>
        <row r="1520">
          <cell r="B1520" t="str">
            <v>5550000</v>
          </cell>
          <cell r="C1520" t="str">
            <v>Державна служба України з контролю за наркотиками</v>
          </cell>
        </row>
        <row r="1521">
          <cell r="B1521" t="str">
            <v>5551000</v>
          </cell>
          <cell r="C1521" t="str">
            <v>Апарат Державної служби України з контролю за наркотиками</v>
          </cell>
        </row>
        <row r="1522">
          <cell r="B1522" t="str">
            <v>5560000</v>
          </cell>
          <cell r="C1522" t="str">
            <v>Національна комісія, що здійснює державне регулювання у сфері зв'язку та інформатизації</v>
          </cell>
        </row>
        <row r="1523">
          <cell r="B1523" t="str">
            <v>5561000</v>
          </cell>
          <cell r="C1523" t="str">
            <v>Національна комісія, що здійснює державне регулювання у сфері зв'язку та інформатизації</v>
          </cell>
        </row>
        <row r="1524">
          <cell r="B1524" t="str">
            <v>5561010</v>
          </cell>
          <cell r="C1524" t="str">
            <v>Керівництво та управління у сфері регулювання зв'язку та інформатизації</v>
          </cell>
        </row>
        <row r="1525">
          <cell r="B1525" t="str">
            <v>5960000</v>
          </cell>
          <cell r="C1525" t="str">
            <v>Головне управління розвідки Міністерства оборони України</v>
          </cell>
        </row>
        <row r="1526">
          <cell r="B1526" t="str">
            <v>5961000</v>
          </cell>
          <cell r="C1526" t="str">
            <v>Головне управління розвідки Міністерства оборони України</v>
          </cell>
        </row>
        <row r="1527">
          <cell r="B1527" t="str">
            <v>5961010</v>
          </cell>
          <cell r="C1527" t="str">
            <v>Розвідувальна діяльність у сфері оборони</v>
          </cell>
        </row>
        <row r="1528">
          <cell r="B1528" t="str">
            <v>5961020</v>
          </cell>
          <cell r="C1528" t="str">
            <v>Закупівля комплексу спеціального призначення</v>
          </cell>
        </row>
        <row r="1529">
          <cell r="B1529" t="str">
            <v>5961030</v>
          </cell>
          <cell r="C1529" t="str">
            <v>Заходи, пов'язані із переходом на військову службу за контрактом</v>
          </cell>
        </row>
        <row r="1530">
          <cell r="B1530" t="str">
            <v>5961050</v>
          </cell>
          <cell r="C1530" t="str">
            <v>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v>
          </cell>
        </row>
        <row r="1531">
          <cell r="B1531" t="str">
            <v>5980000</v>
          </cell>
          <cell r="C1531" t="str">
            <v>Вища рада юстиції</v>
          </cell>
        </row>
        <row r="1532">
          <cell r="B1532" t="str">
            <v>5981000</v>
          </cell>
          <cell r="C1532" t="str">
            <v>Апарат Вищої ради юстиції</v>
          </cell>
        </row>
        <row r="1533">
          <cell r="B1533" t="str">
            <v>5981010</v>
          </cell>
          <cell r="C1533" t="str">
            <v>Формування суддівського корпусу та контроль за його діяльністю</v>
          </cell>
        </row>
        <row r="1534">
          <cell r="B1534" t="str">
            <v>5990000</v>
          </cell>
          <cell r="C1534" t="str">
            <v>Секретаріат Уповноваженого Верховної Ради України з прав людини</v>
          </cell>
        </row>
        <row r="1535">
          <cell r="B1535" t="str">
            <v>5991000</v>
          </cell>
          <cell r="C1535" t="str">
            <v>Секретаріат Уповноваженого Верховної Ради України з прав людини</v>
          </cell>
        </row>
        <row r="1536">
          <cell r="B1536" t="str">
            <v>5991010</v>
          </cell>
          <cell r="C1536" t="str">
            <v>Парламентський контроль за додержанням конституційних прав і свобод людини</v>
          </cell>
        </row>
        <row r="1537">
          <cell r="B1537" t="str">
            <v>6010000</v>
          </cell>
          <cell r="C1537" t="str">
            <v>Антимонопольний комітет України</v>
          </cell>
        </row>
        <row r="1538">
          <cell r="B1538" t="str">
            <v>6011000</v>
          </cell>
          <cell r="C1538" t="str">
            <v>Апарат Антимонопольного комітету України</v>
          </cell>
        </row>
        <row r="1539">
          <cell r="B1539" t="str">
            <v>6011010</v>
          </cell>
          <cell r="C1539" t="str">
            <v>Керівництво та управління  у сфері конкурентної політики, контроль за дотриманням законодавства про захист економічної конкуренції</v>
          </cell>
        </row>
        <row r="1540">
          <cell r="B1540" t="str">
            <v>6011020</v>
          </cell>
          <cell r="C1540" t="str">
            <v>Прикладні розробки у сфері конкурентної політики та права</v>
          </cell>
        </row>
        <row r="1541">
          <cell r="B1541" t="str">
            <v>6020000</v>
          </cell>
          <cell r="C1541" t="str">
            <v>Вища атестаційна комісія України</v>
          </cell>
        </row>
        <row r="1542">
          <cell r="B1542" t="str">
            <v>6021000</v>
          </cell>
          <cell r="C1542" t="str">
            <v>Апарат Вищої атестаційної комісії України</v>
          </cell>
        </row>
        <row r="1543">
          <cell r="B1543" t="str">
            <v>6021010</v>
          </cell>
          <cell r="C1543" t="str">
            <v>Керівництво та управління у сфері атестації наукових та науково-педагогічних кадрів вищої кваліфікації, присудження наукових ступенів</v>
          </cell>
        </row>
        <row r="1544">
          <cell r="B1544" t="str">
            <v>6070000</v>
          </cell>
          <cell r="C1544" t="str">
            <v>Державна пенітенціарна служба України</v>
          </cell>
        </row>
        <row r="1545">
          <cell r="B1545" t="str">
            <v>6071000</v>
          </cell>
          <cell r="C1545" t="str">
            <v>Апарат Державної пенітенціарної служби України</v>
          </cell>
        </row>
        <row r="1546">
          <cell r="B1546" t="str">
            <v>6080000</v>
          </cell>
          <cell r="C1546" t="str">
            <v>Державний департамент України з питань виконання покарань (загальнодержавні витрати)</v>
          </cell>
        </row>
        <row r="1547">
          <cell r="B1547" t="str">
            <v>6081000</v>
          </cell>
          <cell r="C1547" t="str">
            <v>Державний департамент України з питань виконання покарань (загальнодержавні витрати)</v>
          </cell>
        </row>
        <row r="1548">
          <cell r="B1548" t="str">
            <v>6110000</v>
          </cell>
          <cell r="C1548" t="str">
            <v>Державна архівна служба України</v>
          </cell>
        </row>
        <row r="1549">
          <cell r="B1549" t="str">
            <v>6111000</v>
          </cell>
          <cell r="C1549" t="str">
            <v>Апарат Державної архівної служби України</v>
          </cell>
        </row>
        <row r="1550">
          <cell r="B1550" t="str">
            <v>6120000</v>
          </cell>
          <cell r="C1550" t="str">
            <v>Національне агентство України з питань державної служби</v>
          </cell>
        </row>
        <row r="1551">
          <cell r="B1551" t="str">
            <v>6121000</v>
          </cell>
          <cell r="C1551" t="str">
            <v>Апарат Національного агентства України з питань державної служби</v>
          </cell>
        </row>
        <row r="1552">
          <cell r="B1552" t="str">
            <v>6121010</v>
          </cell>
          <cell r="C1552" t="str">
            <v>Керівництво та  функціональне управління у сфері державної служби</v>
          </cell>
        </row>
        <row r="1553">
          <cell r="B1553" t="str">
            <v>6121020</v>
          </cell>
          <cell r="C1553" t="str">
            <v>Підготовка державних службовців V-Vіі категорій, підвищення кваліфікації державних службовців і-іV категорій, працівників органів державної влади та органів місцевого самоврядування з питань запобігання і протидії проявам корупції на державній службі та</v>
          </cell>
        </row>
        <row r="1554">
          <cell r="B1554" t="str">
            <v>6121030</v>
          </cell>
          <cell r="C1554" t="str">
            <v>Підвищення кваліфікації фахівців у сфері європейської та світової інтеграції</v>
          </cell>
        </row>
        <row r="1555">
          <cell r="B1555" t="str">
            <v>6121040</v>
          </cell>
          <cell r="C1555" t="str">
            <v>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v>
          </cell>
        </row>
        <row r="1556">
          <cell r="B1556" t="str">
            <v>6121700</v>
          </cell>
          <cell r="C1556" t="str">
            <v>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v>
          </cell>
        </row>
        <row r="1557">
          <cell r="B1557" t="str">
            <v>6122000</v>
          </cell>
          <cell r="C1557" t="str">
            <v>Центр адаптації державної служби до стандартів Європейського Союзу</v>
          </cell>
        </row>
        <row r="1558">
          <cell r="B1558" t="str">
            <v>6122040</v>
          </cell>
          <cell r="C1558" t="str">
            <v>Прикладні дослідження і розробки у сфері державної служби та її адаптації до стандартів Європейського Союзу</v>
          </cell>
        </row>
        <row r="1559">
          <cell r="B1559" t="str">
            <v>6122050</v>
          </cell>
          <cell r="C1559" t="str">
            <v>Організація підготовки та виконання тренінгових програм і заходів з розвитку вищого корпусу державної служби</v>
          </cell>
        </row>
        <row r="1560">
          <cell r="B1560" t="str">
            <v>6122060</v>
          </cell>
          <cell r="C1560" t="str">
            <v>Забезпечення автоматизованої інформаційно-аналітичної системи  обліку особових справ державних службовців і посадових осіб місцевого самоврядування</v>
          </cell>
        </row>
        <row r="1561">
          <cell r="B1561" t="str">
            <v>6150000</v>
          </cell>
          <cell r="C1561" t="str">
            <v>Національна комісія з цінних паперів та фондового ринку</v>
          </cell>
        </row>
        <row r="1562">
          <cell r="B1562" t="str">
            <v>6151000</v>
          </cell>
          <cell r="C1562" t="str">
            <v>Апарат Національної комісії з цінних паперів та фондового ринку</v>
          </cell>
        </row>
        <row r="1563">
          <cell r="B1563" t="str">
            <v>6151010</v>
          </cell>
          <cell r="C1563" t="str">
            <v>Керівництво та управління у сфері фондового ринку</v>
          </cell>
        </row>
        <row r="1564">
          <cell r="B1564" t="str">
            <v>6151020</v>
          </cell>
          <cell r="C1564" t="str">
            <v>Створення cистеми моніторингу фондового ринку</v>
          </cell>
        </row>
        <row r="1565">
          <cell r="B1565" t="str">
            <v>6151030</v>
          </cell>
          <cell r="C1565" t="str">
            <v>Підвищення кваліфікації фахівців з питань фондового ринку та корпоративного управління</v>
          </cell>
        </row>
        <row r="1566">
          <cell r="B1566" t="str">
            <v>6160000</v>
          </cell>
          <cell r="C1566" t="str">
            <v>Державна податкова адміністрація України (загальнодержавні витрати)</v>
          </cell>
        </row>
        <row r="1567">
          <cell r="B1567" t="str">
            <v>6161000</v>
          </cell>
          <cell r="C1567" t="str">
            <v>Державна податкова адміністрація України (загальнодержавні витрати)</v>
          </cell>
        </row>
        <row r="1568">
          <cell r="B1568" t="str">
            <v>6170000</v>
          </cell>
          <cell r="C1568" t="str">
            <v>Державна служба експортного контролю України</v>
          </cell>
        </row>
        <row r="1569">
          <cell r="B1569" t="str">
            <v>6171000</v>
          </cell>
          <cell r="C1569" t="str">
            <v>Апарат Державної служби експортного контролю України</v>
          </cell>
        </row>
        <row r="1570">
          <cell r="B1570" t="str">
            <v>6310000</v>
          </cell>
          <cell r="C1570" t="str">
            <v>Державне агентство з інвестицій та управління національними проектами України (загальнодержавні витрати)</v>
          </cell>
        </row>
        <row r="1571">
          <cell r="B1571" t="str">
            <v>6311000</v>
          </cell>
          <cell r="C1571" t="str">
            <v>Державне агентство з інвестицій та управління національними проектами України (загальнодержавні витрати)</v>
          </cell>
        </row>
        <row r="1572">
          <cell r="B1572" t="str">
            <v>6320000</v>
          </cell>
          <cell r="C1572" t="str">
            <v>Національне антикорупційне бюро України</v>
          </cell>
        </row>
        <row r="1573">
          <cell r="B1573" t="str">
            <v>6321000</v>
          </cell>
          <cell r="C1573" t="str">
            <v>Національне антикорупційне бюро України</v>
          </cell>
        </row>
        <row r="1574">
          <cell r="B1574" t="str">
            <v>6321010</v>
          </cell>
          <cell r="C1574" t="str">
            <v>Забезпечення діяльності Національного антикорупційного бюро України</v>
          </cell>
        </row>
        <row r="1575">
          <cell r="B1575" t="str">
            <v>6330000</v>
          </cell>
          <cell r="C1575" t="str">
            <v>Національне агентство з питань запобігання корупції</v>
          </cell>
        </row>
        <row r="1576">
          <cell r="B1576" t="str">
            <v>6331000</v>
          </cell>
          <cell r="C1576" t="str">
            <v>Апарат Національного агентства з питань запобігання корупції</v>
          </cell>
        </row>
        <row r="1577">
          <cell r="B1577" t="str">
            <v>6331010</v>
          </cell>
          <cell r="C1577" t="str">
            <v>Керівництво та управління у сфері запобігання корупції</v>
          </cell>
        </row>
        <row r="1578">
          <cell r="B1578" t="str">
            <v>6340000</v>
          </cell>
          <cell r="C1578" t="str">
            <v>Національна комісія, що здійснює державне регулювання у сферах енергетики та комунальних послуг</v>
          </cell>
        </row>
        <row r="1579">
          <cell r="B1579" t="str">
            <v>6341000</v>
          </cell>
          <cell r="C1579" t="str">
            <v>Апарат Національної комісії, що здійснює державне регулювання у сферах енергетики та комунальних послуг</v>
          </cell>
        </row>
        <row r="1580">
          <cell r="B1580" t="str">
            <v>6341010</v>
          </cell>
          <cell r="C1580" t="str">
            <v>Керівництво та управління у сфері регулювання енергетики та комунальних послуг</v>
          </cell>
        </row>
        <row r="1581">
          <cell r="B1581" t="str">
            <v>6360000</v>
          </cell>
          <cell r="C1581" t="str">
            <v>Державне агентство з енергоефективності та енергозбереження України</v>
          </cell>
        </row>
        <row r="1582">
          <cell r="B1582" t="str">
            <v>6361000</v>
          </cell>
          <cell r="C1582" t="str">
            <v>Апарат Державного агентства з енергоефективності та енергозбереження України</v>
          </cell>
        </row>
        <row r="1583">
          <cell r="B1583" t="str">
            <v>6370000</v>
          </cell>
          <cell r="C1583" t="str">
            <v>Національна комісія, що здійснює державне регулювання у сфері енергетики</v>
          </cell>
        </row>
        <row r="1584">
          <cell r="B1584" t="str">
            <v>6371000</v>
          </cell>
          <cell r="C1584" t="str">
            <v>Апарат Національної комісії, що здійснює державне регулювання у сфері енергетики</v>
          </cell>
        </row>
        <row r="1585">
          <cell r="B1585" t="str">
            <v>6371010</v>
          </cell>
          <cell r="C1585" t="str">
            <v>Керівництво та управління у сфері регулювання енергетики</v>
          </cell>
        </row>
        <row r="1586">
          <cell r="B1586" t="str">
            <v>6371600</v>
          </cell>
          <cell r="C1586" t="str">
            <v>Впровадження концепції Оптового ринку електроенергії України</v>
          </cell>
        </row>
        <row r="1587">
          <cell r="B1587" t="str">
            <v>6380000</v>
          </cell>
          <cell r="C1587" t="str">
            <v>Державне космічне агентство України</v>
          </cell>
        </row>
        <row r="1588">
          <cell r="B1588" t="str">
            <v>6381000</v>
          </cell>
          <cell r="C1588" t="str">
            <v>Апарат Державного космічного агентства України</v>
          </cell>
        </row>
        <row r="1589">
          <cell r="B1589" t="str">
            <v>6381010</v>
          </cell>
          <cell r="C1589" t="str">
            <v>Керівництво та управління у сфері космічної діяльності</v>
          </cell>
        </row>
        <row r="1590">
          <cell r="B1590" t="str">
            <v>6381020</v>
          </cell>
          <cell r="C1590" t="str">
            <v>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v>
          </cell>
        </row>
        <row r="1591">
          <cell r="B1591" t="str">
            <v>6381030</v>
          </cell>
          <cell r="C1591" t="str">
            <v>Надання позашкільної освіти Національним центром аерокосмічної освіти молоді ім.О.М. Макарова</v>
          </cell>
        </row>
        <row r="1592">
          <cell r="B1592" t="str">
            <v>6381040</v>
          </cell>
          <cell r="C1592" t="str">
            <v>Загальнодержавна цільова науково-технічна космічна програма України</v>
          </cell>
        </row>
        <row r="1593">
          <cell r="B1593" t="str">
            <v>6381050</v>
          </cell>
          <cell r="C1593" t="str">
            <v>Управління та випробування космічних засобів</v>
          </cell>
        </row>
        <row r="1594">
          <cell r="B1594" t="str">
            <v>6381100</v>
          </cell>
          <cell r="C1594" t="str">
            <v>Будівництво (придбання) житла для військовослужбовців Державного космічного агентства України</v>
          </cell>
        </row>
        <row r="1595">
          <cell r="B1595" t="str">
            <v>6381120</v>
          </cell>
          <cell r="C1595" t="str">
            <v>Утилізація твердого ракетного палива</v>
          </cell>
        </row>
        <row r="1596">
          <cell r="B1596" t="str">
            <v>6381130</v>
          </cell>
          <cell r="C1596" t="str">
            <v>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v>
          </cell>
        </row>
        <row r="1597">
          <cell r="B1597" t="str">
            <v>6381140</v>
          </cell>
          <cell r="C1597" t="str">
            <v>Реконструкція і технічне переоснащення ТЕЦ ДП "ВО Південний машинобудівний завод ім. О.М. Макарова"</v>
          </cell>
        </row>
        <row r="1598">
          <cell r="B1598" t="str">
            <v>6381150</v>
          </cell>
          <cell r="C1598" t="str">
            <v>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v>
          </cell>
        </row>
        <row r="1599">
          <cell r="B1599" t="str">
            <v>6381160</v>
          </cell>
          <cell r="C1599" t="str">
            <v>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v>
          </cell>
        </row>
        <row r="1600">
          <cell r="B1600" t="str">
            <v>6381190</v>
          </cell>
          <cell r="C1600" t="str">
            <v>Забезпечення службовим житлом молодих спеціалістів державних підприємств космічної галузі</v>
          </cell>
        </row>
        <row r="1601">
          <cell r="B1601" t="str">
            <v>6381200</v>
          </cell>
          <cell r="C1601" t="str">
            <v>Підготовка та створення спеціальних технологій для виготовлення багатофункціонального ракетного комплексу за темою "Сапсан"</v>
          </cell>
        </row>
        <row r="1602">
          <cell r="B1602" t="str">
            <v>6390000</v>
          </cell>
          <cell r="C1602" t="str">
            <v>Національне агентство України з питань забезпечення ефективного використання енергетичних ресурсів (загальнодержавні витрати)</v>
          </cell>
        </row>
        <row r="1603">
          <cell r="B1603" t="str">
            <v>6391000</v>
          </cell>
          <cell r="C1603" t="str">
            <v>Національне агентство України з питань забезпечення ефективного використання енергетичних ресурсів (загальнодержавні витрати)</v>
          </cell>
        </row>
        <row r="1604">
          <cell r="B1604" t="str">
            <v>6400000</v>
          </cell>
          <cell r="C1604" t="str">
            <v>Національна комісія регулювання ринку комунальних послуг України</v>
          </cell>
        </row>
        <row r="1605">
          <cell r="B1605" t="str">
            <v>6440000</v>
          </cell>
          <cell r="C1605" t="str">
            <v>Національна рада України з питань телебачення і радіомовлення</v>
          </cell>
        </row>
        <row r="1606">
          <cell r="B1606" t="str">
            <v>6441000</v>
          </cell>
          <cell r="C1606" t="str">
            <v>Апарат Національної ради України з питань телебачення і радіомовлення</v>
          </cell>
        </row>
        <row r="1607">
          <cell r="B1607" t="str">
            <v>6441010</v>
          </cell>
          <cell r="C1607" t="str">
            <v>Керівництво та управління здійсненням контролю у сфері телебачення і радіомовлення</v>
          </cell>
        </row>
        <row r="1608">
          <cell r="B1608" t="str">
            <v>6441030</v>
          </cell>
          <cell r="C1608" t="str">
            <v>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v>
          </cell>
        </row>
        <row r="1609">
          <cell r="B1609" t="str">
            <v>6450000</v>
          </cell>
          <cell r="C1609" t="str">
            <v>Національна комісія, що здійснює державне регулювання у сфері комунальних послуг</v>
          </cell>
        </row>
        <row r="1610">
          <cell r="B1610" t="str">
            <v>6451000</v>
          </cell>
          <cell r="C1610" t="str">
            <v>Апарат Національної комісії, що здійснює державне регулювання у сфері комунальних послуг</v>
          </cell>
        </row>
        <row r="1611">
          <cell r="B1611" t="str">
            <v>6451010</v>
          </cell>
          <cell r="C1611" t="str">
            <v>Керівництво та управління у сфері регулювання ринку комунальних послуг</v>
          </cell>
        </row>
        <row r="1612">
          <cell r="B1612" t="str">
            <v>6460000</v>
          </cell>
          <cell r="C1612" t="str">
            <v>Національне агентство з питань підготовки та проведення в Україні фінальної частини чемпіонату Європи 2012 року з футболу</v>
          </cell>
        </row>
        <row r="1613">
          <cell r="B1613" t="str">
            <v>6461000</v>
          </cell>
          <cell r="C1613" t="str">
            <v>Апарат Національного агентства з питань підготовки та проведення в Україні фінальної частини чемпіонату Європи 2012 року з футболу</v>
          </cell>
        </row>
        <row r="1614">
          <cell r="B1614" t="str">
            <v>6461010</v>
          </cell>
          <cell r="C1614" t="str">
            <v>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v>
          </cell>
        </row>
        <row r="1615">
          <cell r="B1615" t="str">
            <v>6461020</v>
          </cell>
          <cell r="C1615" t="str">
            <v>Заходи із залучення інвесторів для підготовки і проведення в Україні фінальної частини чемпіонату Європи 2012 року з футболу</v>
          </cell>
        </row>
        <row r="1616">
          <cell r="B1616" t="str">
            <v>6480000</v>
          </cell>
          <cell r="C1616" t="str">
            <v>Пенсійний фонд України</v>
          </cell>
        </row>
        <row r="1617">
          <cell r="B1617" t="str">
            <v>6481000</v>
          </cell>
          <cell r="C1617" t="str">
            <v>Пенсійний фонд України</v>
          </cell>
        </row>
        <row r="1618">
          <cell r="B1618" t="str">
            <v>6500000</v>
          </cell>
          <cell r="C1618" t="str">
            <v>Рада національної безпеки і оборони України</v>
          </cell>
        </row>
        <row r="1619">
          <cell r="B1619" t="str">
            <v>6501000</v>
          </cell>
          <cell r="C1619" t="str">
            <v>Апарат Ради національної безпеки і оборони України</v>
          </cell>
        </row>
        <row r="1620">
          <cell r="B1620" t="str">
            <v>6501010</v>
          </cell>
          <cell r="C1620" t="str">
            <v>інформаційно-аналітичне забезпечення координаційної діяльності у сфері національної безпеки і оборони</v>
          </cell>
        </row>
        <row r="1621">
          <cell r="B1621" t="str">
            <v>6501020</v>
          </cell>
          <cell r="C1621" t="str">
            <v>Фундаментальні дослідження у сфері національної безпеки</v>
          </cell>
        </row>
        <row r="1622">
          <cell r="B1622" t="str">
            <v>6501030</v>
          </cell>
          <cell r="C1622" t="str">
            <v>Прикладні розробки у сфері національної безпеки</v>
          </cell>
        </row>
        <row r="1623">
          <cell r="B1623" t="str">
            <v>6501040</v>
          </cell>
          <cell r="C1623" t="str">
            <v>Підготовка науково-педагогічних та наукових кадрів у сфері національної безпеки</v>
          </cell>
        </row>
        <row r="1624">
          <cell r="B1624" t="str">
            <v>6510000</v>
          </cell>
          <cell r="C1624" t="str">
            <v>Рахункова палата</v>
          </cell>
        </row>
        <row r="1625">
          <cell r="B1625" t="str">
            <v>6511000</v>
          </cell>
          <cell r="C1625" t="str">
            <v>Апарат Рахункової палати</v>
          </cell>
        </row>
        <row r="1626">
          <cell r="B1626" t="str">
            <v>6511010</v>
          </cell>
          <cell r="C1626" t="str">
            <v>Керівництво та управління у сфері контролю за виконанням державного бюджету</v>
          </cell>
        </row>
        <row r="1627">
          <cell r="B1627" t="str">
            <v>6511020</v>
          </cell>
          <cell r="C1627" t="str">
            <v>Створення інформаційно-аналітичної системи Рахункової палати</v>
          </cell>
        </row>
        <row r="1628">
          <cell r="B1628" t="str">
            <v>6520000</v>
          </cell>
          <cell r="C1628" t="str">
            <v>Служба безпеки України</v>
          </cell>
        </row>
        <row r="1629">
          <cell r="B1629" t="str">
            <v>6521000</v>
          </cell>
          <cell r="C1629" t="str">
            <v>Центральне управління Служби безпеки України</v>
          </cell>
        </row>
        <row r="1630">
          <cell r="B1630" t="str">
            <v>6521010</v>
          </cell>
          <cell r="C1630" t="str">
            <v>Забезпечення заходів у сфері безпеки держави та діяльності органів системи Служби безпеки України</v>
          </cell>
        </row>
        <row r="1631">
          <cell r="B1631" t="str">
            <v>6521030</v>
          </cell>
          <cell r="C1631" t="str">
            <v>Наукова діяльність у сфері забезпечення державної безпеки, дослідження та розробки спеціальної техніки</v>
          </cell>
        </row>
        <row r="1632">
          <cell r="B1632" t="str">
            <v>6521040</v>
          </cell>
          <cell r="C1632" t="str">
            <v>Забезпечення перебування за кордоном працівників органів державної влади</v>
          </cell>
        </row>
        <row r="1633">
          <cell r="B1633" t="str">
            <v>6521050</v>
          </cell>
          <cell r="C1633" t="str">
            <v>Медичне обслуговування і оздоровлення особового складу та утримання закладів дошкільної освіти Служби безпеки України</v>
          </cell>
        </row>
        <row r="1634">
          <cell r="B1634" t="str">
            <v>6521060</v>
          </cell>
          <cell r="C1634" t="str">
            <v>Створення, закупівля і модернізація озброєння, військової та спеціальної техніки за державним оборонним замовленням Служби безпеки</v>
          </cell>
        </row>
        <row r="1635">
          <cell r="B1635" t="str">
            <v>6521070</v>
          </cell>
          <cell r="C1635" t="str">
            <v>Підготовка та перепідготовка кадрів Служби безпеки України вищими навчальними закладами ііі та іV рівнів акредитації</v>
          </cell>
        </row>
        <row r="1636">
          <cell r="B1636" t="str">
            <v>6521080</v>
          </cell>
          <cell r="C1636" t="str">
            <v>Заходи із забезпечення безпеки та протидії терористичній діяльності, пов'язані з проведенням  Євро-2012</v>
          </cell>
        </row>
        <row r="1637">
          <cell r="B1637" t="str">
            <v>6521090</v>
          </cell>
          <cell r="C1637" t="str">
            <v>Утримання закладів дошкільної освіти Служби безпеки України</v>
          </cell>
        </row>
        <row r="1638">
          <cell r="B1638" t="str">
            <v>6521100</v>
          </cell>
          <cell r="C1638" t="str">
            <v>Будівництво (придбання) житла для військовослужбовців Служби безпеки України</v>
          </cell>
        </row>
        <row r="1639">
          <cell r="B1639" t="str">
            <v>6521200</v>
          </cell>
          <cell r="C1639" t="str">
            <v>Забезпечення заходів спеціальними підрозділами по боротьбі з організованою злочинністю та корупцією Служби безпеки України</v>
          </cell>
        </row>
        <row r="1640">
          <cell r="B1640" t="str">
            <v>6521210</v>
          </cell>
          <cell r="C1640" t="str">
            <v>Заходи, пов'язані із переходом на військову службу за контрактом</v>
          </cell>
        </row>
        <row r="1641">
          <cell r="B1641" t="str">
            <v>6521220</v>
          </cell>
          <cell r="C1641" t="str">
            <v>Боротьба з тероризмом на території України</v>
          </cell>
        </row>
        <row r="1642">
          <cell r="B1642" t="str">
            <v>6522000</v>
          </cell>
          <cell r="C1642" t="str">
            <v>Департамент розвідки Служби безпеки України</v>
          </cell>
        </row>
        <row r="1643">
          <cell r="B1643" t="str">
            <v>6524000</v>
          </cell>
          <cell r="C1643" t="str">
            <v>Антитерористичний центр Служби безпеки України</v>
          </cell>
        </row>
        <row r="1644">
          <cell r="B1644" t="str">
            <v>6524010</v>
          </cell>
          <cell r="C1644" t="str">
            <v>Координація діяльності у запобіганні терористичним актам</v>
          </cell>
        </row>
        <row r="1645">
          <cell r="B1645" t="str">
            <v>6524020</v>
          </cell>
          <cell r="C1645" t="str">
            <v>Заходи, пов'язані із переходом на військову службу за контрактом</v>
          </cell>
        </row>
        <row r="1646">
          <cell r="B1646" t="str">
            <v>6530000</v>
          </cell>
          <cell r="C1646" t="str">
            <v>Служба безпеки України (загальнодержавні витрати)</v>
          </cell>
        </row>
        <row r="1647">
          <cell r="B1647" t="str">
            <v>6531000</v>
          </cell>
          <cell r="C1647" t="str">
            <v>Служба безпеки України (загальнодержавні витрати)</v>
          </cell>
        </row>
        <row r="1648">
          <cell r="B1648" t="str">
            <v>6540000</v>
          </cell>
          <cell r="C1648" t="str">
            <v>Національна академія наук України</v>
          </cell>
        </row>
        <row r="1649">
          <cell r="B1649" t="str">
            <v>6541000</v>
          </cell>
          <cell r="C1649" t="str">
            <v>Національна академія наук України</v>
          </cell>
        </row>
        <row r="1650">
          <cell r="B1650" t="str">
            <v>6541020</v>
          </cell>
          <cell r="C1650" t="str">
            <v>Наукова і організаційна діяльність президії Національної академії наук України</v>
          </cell>
        </row>
        <row r="1651">
          <cell r="B1651" t="str">
            <v>6541030</v>
          </cell>
          <cell r="C1651"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v>
          </cell>
        </row>
        <row r="1652">
          <cell r="B1652" t="str">
            <v>6541080</v>
          </cell>
          <cell r="C1652" t="str">
            <v>Підготовка кадрів з пріоритетних напрямів науки вищими навчальними закладами ііі і іV рівнів акредитації</v>
          </cell>
        </row>
        <row r="1653">
          <cell r="B1653" t="str">
            <v>6541100</v>
          </cell>
          <cell r="C1653" t="str">
            <v>Медичне обслуговування працівників Національної академії наук України</v>
          </cell>
        </row>
        <row r="1654">
          <cell r="B1654" t="str">
            <v>6541140</v>
          </cell>
          <cell r="C1654" t="str">
            <v>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v>
          </cell>
        </row>
        <row r="1655">
          <cell r="B1655" t="str">
            <v>6541200</v>
          </cell>
          <cell r="C1655" t="str">
            <v>Підвищення кваліфікації з пріоритетних напрямів науки та підготовка до державної атестації наукових кадрів Національної академії наук України</v>
          </cell>
        </row>
        <row r="1656">
          <cell r="B1656" t="str">
            <v>6550000</v>
          </cell>
          <cell r="C1656" t="str">
            <v>Національна академія педагогічних наук України</v>
          </cell>
        </row>
        <row r="1657">
          <cell r="B1657" t="str">
            <v>6551000</v>
          </cell>
          <cell r="C1657" t="str">
            <v>Національна академія педагогічних наук України</v>
          </cell>
        </row>
        <row r="1658">
          <cell r="B1658" t="str">
            <v>6551020</v>
          </cell>
          <cell r="C1658" t="str">
            <v>Наукова і організаційна діяльність президії Національної академії педагогічних наук України</v>
          </cell>
        </row>
        <row r="1659">
          <cell r="B1659" t="str">
            <v>6551030</v>
          </cell>
          <cell r="C1659"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v>
          </cell>
        </row>
        <row r="1660">
          <cell r="B1660" t="str">
            <v>6551060</v>
          </cell>
          <cell r="C1660" t="str">
            <v>Підвищення кваліфікації керівних кадрів і спеціалістів у сфері освіти закладами післядипломної освіти ііі і іV рівнів акредитації</v>
          </cell>
        </row>
        <row r="1661">
          <cell r="B1661" t="str">
            <v>6551070</v>
          </cell>
          <cell r="C1661" t="str">
            <v>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v>
          </cell>
        </row>
        <row r="1662">
          <cell r="B1662" t="str">
            <v>6551100</v>
          </cell>
          <cell r="C1662" t="str">
            <v>Збереження та популяризація історії педагогічної науки та практики</v>
          </cell>
        </row>
        <row r="1663">
          <cell r="B1663" t="str">
            <v>6560000</v>
          </cell>
          <cell r="C1663" t="str">
            <v>Національна академія медичних наук України</v>
          </cell>
        </row>
        <row r="1664">
          <cell r="B1664" t="str">
            <v>6561000</v>
          </cell>
          <cell r="C1664" t="str">
            <v>Національна академія медичних наук України</v>
          </cell>
        </row>
        <row r="1665">
          <cell r="B1665" t="str">
            <v>6561040</v>
          </cell>
          <cell r="C1665"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v>
          </cell>
        </row>
        <row r="1666">
          <cell r="B1666" t="str">
            <v>6561060</v>
          </cell>
          <cell r="C1666"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1667">
          <cell r="B1667" t="str">
            <v>6561090</v>
          </cell>
          <cell r="C1667" t="str">
            <v>Наукова і організаційна діяльність президії Національної академії медичних наук України</v>
          </cell>
        </row>
        <row r="1668">
          <cell r="B1668" t="str">
            <v>6570000</v>
          </cell>
          <cell r="C1668" t="str">
            <v>Національна академія мистецтв України</v>
          </cell>
        </row>
        <row r="1669">
          <cell r="B1669" t="str">
            <v>6571000</v>
          </cell>
          <cell r="C1669" t="str">
            <v>Національна академія мистецтв України</v>
          </cell>
        </row>
        <row r="1670">
          <cell r="B1670" t="str">
            <v>6571020</v>
          </cell>
          <cell r="C1670" t="str">
            <v>Наукова і організаційна діяльність президії Національної академії мистецтв України</v>
          </cell>
        </row>
        <row r="1671">
          <cell r="B1671" t="str">
            <v>6571030</v>
          </cell>
          <cell r="C1671" t="str">
            <v>Фундаментальні дослідження та підготовка наукових кадрів у сфері мистецтвознавства</v>
          </cell>
        </row>
        <row r="1672">
          <cell r="B1672" t="str">
            <v>6580000</v>
          </cell>
          <cell r="C1672" t="str">
            <v>Національна академія правових наук України</v>
          </cell>
        </row>
        <row r="1673">
          <cell r="B1673" t="str">
            <v>6581000</v>
          </cell>
          <cell r="C1673" t="str">
            <v>Національна академія правових наук України</v>
          </cell>
        </row>
        <row r="1674">
          <cell r="B1674" t="str">
            <v>6581020</v>
          </cell>
          <cell r="C1674" t="str">
            <v>Наукова і організаційна діяльність президії Національної академії правових наук України</v>
          </cell>
        </row>
        <row r="1675">
          <cell r="B1675" t="str">
            <v>6581040</v>
          </cell>
          <cell r="C1675"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v>
          </cell>
        </row>
        <row r="1676">
          <cell r="B1676" t="str">
            <v>6590000</v>
          </cell>
          <cell r="C1676" t="str">
            <v>Національна академія аграрних наук України</v>
          </cell>
        </row>
        <row r="1677">
          <cell r="B1677" t="str">
            <v>6591000</v>
          </cell>
          <cell r="C1677" t="str">
            <v>Національна академія аграрних наук України</v>
          </cell>
        </row>
        <row r="1678">
          <cell r="B1678" t="str">
            <v>6591020</v>
          </cell>
          <cell r="C1678" t="str">
            <v>Наукова і організаційна діяльність президії Національної академії аграрних наук України</v>
          </cell>
        </row>
        <row r="1679">
          <cell r="B1679" t="str">
            <v>6591060</v>
          </cell>
          <cell r="C1679"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v>
          </cell>
        </row>
        <row r="1680">
          <cell r="B1680" t="str">
            <v>6591080</v>
          </cell>
          <cell r="C1680" t="str">
            <v>Здійснення заходів щодо підтримки науково-дослідних господарств</v>
          </cell>
        </row>
        <row r="1681">
          <cell r="B1681" t="str">
            <v>6591100</v>
          </cell>
          <cell r="C1681" t="str">
            <v>Збереження природно-заповідного фонду в біосферному заповіднику "Асканія-Нова"</v>
          </cell>
        </row>
        <row r="1682">
          <cell r="B1682" t="str">
            <v>6600000</v>
          </cell>
          <cell r="C1682" t="str">
            <v>Управління державної охорони України</v>
          </cell>
        </row>
        <row r="1683">
          <cell r="B1683" t="str">
            <v>6601000</v>
          </cell>
          <cell r="C1683" t="str">
            <v>Управління державної охорони України</v>
          </cell>
        </row>
        <row r="1684">
          <cell r="B1684" t="str">
            <v>6601020</v>
          </cell>
          <cell r="C1684" t="str">
            <v>Державна охорона органів державної влади та посадових осіб</v>
          </cell>
        </row>
        <row r="1685">
          <cell r="B1685" t="str">
            <v>6601030</v>
          </cell>
          <cell r="C1685" t="str">
            <v>Будівництво (придбання) житла для військовослужбовців Управління державної охорони України</v>
          </cell>
        </row>
        <row r="1686">
          <cell r="B1686" t="str">
            <v>6601040</v>
          </cell>
          <cell r="C1686" t="str">
            <v>Заходи, пов'язані із переходом на військову службу за контрактом</v>
          </cell>
        </row>
        <row r="1687">
          <cell r="B1687" t="str">
            <v>6610000</v>
          </cell>
          <cell r="C1687" t="str">
            <v>Фонд державного майна України</v>
          </cell>
        </row>
        <row r="1688">
          <cell r="B1688" t="str">
            <v>6611000</v>
          </cell>
          <cell r="C1688" t="str">
            <v>Апарат Фонду державного майна України</v>
          </cell>
        </row>
        <row r="1689">
          <cell r="B1689" t="str">
            <v>6611010</v>
          </cell>
          <cell r="C1689" t="str">
            <v>Керівництво та управління у сфері державного майна</v>
          </cell>
        </row>
        <row r="1690">
          <cell r="B1690" t="str">
            <v>6611020</v>
          </cell>
          <cell r="C1690" t="str">
            <v>Заходи, пов'язані з проведенням приватизації державного майна</v>
          </cell>
        </row>
        <row r="1691">
          <cell r="B1691" t="str">
            <v>6611030</v>
          </cell>
          <cell r="C1691" t="str">
            <v>Створення та впровадження комплексної системи електронного документообігу та інформаційно-аналітичних реєстрів Фонду державного майна України</v>
          </cell>
        </row>
        <row r="1692">
          <cell r="B1692" t="str">
            <v>6620000</v>
          </cell>
          <cell r="C1692" t="str">
            <v>Служба зовнішньої розвідки України</v>
          </cell>
        </row>
        <row r="1693">
          <cell r="B1693" t="str">
            <v>6621000</v>
          </cell>
          <cell r="C1693" t="str">
            <v>Служба зовнішньої розвідки України</v>
          </cell>
        </row>
        <row r="1694">
          <cell r="B1694" t="str">
            <v>6621010</v>
          </cell>
          <cell r="C1694" t="str">
            <v>Розвідувальна діяльність у сфері безпеки держави та спеціальний захист державних представництв за кордоном</v>
          </cell>
        </row>
        <row r="1695">
          <cell r="B1695" t="str">
            <v>6621020</v>
          </cell>
          <cell r="C1695" t="str">
            <v>Медичне обслуговування та оздоровлення особового складу Служби зовнішньої розвідки України</v>
          </cell>
        </row>
        <row r="1696">
          <cell r="B1696" t="str">
            <v>6621030</v>
          </cell>
          <cell r="C1696" t="str">
            <v>Будівництво (придбання) житла для військовослужбовців Служби зовнішньої розвідки України</v>
          </cell>
        </row>
        <row r="1697">
          <cell r="B1697" t="str">
            <v>6621040</v>
          </cell>
          <cell r="C1697" t="str">
            <v>Підготовка та підвищення кваліфікації кадрів у сфері розвідувальної діяльності вищими навчальними закладами ііі і іV рівнів акредитації</v>
          </cell>
        </row>
        <row r="1698">
          <cell r="B1698" t="str">
            <v>6621050</v>
          </cell>
          <cell r="C1698" t="str">
            <v>Заходи, пов'язані із переходом на військову службу за контрактом</v>
          </cell>
        </row>
        <row r="1699">
          <cell r="B1699" t="str">
            <v>6640000</v>
          </cell>
          <cell r="C1699" t="str">
            <v>Адміністрація Державної служби спеціального зв'язку та захисту інформації України</v>
          </cell>
        </row>
        <row r="1700">
          <cell r="B1700" t="str">
            <v>6641000</v>
          </cell>
          <cell r="C1700" t="str">
            <v>Адміністрація Державної служби спеціального зв'язку та захисту інформації України</v>
          </cell>
        </row>
        <row r="1701">
          <cell r="B1701" t="str">
            <v>6641010</v>
          </cell>
          <cell r="C1701" t="str">
            <v>Забезпечення функціонування державної системи спеціального зв'язку та захисту інформації</v>
          </cell>
        </row>
        <row r="1702">
          <cell r="B1702" t="str">
            <v>6641020</v>
          </cell>
          <cell r="C1702" t="str">
            <v>Розвиток і модернізація державної системи спеціального зв'язку та захисту інформації</v>
          </cell>
        </row>
        <row r="1703">
          <cell r="B1703" t="str">
            <v>6641030</v>
          </cell>
          <cell r="C1703" t="str">
            <v>Розвиток та модернізація державної системи урядового зв'язку</v>
          </cell>
        </row>
        <row r="1704">
          <cell r="B1704" t="str">
            <v>6641040</v>
          </cell>
          <cell r="C1704" t="str">
            <v>Створення та забезпечення функціонування Національної системи конфіденційного зв'язку</v>
          </cell>
        </row>
        <row r="1705">
          <cell r="B1705" t="str">
            <v>6641050</v>
          </cell>
          <cell r="C1705" t="str">
            <v>Підготовка кадрів для сфери зв'язку вищими навчальними закладами ііі та іV рівнів акредитації</v>
          </cell>
        </row>
        <row r="1706">
          <cell r="B1706" t="str">
            <v>6641060</v>
          </cell>
          <cell r="C1706" t="str">
            <v>Будівництво (придбання) житла для осіб рядового і начальницького складу Державної служби спеціального зв'язку та захисту інформації України</v>
          </cell>
        </row>
        <row r="1707">
          <cell r="B1707" t="str">
            <v>6641070</v>
          </cell>
          <cell r="C1707" t="str">
            <v>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v>
          </cell>
        </row>
        <row r="1708">
          <cell r="B1708" t="str">
            <v>6641080</v>
          </cell>
          <cell r="C1708" t="str">
            <v>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v>
          </cell>
        </row>
        <row r="1709">
          <cell r="B1709" t="str">
            <v>6641090</v>
          </cell>
          <cell r="C1709" t="str">
            <v>Підготовка кадрів для сфери зв'язку вищими навчальними закладами і та іі рівнів акредитації</v>
          </cell>
        </row>
        <row r="1710">
          <cell r="B1710" t="str">
            <v>6641110</v>
          </cell>
          <cell r="C1710" t="str">
            <v>Доставка дипломатичної кореспонденції за кордон і в Україну</v>
          </cell>
        </row>
        <row r="1711">
          <cell r="B1711" t="str">
            <v>6641120</v>
          </cell>
          <cell r="C1711" t="str">
            <v>Доставка спеціальної службової кореспонденції органам державної влади</v>
          </cell>
        </row>
        <row r="1712">
          <cell r="B1712" t="str">
            <v>6641130</v>
          </cell>
          <cell r="C1712" t="str">
            <v>Модернізація вузлів звіязку спеціального призначення</v>
          </cell>
        </row>
        <row r="1713">
          <cell r="B1713" t="str">
            <v>6650000</v>
          </cell>
          <cell r="C1713"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14">
          <cell r="B1714" t="str">
            <v>6651000</v>
          </cell>
          <cell r="C1714"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715">
          <cell r="B1715" t="str">
            <v>6651010</v>
          </cell>
          <cell r="C1715" t="str">
            <v>Організаційне забезпечення підготовки та реалізації інфраструктурних проектів</v>
          </cell>
        </row>
        <row r="1716">
          <cell r="B1716" t="str">
            <v>6730000</v>
          </cell>
          <cell r="C1716" t="str">
            <v>Центральна виборча комісія</v>
          </cell>
        </row>
        <row r="1717">
          <cell r="B1717" t="str">
            <v>6731000</v>
          </cell>
          <cell r="C1717" t="str">
            <v>Апарат Центральної виборчої комісії</v>
          </cell>
        </row>
        <row r="1718">
          <cell r="B1718" t="str">
            <v>6731010</v>
          </cell>
          <cell r="C1718" t="str">
            <v>Керівництво та управління у сфері проведення виборів та референдумів</v>
          </cell>
        </row>
        <row r="1719">
          <cell r="B1719" t="str">
            <v>6731020</v>
          </cell>
          <cell r="C1719" t="str">
            <v>Проведення виборів народних депутатів України</v>
          </cell>
        </row>
        <row r="1720">
          <cell r="B1720" t="str">
            <v>6731040</v>
          </cell>
          <cell r="C1720" t="str">
            <v>Проведення виборів Президента України</v>
          </cell>
        </row>
        <row r="1721">
          <cell r="B1721" t="str">
            <v>6731050</v>
          </cell>
          <cell r="C1721" t="str">
            <v>Функціонування Державного реєстру виборців</v>
          </cell>
        </row>
        <row r="1722">
          <cell r="B1722" t="str">
            <v>6731080</v>
          </cell>
          <cell r="C1722" t="str">
            <v>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v>
          </cell>
        </row>
        <row r="1723">
          <cell r="B1723" t="str">
            <v>6731100</v>
          </cell>
          <cell r="C1723" t="str">
            <v>Проведення всеукраїнського консультативного опитування</v>
          </cell>
        </row>
        <row r="1724">
          <cell r="B1724" t="str">
            <v>6740000</v>
          </cell>
          <cell r="C1724" t="str">
            <v>Центральна виборча комісія (загальнодержавні витрати)</v>
          </cell>
        </row>
        <row r="1725">
          <cell r="B1725" t="str">
            <v>6741000</v>
          </cell>
          <cell r="C1725" t="str">
            <v>Центральна виборча комісія (загальнодержавні витрати)</v>
          </cell>
        </row>
        <row r="1726">
          <cell r="B1726" t="str">
            <v>6741020</v>
          </cell>
          <cell r="C1726" t="str">
            <v>Субвенція з державного бюджету місцевим бюджетам на проведення виборів депутатів місцевих рад та сільських, селищних, міських голів</v>
          </cell>
        </row>
        <row r="1727">
          <cell r="B1727" t="str">
            <v>6800000</v>
          </cell>
          <cell r="C1727" t="str">
            <v>Національна акціонерна компанія "Украгролізинг"</v>
          </cell>
        </row>
        <row r="1728">
          <cell r="B1728" t="str">
            <v>6801000</v>
          </cell>
          <cell r="C1728" t="str">
            <v>Національна акціонерна компанія "Украгролізинг"</v>
          </cell>
        </row>
        <row r="1729">
          <cell r="B1729" t="str">
            <v>7710000</v>
          </cell>
          <cell r="C1729" t="str">
            <v>Рада міністрів Автономної Республіки Крим</v>
          </cell>
        </row>
        <row r="1730">
          <cell r="B1730" t="str">
            <v>7711000</v>
          </cell>
          <cell r="C1730" t="str">
            <v>Апарат Ради міністрів Автономної Республіки Крим</v>
          </cell>
        </row>
        <row r="1731">
          <cell r="B1731" t="str">
            <v>7711010</v>
          </cell>
          <cell r="C1731" t="str">
            <v>Здійснення виконавчої влади в Автономній Республіці Крим</v>
          </cell>
        </row>
        <row r="1732">
          <cell r="B1732" t="str">
            <v>7720000</v>
          </cell>
          <cell r="C1732" t="str">
            <v>Вінницька обласна державна адміністрація</v>
          </cell>
        </row>
        <row r="1733">
          <cell r="B1733" t="str">
            <v>7721000</v>
          </cell>
          <cell r="C1733" t="str">
            <v>Апарат Вінницької обласної державної адміністрації</v>
          </cell>
        </row>
        <row r="1734">
          <cell r="B1734" t="str">
            <v>7721010</v>
          </cell>
          <cell r="C1734" t="str">
            <v>Здійснення виконавчої влади у Вінницькій області</v>
          </cell>
        </row>
        <row r="1735">
          <cell r="B1735" t="str">
            <v>7721020</v>
          </cell>
          <cell r="C1735" t="str">
            <v>Субвенція з державного бюджету обласному бюджету Вінницької області для ліквідації наслідків стихійного лиха, що сталося 23 і 27 липня 2008 року</v>
          </cell>
        </row>
        <row r="1736">
          <cell r="B1736" t="str">
            <v>7730000</v>
          </cell>
          <cell r="C1736" t="str">
            <v>Волинська обласна державна адміністрація</v>
          </cell>
        </row>
        <row r="1737">
          <cell r="B1737" t="str">
            <v>7731000</v>
          </cell>
          <cell r="C1737" t="str">
            <v>Апарат Волинської обласної державної адміністрації</v>
          </cell>
        </row>
        <row r="1738">
          <cell r="B1738" t="str">
            <v>7731010</v>
          </cell>
          <cell r="C1738" t="str">
            <v>Здійснення виконавчої влади у Волинській області</v>
          </cell>
        </row>
        <row r="1739">
          <cell r="B1739" t="str">
            <v>7740000</v>
          </cell>
          <cell r="C1739" t="str">
            <v>Дніпропетровська обласна державна адміністрація</v>
          </cell>
        </row>
        <row r="1740">
          <cell r="B1740" t="str">
            <v>7741000</v>
          </cell>
          <cell r="C1740" t="str">
            <v>Апарат Дніпропетровської обласної державної адміністрації</v>
          </cell>
        </row>
        <row r="1741">
          <cell r="B1741" t="str">
            <v>7741010</v>
          </cell>
          <cell r="C1741" t="str">
            <v>Здійснення виконавчої влади у Дніпропетровській області</v>
          </cell>
        </row>
        <row r="1742">
          <cell r="B1742" t="str">
            <v>7750000</v>
          </cell>
          <cell r="C1742" t="str">
            <v>Донецька обласна державна адміністрація</v>
          </cell>
        </row>
        <row r="1743">
          <cell r="B1743" t="str">
            <v>7751000</v>
          </cell>
          <cell r="C1743" t="str">
            <v>Апарат Донецької обласної державної адміністрації</v>
          </cell>
        </row>
        <row r="1744">
          <cell r="B1744" t="str">
            <v>7751010</v>
          </cell>
          <cell r="C1744" t="str">
            <v>Здійснення виконавчої влади у Донецькій області</v>
          </cell>
        </row>
        <row r="1745">
          <cell r="B1745" t="str">
            <v>7760000</v>
          </cell>
          <cell r="C1745" t="str">
            <v>Житомирська обласна державна адміністрація</v>
          </cell>
        </row>
        <row r="1746">
          <cell r="B1746" t="str">
            <v>7761000</v>
          </cell>
          <cell r="C1746" t="str">
            <v>Апарат Житомирської обласної державної адміністрації</v>
          </cell>
        </row>
        <row r="1747">
          <cell r="B1747" t="str">
            <v>7761010</v>
          </cell>
          <cell r="C1747" t="str">
            <v>Здійснення виконавчої влади у Житомирській області</v>
          </cell>
        </row>
        <row r="1748">
          <cell r="B1748" t="str">
            <v>7770000</v>
          </cell>
          <cell r="C1748" t="str">
            <v>Закарпатська обласна державна адміністрація</v>
          </cell>
        </row>
        <row r="1749">
          <cell r="B1749" t="str">
            <v>7771000</v>
          </cell>
          <cell r="C1749" t="str">
            <v>Апарат Закарпатської обласної державної адміністрації</v>
          </cell>
        </row>
        <row r="1750">
          <cell r="B1750" t="str">
            <v>7771010</v>
          </cell>
          <cell r="C1750" t="str">
            <v>Здійснення виконавчої влади у Закарпатській області</v>
          </cell>
        </row>
        <row r="1751">
          <cell r="B1751" t="str">
            <v>7771020</v>
          </cell>
          <cell r="C1751" t="str">
            <v>Субвенція з державного бюджету обласному бюджету Закарпатської області для ліквідації наслідків стихійного лиха, що сталося 23 і 27 липня 2008 року</v>
          </cell>
        </row>
        <row r="1752">
          <cell r="B1752" t="str">
            <v>7780000</v>
          </cell>
          <cell r="C1752" t="str">
            <v>Запорізька обласна державна адміністрація</v>
          </cell>
        </row>
        <row r="1753">
          <cell r="B1753" t="str">
            <v>7781000</v>
          </cell>
          <cell r="C1753" t="str">
            <v>Апарат Запорізької обласної державної адміністрації</v>
          </cell>
        </row>
        <row r="1754">
          <cell r="B1754" t="str">
            <v>7781010</v>
          </cell>
          <cell r="C1754" t="str">
            <v>Здійснення виконавчої влади у Запорізькій області</v>
          </cell>
        </row>
        <row r="1755">
          <cell r="B1755" t="str">
            <v>7790000</v>
          </cell>
          <cell r="C1755" t="str">
            <v>івано-Франківська обласна державна адміністрація</v>
          </cell>
        </row>
        <row r="1756">
          <cell r="B1756" t="str">
            <v>7791000</v>
          </cell>
          <cell r="C1756" t="str">
            <v>Апарат івано-Франківської обласної державної адміністрації</v>
          </cell>
        </row>
        <row r="1757">
          <cell r="B1757" t="str">
            <v>7791010</v>
          </cell>
          <cell r="C1757" t="str">
            <v>Здійснення виконавчої влади в івано-Франківській області</v>
          </cell>
        </row>
        <row r="1758">
          <cell r="B1758" t="str">
            <v>7800000</v>
          </cell>
          <cell r="C1758" t="str">
            <v>Київська обласна державна адміністрація</v>
          </cell>
        </row>
        <row r="1759">
          <cell r="B1759" t="str">
            <v>7801000</v>
          </cell>
          <cell r="C1759" t="str">
            <v>Апарат Київської обласної державної адміністрації</v>
          </cell>
        </row>
        <row r="1760">
          <cell r="B1760" t="str">
            <v>7801010</v>
          </cell>
          <cell r="C1760" t="str">
            <v>Здійснення виконавчої влади у Київській області</v>
          </cell>
        </row>
        <row r="1761">
          <cell r="B1761" t="str">
            <v>7810000</v>
          </cell>
          <cell r="C1761" t="str">
            <v>Кіровоградська обласна державна адміністрація</v>
          </cell>
        </row>
        <row r="1762">
          <cell r="B1762" t="str">
            <v>7811000</v>
          </cell>
          <cell r="C1762" t="str">
            <v>Апарат Кіровоградської обласної державної адміністрації</v>
          </cell>
        </row>
        <row r="1763">
          <cell r="B1763" t="str">
            <v>7811010</v>
          </cell>
          <cell r="C1763" t="str">
            <v>Здійснення виконавчої влади у Кіровоградській області</v>
          </cell>
        </row>
        <row r="1764">
          <cell r="B1764" t="str">
            <v>7820000</v>
          </cell>
          <cell r="C1764" t="str">
            <v>Луганська обласна державна адміністрація</v>
          </cell>
        </row>
        <row r="1765">
          <cell r="B1765" t="str">
            <v>7821000</v>
          </cell>
          <cell r="C1765" t="str">
            <v>Апарат Луганської обласної державної адміністрації</v>
          </cell>
        </row>
        <row r="1766">
          <cell r="B1766" t="str">
            <v>7821010</v>
          </cell>
          <cell r="C1766" t="str">
            <v>Здійснення виконавчої влади у Луганській області</v>
          </cell>
        </row>
        <row r="1767">
          <cell r="B1767" t="str">
            <v>7830000</v>
          </cell>
          <cell r="C1767" t="str">
            <v>Львівська обласна державна адміністрація</v>
          </cell>
        </row>
        <row r="1768">
          <cell r="B1768" t="str">
            <v>7831000</v>
          </cell>
          <cell r="C1768" t="str">
            <v>Апарат Львівської обласної державної адміністрації</v>
          </cell>
        </row>
        <row r="1769">
          <cell r="B1769" t="str">
            <v>7831010</v>
          </cell>
          <cell r="C1769" t="str">
            <v>Здійснення виконавчої влади у Львівській області</v>
          </cell>
        </row>
        <row r="1770">
          <cell r="B1770" t="str">
            <v>7831020</v>
          </cell>
          <cell r="C1770" t="str">
            <v>Субвенція з державного бюджету обласному бюджету Львівської області для ліквідації наслідків стихійного лиха, що сталося 23 і 27 липня 2008 року</v>
          </cell>
        </row>
        <row r="1771">
          <cell r="B1771" t="str">
            <v>7840000</v>
          </cell>
          <cell r="C1771" t="str">
            <v>Миколаївська обласна державна адміністрація</v>
          </cell>
        </row>
        <row r="1772">
          <cell r="B1772" t="str">
            <v>7841000</v>
          </cell>
          <cell r="C1772" t="str">
            <v>Апарат Миколаївської обласної державної адміністрації</v>
          </cell>
        </row>
        <row r="1773">
          <cell r="B1773" t="str">
            <v>7841010</v>
          </cell>
          <cell r="C1773" t="str">
            <v>Здійснення виконавчої влади у Миколаївській області</v>
          </cell>
        </row>
        <row r="1774">
          <cell r="B1774" t="str">
            <v>7850000</v>
          </cell>
          <cell r="C1774" t="str">
            <v>Одеська обласна державна адміністрація</v>
          </cell>
        </row>
        <row r="1775">
          <cell r="B1775" t="str">
            <v>7851000</v>
          </cell>
          <cell r="C1775" t="str">
            <v>Апарат Одеської обласної державної адміністрації</v>
          </cell>
        </row>
        <row r="1776">
          <cell r="B1776" t="str">
            <v>7851010</v>
          </cell>
          <cell r="C1776" t="str">
            <v>Здійснення виконавчої влади в Одеській області</v>
          </cell>
        </row>
        <row r="1777">
          <cell r="B1777" t="str">
            <v>7851800</v>
          </cell>
          <cell r="C1777" t="str">
            <v>Будівництво, реконструкція та ремонт об'єктів соціальної та іншої інфраструктури у Одеській області</v>
          </cell>
        </row>
        <row r="1778">
          <cell r="B1778" t="str">
            <v>7860000</v>
          </cell>
          <cell r="C1778" t="str">
            <v>Полтавська обласна державна адміністрація</v>
          </cell>
        </row>
        <row r="1779">
          <cell r="B1779" t="str">
            <v>7861000</v>
          </cell>
          <cell r="C1779" t="str">
            <v>Апарат Полтавської обласної державної адміністрації</v>
          </cell>
        </row>
        <row r="1780">
          <cell r="B1780" t="str">
            <v>7861010</v>
          </cell>
          <cell r="C1780" t="str">
            <v>Здійснення виконавчої влади у Полтавській області</v>
          </cell>
        </row>
        <row r="1781">
          <cell r="B1781" t="str">
            <v>7870000</v>
          </cell>
          <cell r="C1781" t="str">
            <v>Рівненська обласна державна адміністрація</v>
          </cell>
        </row>
        <row r="1782">
          <cell r="B1782" t="str">
            <v>7871000</v>
          </cell>
          <cell r="C1782" t="str">
            <v>Апарат Рівненської обласної державної адміністрації</v>
          </cell>
        </row>
        <row r="1783">
          <cell r="B1783" t="str">
            <v>7871010</v>
          </cell>
          <cell r="C1783" t="str">
            <v>Здійснення виконавчої влади у Рівненській області</v>
          </cell>
        </row>
        <row r="1784">
          <cell r="B1784" t="str">
            <v>7880000</v>
          </cell>
          <cell r="C1784" t="str">
            <v>Сумська обласна державна адміністрація</v>
          </cell>
        </row>
        <row r="1785">
          <cell r="B1785" t="str">
            <v>7881000</v>
          </cell>
          <cell r="C1785" t="str">
            <v>Апарат Сумської обласної державної адміністрації</v>
          </cell>
        </row>
        <row r="1786">
          <cell r="B1786" t="str">
            <v>7881010</v>
          </cell>
          <cell r="C1786" t="str">
            <v>Здійснення виконавчої влади у Сумській області</v>
          </cell>
        </row>
        <row r="1787">
          <cell r="B1787" t="str">
            <v>7890000</v>
          </cell>
          <cell r="C1787" t="str">
            <v>Тернопільська обласна державна адміністрація</v>
          </cell>
        </row>
        <row r="1788">
          <cell r="B1788" t="str">
            <v>7891000</v>
          </cell>
          <cell r="C1788" t="str">
            <v>Апарат Тернопільської обласної державної адміністрації</v>
          </cell>
        </row>
        <row r="1789">
          <cell r="B1789" t="str">
            <v>7891010</v>
          </cell>
          <cell r="C1789" t="str">
            <v>Здійснення виконавчої влади у Тернопільській області</v>
          </cell>
        </row>
        <row r="1790">
          <cell r="B1790" t="str">
            <v>7891020</v>
          </cell>
          <cell r="C1790" t="str">
            <v>Субвенція з державного бюджету обласному бюджету Тернопільської області для ліквідації наслідків стихійного лиха, що сталося 23 і 27 липня 2008 року</v>
          </cell>
        </row>
        <row r="1791">
          <cell r="B1791" t="str">
            <v>7900000</v>
          </cell>
          <cell r="C1791" t="str">
            <v>Харківська обласна державна адміністрація</v>
          </cell>
        </row>
        <row r="1792">
          <cell r="B1792" t="str">
            <v>7901000</v>
          </cell>
          <cell r="C1792" t="str">
            <v>Апарат Харківської обласної державної адміністрації</v>
          </cell>
        </row>
        <row r="1793">
          <cell r="B1793" t="str">
            <v>7901010</v>
          </cell>
          <cell r="C1793" t="str">
            <v>Здійснення виконавчої влади у Харківській області</v>
          </cell>
        </row>
        <row r="1794">
          <cell r="B1794" t="str">
            <v>7901810</v>
          </cell>
          <cell r="C1794" t="str">
            <v>Будівництво, реконструкція, ремонт та утримання вулиць і доріг комунальної власності у населених пунктах Харківської області</v>
          </cell>
        </row>
        <row r="1795">
          <cell r="B1795" t="str">
            <v>7910000</v>
          </cell>
          <cell r="C1795" t="str">
            <v>Херсонська обласна державна адміністрація</v>
          </cell>
        </row>
        <row r="1796">
          <cell r="B1796" t="str">
            <v>7911000</v>
          </cell>
          <cell r="C1796" t="str">
            <v>Апарат Херсонської обласної державної адміністрації</v>
          </cell>
        </row>
        <row r="1797">
          <cell r="B1797" t="str">
            <v>7911010</v>
          </cell>
          <cell r="C1797" t="str">
            <v>Здійснення виконавчої влади у Херсонській області</v>
          </cell>
        </row>
        <row r="1798">
          <cell r="B1798" t="str">
            <v>7920000</v>
          </cell>
          <cell r="C1798" t="str">
            <v>Хмельницька обласна державна адміністрація</v>
          </cell>
        </row>
        <row r="1799">
          <cell r="B1799" t="str">
            <v>7921000</v>
          </cell>
          <cell r="C1799" t="str">
            <v>Апарат Хмельницької обласної державної адміністрації</v>
          </cell>
        </row>
        <row r="1800">
          <cell r="B1800" t="str">
            <v>7921010</v>
          </cell>
          <cell r="C1800" t="str">
            <v>Здійснення виконавчої влади у Хмельницькій області</v>
          </cell>
        </row>
        <row r="1801">
          <cell r="B1801" t="str">
            <v>7930000</v>
          </cell>
          <cell r="C1801" t="str">
            <v>Черкаська обласна державна адміністрація</v>
          </cell>
        </row>
        <row r="1802">
          <cell r="B1802" t="str">
            <v>7931000</v>
          </cell>
          <cell r="C1802" t="str">
            <v>Апарат Черкаської обласної державної адміністрації</v>
          </cell>
        </row>
        <row r="1803">
          <cell r="B1803" t="str">
            <v>7931010</v>
          </cell>
          <cell r="C1803" t="str">
            <v>Здійснення виконавчої влади у Черкаській області</v>
          </cell>
        </row>
        <row r="1804">
          <cell r="B1804" t="str">
            <v>7940000</v>
          </cell>
          <cell r="C1804" t="str">
            <v>Чернівецька обласна державна адміністрація</v>
          </cell>
        </row>
        <row r="1805">
          <cell r="B1805" t="str">
            <v>7941000</v>
          </cell>
          <cell r="C1805" t="str">
            <v>Апарат Чернівецької обласної державної адміністрації</v>
          </cell>
        </row>
        <row r="1806">
          <cell r="B1806" t="str">
            <v>7941010</v>
          </cell>
          <cell r="C1806" t="str">
            <v>Здійснення виконавчої влади у Чернівецькій області</v>
          </cell>
        </row>
        <row r="1807">
          <cell r="B1807" t="str">
            <v>7941030</v>
          </cell>
          <cell r="C1807" t="str">
            <v>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v>
          </cell>
        </row>
        <row r="1808">
          <cell r="B1808" t="str">
            <v>7950000</v>
          </cell>
          <cell r="C1808" t="str">
            <v>Чернігівська обласна державна адміністрація</v>
          </cell>
        </row>
        <row r="1809">
          <cell r="B1809" t="str">
            <v>7951000</v>
          </cell>
          <cell r="C1809" t="str">
            <v>Апарат Чернігівської обласної державної адміністрації</v>
          </cell>
        </row>
        <row r="1810">
          <cell r="B1810" t="str">
            <v>7951010</v>
          </cell>
          <cell r="C1810" t="str">
            <v>Здійснення виконавчої влади у Чернігівській області</v>
          </cell>
        </row>
        <row r="1811">
          <cell r="B1811" t="str">
            <v>7960000</v>
          </cell>
          <cell r="C1811" t="str">
            <v>Київська міська державна адміністрація</v>
          </cell>
        </row>
        <row r="1812">
          <cell r="B1812" t="str">
            <v>7961000</v>
          </cell>
          <cell r="C1812" t="str">
            <v>Апарат Київської міської державної адміністрації</v>
          </cell>
        </row>
        <row r="1813">
          <cell r="B1813" t="str">
            <v>7970000</v>
          </cell>
          <cell r="C1813" t="str">
            <v>Севастопольська міська державна адміністрація</v>
          </cell>
        </row>
        <row r="1814">
          <cell r="B1814" t="str">
            <v>7971000</v>
          </cell>
          <cell r="C1814" t="str">
            <v>Апарат Севастопольської міської державної адміністрації</v>
          </cell>
        </row>
        <row r="1815">
          <cell r="B1815" t="str">
            <v>7971010</v>
          </cell>
          <cell r="C1815" t="str">
            <v>Здійснення виконавчої влади у місті Севастополі</v>
          </cell>
        </row>
        <row r="1816">
          <cell r="B1816" t="str">
            <v>7980000</v>
          </cell>
          <cell r="C1816" t="str">
            <v>Рада міністрів Автономної республіки Крим (загальнодержавні витрати)</v>
          </cell>
        </row>
        <row r="1817">
          <cell r="B1817" t="str">
            <v>7981000</v>
          </cell>
          <cell r="C1817" t="str">
            <v>Рада міністрів Автономної республіки Крим (загальнодержавні витрати)</v>
          </cell>
        </row>
        <row r="1818">
          <cell r="B1818" t="str">
            <v>8680000</v>
          </cell>
          <cell r="C1818" t="str">
            <v>Державна служба України з питань регуляторної політики та розвитку підприємництва</v>
          </cell>
        </row>
        <row r="1819">
          <cell r="B1819" t="str">
            <v>8681000</v>
          </cell>
          <cell r="C1819" t="str">
            <v>Апарат Державної служби України з питань регуляторної політики та розвитку підприємництва</v>
          </cell>
        </row>
        <row r="1820">
          <cell r="B1820" t="str">
            <v>8681010</v>
          </cell>
          <cell r="C1820" t="str">
            <v>Керівництво та управління у сфері регуляторної політики та розвитку підприємництва</v>
          </cell>
        </row>
        <row r="1821">
          <cell r="B1821" t="str">
            <v>8681030</v>
          </cell>
          <cell r="C1821" t="str">
            <v>Заходи по реалізації Національної програми сприяння розвитку малого підприємництва в Україні</v>
          </cell>
        </row>
        <row r="1822">
          <cell r="B1822" t="str">
            <v>8681050</v>
          </cell>
          <cell r="C1822" t="str">
            <v>Мікрокредитування суб'єктів малого підприємництва</v>
          </cell>
        </row>
        <row r="1823">
          <cell r="B1823" t="str">
            <v>-</v>
          </cell>
          <cell r="C1823" t="str">
            <v>-</v>
          </cell>
        </row>
      </sheetData>
      <sheetData sheetId="293">
        <row r="1">
          <cell r="A1" t="str">
            <v>010000</v>
          </cell>
          <cell r="B1" t="str">
            <v>Державне управління</v>
          </cell>
        </row>
        <row r="2">
          <cell r="A2" t="str">
            <v>010105</v>
          </cell>
          <cell r="B2" t="str">
            <v>Апарат Верховноі Ради Автономноі Республіки Крим</v>
          </cell>
        </row>
        <row r="3">
          <cell r="A3" t="str">
            <v>010106</v>
          </cell>
          <cell r="B3" t="str">
            <v>Забезпечення діяльності депутатів Автономноі Республіки Крим</v>
          </cell>
        </row>
        <row r="4">
          <cell r="A4" t="str">
            <v>010108</v>
          </cell>
          <cell r="B4" t="str">
            <v>Апарат Рахунковоі палати Верховноі Ради Автономноі Республіки Крим</v>
          </cell>
        </row>
        <row r="5">
          <cell r="A5" t="str">
            <v>010114</v>
          </cell>
          <cell r="B5" t="str">
            <v>Апарат Ради міністрів Автономноі Республіки Крим та іі місцевих органів</v>
          </cell>
        </row>
        <row r="6">
          <cell r="A6" t="str">
            <v>010116</v>
          </cell>
          <cell r="B6" t="str">
            <v>Органи місцевого самоврядування</v>
          </cell>
        </row>
        <row r="7">
          <cell r="A7" t="str">
            <v>010117</v>
          </cell>
          <cell r="B7" t="str">
            <v>Органи виконавчоі влади в м. Києві</v>
          </cell>
        </row>
        <row r="8">
          <cell r="A8" t="str">
            <v>060000</v>
          </cell>
          <cell r="B8" t="str">
            <v>Правоохоронна діяльність та забезпечення безпеки держави</v>
          </cell>
        </row>
        <row r="9">
          <cell r="A9" t="str">
            <v>060103</v>
          </cell>
          <cell r="B9" t="str">
            <v>Підрозділи дорожньо-патрульноі служби та дорожнього нагляду</v>
          </cell>
        </row>
        <row r="10">
          <cell r="A10" t="str">
            <v>060106</v>
          </cell>
          <cell r="B10" t="str">
            <v>Приймальники-розподільники для неповнолітніх</v>
          </cell>
        </row>
        <row r="11">
          <cell r="A11" t="str">
            <v>060107</v>
          </cell>
          <cell r="B11" t="str">
            <v>Спеціальні приймальники-розподільники</v>
          </cell>
        </row>
        <row r="12">
          <cell r="A12" t="str">
            <v>060702</v>
          </cell>
          <cell r="B12" t="str">
            <v>Місцева пожежна охорона</v>
          </cell>
        </row>
        <row r="13">
          <cell r="A13" t="str">
            <v>061002</v>
          </cell>
          <cell r="B13" t="str">
            <v>Спеціальні монтажно-експлуатаційні підрозділи</v>
          </cell>
        </row>
        <row r="14">
          <cell r="A14" t="str">
            <v>061003</v>
          </cell>
          <cell r="B14" t="str">
            <v>Адресно-довідкові бюро</v>
          </cell>
        </row>
        <row r="15">
          <cell r="A15" t="str">
            <v>061007</v>
          </cell>
          <cell r="B15" t="str">
            <v>Ўнші правоохоронні заходи і заклади</v>
          </cell>
        </row>
        <row r="16">
          <cell r="A16" t="str">
            <v>070000</v>
          </cell>
          <cell r="B16" t="str">
            <v>Освіта</v>
          </cell>
        </row>
        <row r="17">
          <cell r="A17" t="str">
            <v>070101</v>
          </cell>
          <cell r="B17" t="str">
            <v>Дошкільні заклади освіти</v>
          </cell>
        </row>
        <row r="18">
          <cell r="A18" t="str">
            <v>070201</v>
          </cell>
          <cell r="B18" t="str">
            <v>Загальноосвітні школи (в т.ч. школа-дитячий садок, інтернат при школі), спеціалізовані школи, ліцеі, гімназіі, колегіуми</v>
          </cell>
        </row>
        <row r="19">
          <cell r="A19" t="str">
            <v>070202</v>
          </cell>
          <cell r="B19" t="str">
            <v>Вечірні (змінні) школи</v>
          </cell>
        </row>
        <row r="20">
          <cell r="A20" t="str">
            <v>070301</v>
          </cell>
          <cell r="B20" t="str">
            <v>Загальноосвітні  школи-інтернати, загальноосвітні санаторні школи-інтернати</v>
          </cell>
        </row>
        <row r="21">
          <cell r="A21" t="str">
            <v>070302</v>
          </cell>
          <cell r="B21" t="str">
            <v>Загальноосвітні школи-інтернати для дітей-сиріт та дітей, які залишилися без піклування батьків</v>
          </cell>
        </row>
        <row r="22">
          <cell r="A22" t="str">
            <v>070303</v>
          </cell>
          <cell r="B22" t="str">
            <v>Дитячі будинки (в т.ч. сімейного типу, прийомні сім'і)</v>
          </cell>
        </row>
        <row r="23">
          <cell r="A23" t="str">
            <v>070304</v>
          </cell>
          <cell r="B23" t="str">
            <v>Спеціальні загальноосвітні школи-інтернати, школи та інші заклади освіти для дітей з вадами у фізичному чи розумовому розвитку</v>
          </cell>
        </row>
        <row r="24">
          <cell r="A24" t="str">
            <v>070307</v>
          </cell>
          <cell r="B24" t="str">
            <v>Загальноосвітні спеціалізовані школи-інтернати з поглибленим вивченням окремих предметів і курсів для поглибленоі підготовки дітей в галузі науки і мистецтв, фізичноі культури і спорту, інших галузях, ліцеі з посиленою військово-фізичною підготовкою</v>
          </cell>
        </row>
        <row r="25">
          <cell r="A25" t="str">
            <v>070401</v>
          </cell>
          <cell r="B25" t="str">
            <v>Позашкільні заклади освіти, заходи із позашкільноі роботи з дітьми</v>
          </cell>
        </row>
        <row r="26">
          <cell r="A26" t="str">
            <v>070501</v>
          </cell>
          <cell r="B26" t="str">
            <v>Професійно-технічні  заклади освіти</v>
          </cell>
        </row>
        <row r="27">
          <cell r="A27" t="str">
            <v>070502</v>
          </cell>
          <cell r="B27" t="str">
            <v>Професійно-технічні  училища соціальноі реабілітаціі</v>
          </cell>
        </row>
        <row r="28">
          <cell r="A28" t="str">
            <v>070601</v>
          </cell>
          <cell r="B28" t="str">
            <v>Вищі заклади освіти  Ў та ЎЎ рівнів акредитаціі</v>
          </cell>
        </row>
        <row r="29">
          <cell r="A29" t="str">
            <v>070602</v>
          </cell>
          <cell r="B29" t="str">
            <v>Вищі заклади освіти  ЎЎЎ та ЎV рівнів акредитаціі</v>
          </cell>
        </row>
        <row r="30">
          <cell r="A30" t="str">
            <v>070701</v>
          </cell>
          <cell r="B30" t="str">
            <v>Заклади післядипломноі освіти ЎЎЎ-ЎV рівнів акредитаціі (академіі, інститути, центри підвищення кваліфікаціі, перепідготовки, вдосконалення)</v>
          </cell>
        </row>
        <row r="31">
          <cell r="A31" t="str">
            <v>070702</v>
          </cell>
          <cell r="B31" t="str">
            <v>Ўнші заклади і заходи післядипломноі освіти</v>
          </cell>
        </row>
        <row r="32">
          <cell r="A32" t="str">
            <v>070801</v>
          </cell>
          <cell r="B32" t="str">
            <v>Придбання підручників</v>
          </cell>
        </row>
        <row r="33">
          <cell r="A33" t="str">
            <v>070802</v>
          </cell>
          <cell r="B33" t="str">
            <v>Методична робота, інші заходи у сфері народноі освіти</v>
          </cell>
        </row>
        <row r="34">
          <cell r="A34" t="str">
            <v>070803</v>
          </cell>
          <cell r="B34" t="str">
            <v>Служби технічного нагляду за будівництвом і капітальним ремонтом</v>
          </cell>
        </row>
        <row r="35">
          <cell r="A35" t="str">
            <v>070804</v>
          </cell>
          <cell r="B35" t="str">
            <v>Централізовані бухгалтеріі обласних, міських, районних відділів освіти</v>
          </cell>
        </row>
        <row r="36">
          <cell r="A36" t="str">
            <v>070805</v>
          </cell>
          <cell r="B36" t="str">
            <v>Групи  централізованого господарського обслуговування</v>
          </cell>
        </row>
        <row r="37">
          <cell r="A37" t="str">
            <v>070806</v>
          </cell>
          <cell r="B37" t="str">
            <v>Ўнші заклади освіти</v>
          </cell>
        </row>
        <row r="38">
          <cell r="A38" t="str">
            <v>070807</v>
          </cell>
          <cell r="B38" t="str">
            <v>Ўнші  освітні програми</v>
          </cell>
        </row>
        <row r="39">
          <cell r="A39" t="str">
            <v>070808</v>
          </cell>
          <cell r="B39" t="str">
            <v>Допомога дітям-сиротам та дітям, позбавленим батьківського піклування, яким виповнюється 18 років</v>
          </cell>
        </row>
        <row r="40">
          <cell r="A40" t="str">
            <v>070809</v>
          </cell>
          <cell r="B40" t="str">
            <v>Здійснення виплат, визначених Законом Украіни "Про реструктуризацію заборгованості з виплат, передбачених статтею 57 Закону Украіни "Про освіту" педагогічним, науково-педагогічним та іншим категоріям працівників навчальних закладів</v>
          </cell>
        </row>
        <row r="41">
          <cell r="A41" t="str">
            <v>080000</v>
          </cell>
          <cell r="B41" t="str">
            <v>Охорона здоров"я</v>
          </cell>
        </row>
        <row r="42">
          <cell r="A42" t="str">
            <v>080101</v>
          </cell>
          <cell r="B42" t="str">
            <v>Лікарні</v>
          </cell>
        </row>
        <row r="43">
          <cell r="A43" t="str">
            <v>080102</v>
          </cell>
          <cell r="B43" t="str">
            <v>Територіальні медичні об'єднання</v>
          </cell>
        </row>
        <row r="44">
          <cell r="A44" t="str">
            <v>080201</v>
          </cell>
          <cell r="B44" t="str">
            <v>Спеціалізовані лікарні та інші спеціалізовані заклади (центри, диспансери, госпіталі для інвалідів ВВВ, лепрозоріі, медико-санітарні частини  тощо, що мають ліжкову мережу)</v>
          </cell>
        </row>
        <row r="45">
          <cell r="A45" t="str">
            <v>080202</v>
          </cell>
          <cell r="B45" t="str">
            <v>Клініки науково-дослідних інститутів</v>
          </cell>
        </row>
        <row r="46">
          <cell r="A46" t="str">
            <v>080203</v>
          </cell>
          <cell r="B46" t="str">
            <v>Перинатальні центри, пологові будинки</v>
          </cell>
        </row>
        <row r="47">
          <cell r="A47" t="str">
            <v>080204</v>
          </cell>
          <cell r="B47" t="str">
            <v>Санаторіі для хворих туберкульозом</v>
          </cell>
        </row>
        <row r="48">
          <cell r="A48" t="str">
            <v>080205</v>
          </cell>
          <cell r="B48" t="str">
            <v>Санаторіі для дітей та підлітків (нетуберкульозні)</v>
          </cell>
        </row>
        <row r="49">
          <cell r="A49" t="str">
            <v>080206</v>
          </cell>
          <cell r="B49" t="str">
            <v>Санаторіі медичноі реабілітаціі</v>
          </cell>
        </row>
        <row r="50">
          <cell r="A50" t="str">
            <v>080207</v>
          </cell>
          <cell r="B50" t="str">
            <v>Будинки дитини</v>
          </cell>
        </row>
        <row r="51">
          <cell r="A51" t="str">
            <v>080208</v>
          </cell>
          <cell r="B51" t="str">
            <v>Станціі переливання крові</v>
          </cell>
        </row>
        <row r="52">
          <cell r="A52" t="str">
            <v>080209</v>
          </cell>
          <cell r="B52" t="str">
            <v>Центри екстреноі медичноі допомоги та медицини катастроф, станціі екстреноі (швидкоі) медичноі допомоги</v>
          </cell>
        </row>
        <row r="53">
          <cell r="A53" t="str">
            <v>080300</v>
          </cell>
          <cell r="B53" t="str">
            <v>Поліклініки і амбулаторіі (крім спеціалізованих поліклінік та загальних і спеціалізованих стоматологічних поліклінік)</v>
          </cell>
        </row>
        <row r="54">
          <cell r="A54" t="str">
            <v>080400</v>
          </cell>
          <cell r="B54" t="str">
            <v>Спеціалізовані поліклініки (в т.ч. диспансери, медико-санітарні частини, пересувні консультативні діагностичні центри  тощо, які не мають ліжкового фонду)</v>
          </cell>
        </row>
        <row r="55">
          <cell r="A55" t="str">
            <v>080500</v>
          </cell>
          <cell r="B55" t="str">
            <v>Загальні і спеціалізовані стоматологічні поліклініки</v>
          </cell>
        </row>
        <row r="56">
          <cell r="A56" t="str">
            <v>080600</v>
          </cell>
          <cell r="B56" t="str">
            <v>Фельдшерсько-акушерські пункти</v>
          </cell>
        </row>
        <row r="57">
          <cell r="A57" t="str">
            <v>080703</v>
          </cell>
          <cell r="B57" t="str">
            <v>Заходи  боротьби з епідеміями</v>
          </cell>
        </row>
        <row r="58">
          <cell r="A58" t="str">
            <v>080704</v>
          </cell>
          <cell r="B58" t="str">
            <v>Центри здоров'я і заходи у сфері санітарноі освіти</v>
          </cell>
        </row>
        <row r="59">
          <cell r="A59" t="str">
            <v>080800</v>
          </cell>
          <cell r="B59" t="str">
            <v>Центри первинноі медичноі (медико-санітарноі) допомоги</v>
          </cell>
        </row>
        <row r="60">
          <cell r="A60" t="str">
            <v>081001</v>
          </cell>
          <cell r="B60" t="str">
            <v>Медико-соціальні експертні комісіі</v>
          </cell>
        </row>
        <row r="61">
          <cell r="A61" t="str">
            <v>081002</v>
          </cell>
          <cell r="B61" t="str">
            <v>Ўнші заходи по охороні здоров'я</v>
          </cell>
        </row>
        <row r="62">
          <cell r="A62" t="str">
            <v>081003</v>
          </cell>
          <cell r="B62" t="str">
            <v>Служби технічного нагляду за будівництвом та капітальним ремонтом, централізовані бухгалтеріі, групи централізованого господарського обслуговування</v>
          </cell>
        </row>
        <row r="63">
          <cell r="A63" t="str">
            <v>081006</v>
          </cell>
          <cell r="B63" t="str">
            <v>Програми і централізовані заходи з імунопрофілактики</v>
          </cell>
        </row>
        <row r="64">
          <cell r="A64" t="str">
            <v>081007</v>
          </cell>
          <cell r="B64" t="str">
            <v>Програми і централізовані заходи  боротьби з туберкульозом</v>
          </cell>
        </row>
        <row r="65">
          <cell r="A65" t="str">
            <v>081008</v>
          </cell>
          <cell r="B65" t="str">
            <v>Програми і централізовані заходи  профілактики СНЎДу</v>
          </cell>
        </row>
        <row r="66">
          <cell r="A66" t="str">
            <v>081009</v>
          </cell>
          <cell r="B66" t="str">
            <v>Забезпечення централізованих заходів з лікування хворих на цукровий та нецукровий діабет</v>
          </cell>
        </row>
        <row r="67">
          <cell r="A67" t="str">
            <v>081010</v>
          </cell>
          <cell r="B67" t="str">
            <v>Централізовані заходи з лікування онкологічних хворих</v>
          </cell>
        </row>
        <row r="68">
          <cell r="A68" t="str">
            <v>090000</v>
          </cell>
          <cell r="B68" t="str">
            <v>Соціальний захист та соціальне забезпечення</v>
          </cell>
        </row>
        <row r="69">
          <cell r="A69" t="str">
            <v>090201</v>
          </cell>
          <cell r="B69" t="str">
            <v>Пільги ветеранам війни, особам, на яких поширюється чинність Закону Украіни "Про статус ветеранів війни, гарантіі іх соціального захисту", особам, які мають особливі заслуги перед Батьківщиною, вдовам (вдівцям) та батькам померлих (загиблих) осіб, які ма</v>
          </cell>
        </row>
        <row r="70">
          <cell r="A70" t="str">
            <v>090202</v>
          </cell>
          <cell r="B70" t="str">
            <v>Пільги ветеранам війни, особам, на яких поширюється чинність Закону Украіни "Про статус ветеранів війни, гарантіі іх соціального захисту", особам, які мають особливі заслуги перед Батьківщиною, вдовам (вдівцям) та батькам померлих (загиблих) осіб, які ма</v>
          </cell>
        </row>
        <row r="71">
          <cell r="A71" t="str">
            <v>090203</v>
          </cell>
          <cell r="B71" t="str">
            <v>Ўнші пільги ветеранам війни, особам, на яких поширюється чинність Закону Украіни "Про статус ветеранів війни, гарантіі іх соціального захисту", особам, які мають особливі заслуги перед Батьківщиною, вдовам (вдівцям) та батькам померлих (загиблих) осіб, я</v>
          </cell>
        </row>
        <row r="72">
          <cell r="A72" t="str">
            <v>090204</v>
          </cell>
          <cell r="B72" t="str">
            <v>Пільги ветеранам військовоі служби, ветеранам органів внутрішніх справ, ветеранам податковоі міліціі, ветеранам державноі пожежноі охорони, ветеранам Державноі кримінально-виконавчоі служби, ветеранам служби цивільного захисту, ветеранам Державноі служби</v>
          </cell>
        </row>
        <row r="73">
          <cell r="A73" t="str">
            <v>090205</v>
          </cell>
          <cell r="B73" t="str">
            <v>Пільги ветеранам військовоі служби, ветеранам органів внутрішніх справ, ветеранам податковоі міліціі, ветеранам державноі пожежноі охорони, ветеранам Державноі кримінально-виконавчоі служби, ветеранам служби цивільного захисту, ветеранам Державноі служби</v>
          </cell>
        </row>
        <row r="74">
          <cell r="A74" t="str">
            <v>090206</v>
          </cell>
          <cell r="B74" t="str">
            <v>Ўнші пільги ветеранам військовоі служби, ветеранам органів внутрішніх справ, ветеранам податковоі міліціі, ветеранам державноі пожежноі охорони, ветеранам Державноі кримінально-виконавчоі служби, ветеранам служби цивільного захисту, ветеранам Державноі с</v>
          </cell>
        </row>
        <row r="75">
          <cell r="A75" t="str">
            <v>090207</v>
          </cell>
          <cell r="B75" t="str">
            <v>Пільги громадянам, які постраждали внаслідок Чорнобильськоі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v>
          </cell>
        </row>
        <row r="76">
          <cell r="A76" t="str">
            <v>090208</v>
          </cell>
          <cell r="B76" t="str">
            <v>Пільги громадянам, які постраждали внаслідок Чорнобильськоі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v>
          </cell>
        </row>
        <row r="77">
          <cell r="A77" t="str">
            <v>090209</v>
          </cell>
          <cell r="B77" t="str">
            <v>Ўнші пільги громадянам, які постраждали внаслідок Чорнобильськоі катастрофи, дружинам (чоловікам) та опікунам (на час опікунства) дітей померлих громадян, смерть яких пов'язана з Чорнобильською катастрофою</v>
          </cell>
        </row>
        <row r="78">
          <cell r="A78" t="str">
            <v>090210</v>
          </cell>
          <cell r="B78" t="str">
            <v>Пільги пенсіонерам з числа спеціалістів із захисту рослин, передбачені частиною четвертою статті 20 Закону Украіни "Про захист рослин", громадянам, передбачені пунктом "і" частини першоі статті 77 Основ законодавства про охорону здоров'я, частиною п'ятою</v>
          </cell>
        </row>
        <row r="79">
          <cell r="A79" t="str">
            <v>090211</v>
          </cell>
          <cell r="B79" t="str">
            <v>Пільги пенсіонерам з числа спеціалістів із захисту рослин, передбачені частиною четвертою статті 20 Закону Украіни "Про захист рослин", громадянам, передбачені пунктом "і" частини першоі статті 77 Основ законодавства про охорону здоров'я, частиною п'ятою</v>
          </cell>
        </row>
        <row r="80">
          <cell r="A80" t="str">
            <v>090212</v>
          </cell>
          <cell r="B80" t="str">
            <v>Пільги на медичне обслуговування громадянам, які постраждали внаслідок Чорнобильськоі катастрофи</v>
          </cell>
        </row>
        <row r="81">
          <cell r="A81" t="str">
            <v>090213</v>
          </cell>
          <cell r="B81" t="str">
            <v>Оздоровлення громадян, які постраждали внаслідок Чорнобильськоі катастрофи</v>
          </cell>
        </row>
        <row r="82">
          <cell r="A82" t="str">
            <v>090214</v>
          </cell>
          <cell r="B82" t="str">
            <v>Пільги окремим категоріям громадян з послуг зв'язку</v>
          </cell>
        </row>
        <row r="83">
          <cell r="A83" t="str">
            <v>090215</v>
          </cell>
          <cell r="B83"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4">
          <cell r="A84" t="str">
            <v>090216</v>
          </cell>
          <cell r="B84"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5">
          <cell r="A85" t="str">
            <v>090217</v>
          </cell>
          <cell r="B85" t="str">
            <v>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v>
          </cell>
        </row>
        <row r="86">
          <cell r="A86" t="str">
            <v>090302</v>
          </cell>
          <cell r="B86" t="str">
            <v>Допомога у зв'язку з вагітністю і пологами</v>
          </cell>
        </row>
        <row r="87">
          <cell r="A87" t="str">
            <v>090303</v>
          </cell>
          <cell r="B87" t="str">
            <v>Допомога до досягнення дитиною трирічного віку</v>
          </cell>
        </row>
        <row r="88">
          <cell r="A88" t="str">
            <v>090304</v>
          </cell>
          <cell r="B88" t="str">
            <v>Допомога при народженні дитини</v>
          </cell>
        </row>
        <row r="89">
          <cell r="A89" t="str">
            <v>090305</v>
          </cell>
          <cell r="B89" t="str">
            <v>Допомога на дітей, над якими встановлено опіку чи піклування</v>
          </cell>
        </row>
        <row r="90">
          <cell r="A90" t="str">
            <v>090306</v>
          </cell>
          <cell r="B90" t="str">
            <v>Допомога на дітей одиноким матерям</v>
          </cell>
        </row>
        <row r="91">
          <cell r="A91" t="str">
            <v>090307</v>
          </cell>
          <cell r="B91" t="str">
            <v>Тимчасова державна допомога дітям</v>
          </cell>
        </row>
        <row r="92">
          <cell r="A92" t="str">
            <v>090308</v>
          </cell>
          <cell r="B92" t="str">
            <v>Допомога при усиновленні дитини</v>
          </cell>
        </row>
        <row r="93">
          <cell r="A93" t="str">
            <v>090401</v>
          </cell>
          <cell r="B93" t="str">
            <v>Державна соціальна допомога малозабезпеченим сім'ям</v>
          </cell>
        </row>
        <row r="94">
          <cell r="A94" t="str">
            <v>090403</v>
          </cell>
          <cell r="B94" t="str">
            <v>Виплата компенсаціі реабілітованим</v>
          </cell>
        </row>
        <row r="95">
          <cell r="A95" t="str">
            <v>090405</v>
          </cell>
          <cell r="B95" t="str">
            <v>Субсидіі населенню для відшкодування витрат на оплату житлово-комунальних послуг</v>
          </cell>
        </row>
        <row r="96">
          <cell r="A96" t="str">
            <v>090406</v>
          </cell>
          <cell r="B96" t="str">
            <v>Субсидіі населенню для відшкодування витрат на придбання твердого та рідкого пічного побутового палива і скрапленого газу</v>
          </cell>
        </row>
        <row r="97">
          <cell r="A97" t="str">
            <v>090407</v>
          </cell>
          <cell r="B97" t="str">
            <v>Компенсація населенню додаткових витрат на оплату послуг газопостачання, центрального опалення та централізованого постачання гарячоі води</v>
          </cell>
        </row>
        <row r="98">
          <cell r="A98" t="str">
            <v>090411</v>
          </cell>
          <cell r="B98" t="str">
            <v>Кошти на забезпечення побутовим вугіллям окремих категорій населення</v>
          </cell>
        </row>
        <row r="99">
          <cell r="A99" t="str">
            <v>090412</v>
          </cell>
          <cell r="B99" t="str">
            <v>Ўнші видатки на соціальний захист населення</v>
          </cell>
        </row>
        <row r="100">
          <cell r="A100" t="str">
            <v>090413</v>
          </cell>
          <cell r="B100" t="str">
            <v>Допомога на догляд за інвалідом Ў чи ЎЎ групи внаслідок психічного розладу</v>
          </cell>
        </row>
        <row r="101">
          <cell r="A101" t="str">
            <v>090414</v>
          </cell>
          <cell r="B101" t="str">
            <v>Компенсація особам, які згідно із статтями 43 та 48 Гірничого закону Украіни мають право на безоплатне отримання вугілля на побутові потреби, але проживають у будинках, що мають центральне опалення</v>
          </cell>
        </row>
        <row r="102">
          <cell r="A102" t="str">
            <v>090416</v>
          </cell>
          <cell r="B102" t="str">
            <v>Ўнші видатки на соціальний захист ветеранів війни та праці</v>
          </cell>
        </row>
        <row r="103">
          <cell r="A103" t="str">
            <v>090417</v>
          </cell>
          <cell r="B103" t="str">
            <v>Витрати на поховання учасників бойових дій та інвалідів війни</v>
          </cell>
        </row>
        <row r="104">
          <cell r="A104" t="str">
            <v>090601</v>
          </cell>
          <cell r="B104" t="str">
            <v>Будинки-інтернати для малолітніх інвалідів</v>
          </cell>
        </row>
        <row r="105">
          <cell r="A105" t="str">
            <v>090700</v>
          </cell>
          <cell r="B105" t="str">
            <v>Утримання закладів, що надають соціальні послуги дітям, які опинились в складних життєвих обставинах</v>
          </cell>
        </row>
        <row r="106">
          <cell r="A106" t="str">
            <v>090802</v>
          </cell>
          <cell r="B106" t="str">
            <v>Ўнші програми соціального захисту дітей</v>
          </cell>
        </row>
        <row r="107">
          <cell r="A107" t="str">
            <v>090901</v>
          </cell>
          <cell r="B107" t="str">
            <v>Будинки-інтернати (пансіонати) для літніх людей та інвалідів системи соціального захисту</v>
          </cell>
        </row>
        <row r="108">
          <cell r="A108" t="str">
            <v>090902</v>
          </cell>
          <cell r="B108" t="str">
            <v>Ўнші будинки-інтернати для літніх людей та інвалідів</v>
          </cell>
        </row>
        <row r="109">
          <cell r="A109" t="str">
            <v>091101</v>
          </cell>
          <cell r="B109" t="str">
            <v>Утримання центрів соціальних служб для сім`і, дітей   та  молоді</v>
          </cell>
        </row>
        <row r="110">
          <cell r="A110" t="str">
            <v>091102</v>
          </cell>
          <cell r="B110" t="str">
            <v>Програми і заходи центрів соціальних служб для сім`і, дітей  та  молоді</v>
          </cell>
        </row>
        <row r="111">
          <cell r="A111" t="str">
            <v>091103</v>
          </cell>
          <cell r="B111" t="str">
            <v>Соціальні програми і заходи державних органів у справах молоді</v>
          </cell>
        </row>
        <row r="112">
          <cell r="A112" t="str">
            <v>091104</v>
          </cell>
          <cell r="B112" t="str">
            <v>Соціальні програми і заходи державних органів з питань забезпечення рівних прав та можливостей жінок і чоловіків</v>
          </cell>
        </row>
        <row r="113">
          <cell r="A113" t="str">
            <v>091105</v>
          </cell>
          <cell r="B113" t="str">
            <v>Утримання клубів підлітків за місцем проживання</v>
          </cell>
        </row>
        <row r="114">
          <cell r="A114" t="str">
            <v>091106</v>
          </cell>
          <cell r="B114" t="str">
            <v>Ўнші видатки</v>
          </cell>
        </row>
        <row r="115">
          <cell r="A115" t="str">
            <v>091107</v>
          </cell>
          <cell r="B115" t="str">
            <v>Соціальні програми і заходи державних органів у справах сім'і</v>
          </cell>
        </row>
        <row r="116">
          <cell r="A116" t="str">
            <v>091108</v>
          </cell>
          <cell r="B116" t="str">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ell>
        </row>
        <row r="117">
          <cell r="A117" t="str">
            <v>091201</v>
          </cell>
          <cell r="B117" t="str">
            <v>Розселення та облаштування депортованих кримських татар та осіб інших національностей, депортованих з Украіни</v>
          </cell>
        </row>
        <row r="118">
          <cell r="A118" t="str">
            <v>091203</v>
          </cell>
          <cell r="B118" t="str">
            <v>Навчання та трудове влаштування інвалідів</v>
          </cell>
        </row>
        <row r="119">
          <cell r="A119" t="str">
            <v>091204</v>
          </cell>
          <cell r="B119" t="str">
            <v>Територіальні центри соціального обслуговування (надання соціальних послуг)</v>
          </cell>
        </row>
        <row r="120">
          <cell r="A120" t="str">
            <v>091205</v>
          </cell>
          <cell r="B120" t="str">
            <v>Виплати грошовоі компенсаціі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сторонньоі допомоги</v>
          </cell>
        </row>
        <row r="121">
          <cell r="A121" t="str">
            <v>091206</v>
          </cell>
          <cell r="B121" t="str">
            <v>Центри соціальноі реабілітаціі дітей - інвалідів; центри професійноі реабілітаціі інвалідів</v>
          </cell>
        </row>
        <row r="122">
          <cell r="A122" t="str">
            <v>091207</v>
          </cell>
          <cell r="B122" t="str">
            <v>Пільги, що надаються населенню (крім ветеранів війни і праці, військовоі служби, органів внутрішніх справ та громадян, які постраждали внаслідок Чорнобильськоі катастрофи), на оплату житлово-комунальних послуг і природного газу</v>
          </cell>
        </row>
        <row r="123">
          <cell r="A123" t="str">
            <v>091209</v>
          </cell>
          <cell r="B123" t="str">
            <v>Фінансова підтримка громадських організацій інвалідів і ветеранів</v>
          </cell>
        </row>
        <row r="124">
          <cell r="A124" t="str">
            <v>091210</v>
          </cell>
          <cell r="B124" t="str">
            <v>Служби технічного нагляду за будівництвом та капітальним ремонтом</v>
          </cell>
        </row>
        <row r="125">
          <cell r="A125" t="str">
            <v>091211</v>
          </cell>
          <cell r="B125" t="str">
            <v>Централізовані бухгалтеріі</v>
          </cell>
        </row>
        <row r="126">
          <cell r="A126" t="str">
            <v>091212</v>
          </cell>
          <cell r="B126" t="str">
            <v>Обробка інформаціі з нарахування та виплати допомог і компенсацій</v>
          </cell>
        </row>
        <row r="127">
          <cell r="A127" t="str">
            <v>091214</v>
          </cell>
          <cell r="B127" t="str">
            <v>Ўнші установи та заклади</v>
          </cell>
        </row>
        <row r="128">
          <cell r="A128" t="str">
            <v>091300</v>
          </cell>
          <cell r="B128" t="str">
            <v>Державна соціальна допомога інвалідам з дитинства та дітям інвалідам</v>
          </cell>
        </row>
        <row r="129">
          <cell r="A129" t="str">
            <v>091303</v>
          </cell>
          <cell r="B129" t="str">
            <v>Компенсаційні виплати інвалідам на бензин, ремонт, техобслуговування автотранспорту та транспортне обслуговування</v>
          </cell>
        </row>
        <row r="130">
          <cell r="A130" t="str">
            <v>091304</v>
          </cell>
          <cell r="B130" t="str">
            <v>Встановлення телефонів інвалідам Ў та ЎЎ груп</v>
          </cell>
        </row>
        <row r="131">
          <cell r="A131" t="str">
            <v>100000</v>
          </cell>
          <cell r="B131" t="str">
            <v>Житлово-комунальне господарство</v>
          </cell>
        </row>
        <row r="132">
          <cell r="A132" t="str">
            <v>100101</v>
          </cell>
          <cell r="B132" t="str">
            <v>Житлово-експлуатаційне господарство</v>
          </cell>
        </row>
        <row r="133">
          <cell r="A133" t="str">
            <v>100102</v>
          </cell>
          <cell r="B133" t="str">
            <v>Капітальний ремонт житлового фонду місцевих органів влади</v>
          </cell>
        </row>
        <row r="134">
          <cell r="A134" t="str">
            <v>100103</v>
          </cell>
          <cell r="B134" t="str">
            <v>Дотація житлово-комунальному господарству</v>
          </cell>
        </row>
        <row r="135">
          <cell r="A135" t="str">
            <v>100105</v>
          </cell>
          <cell r="B135" t="str">
            <v>Видатки на утримання об'єктів соціальноі сфери підприємств, що передаються до комунальноі власності</v>
          </cell>
        </row>
        <row r="136">
          <cell r="A136" t="str">
            <v>100106</v>
          </cell>
          <cell r="B136" t="str">
            <v>Капітальний ремонт житлового фонду  об'єднань співвласників багатоквартирних будинків</v>
          </cell>
        </row>
        <row r="137">
          <cell r="A137" t="str">
            <v>100201</v>
          </cell>
          <cell r="B137" t="str">
            <v>Теплові мережі</v>
          </cell>
        </row>
        <row r="138">
          <cell r="A138" t="str">
            <v>100202</v>
          </cell>
          <cell r="B138" t="str">
            <v>Водопровідно - каналізаційне господарство</v>
          </cell>
        </row>
        <row r="139">
          <cell r="A139" t="str">
            <v>100203</v>
          </cell>
          <cell r="B139" t="str">
            <v>Благоустрій міст, сіл, селищ</v>
          </cell>
        </row>
        <row r="140">
          <cell r="A140" t="str">
            <v>100205</v>
          </cell>
          <cell r="B140" t="str">
            <v>Газові заводи і газова мережа</v>
          </cell>
        </row>
        <row r="141">
          <cell r="A141" t="str">
            <v>100206</v>
          </cell>
          <cell r="B141" t="str">
            <v>Готельне господарство</v>
          </cell>
        </row>
        <row r="142">
          <cell r="A142" t="str">
            <v>100207</v>
          </cell>
          <cell r="B142" t="str">
            <v>Берегоукріплювальні роботи</v>
          </cell>
        </row>
        <row r="143">
          <cell r="A143" t="str">
            <v>100208</v>
          </cell>
          <cell r="B143" t="str">
            <v>Видатки на впровадження засобів обліку витрат та регулювання споживання води та тепловоі енергіі</v>
          </cell>
        </row>
        <row r="144">
          <cell r="A144" t="str">
            <v>100209</v>
          </cell>
          <cell r="B144" t="str">
            <v>Заходи, пов"язані з поліпшенням питноі води</v>
          </cell>
        </row>
        <row r="145">
          <cell r="A145" t="str">
            <v>100301</v>
          </cell>
          <cell r="B145" t="str">
            <v>Збір та вивезення сміття і відходів, експлуатація каналізаційних систем</v>
          </cell>
        </row>
        <row r="146">
          <cell r="A146" t="str">
            <v>100302</v>
          </cell>
          <cell r="B146" t="str">
            <v>Комбінати комунальних підприємств, районні виробничі об'єднання та інші підприємства, установи та організаціі житлово-комунального господарства</v>
          </cell>
        </row>
        <row r="147">
          <cell r="A147" t="str">
            <v>100303</v>
          </cell>
          <cell r="B147" t="str">
            <v>Ремонтно-будівельні організаціі житлово-комунального господарства</v>
          </cell>
        </row>
        <row r="148">
          <cell r="A148" t="str">
            <v>100400</v>
          </cell>
          <cell r="B148" t="str">
            <v>Підприємства і організаціі побутового обслуговування, що входять до комунальноі власності</v>
          </cell>
        </row>
        <row r="149">
          <cell r="A149" t="str">
            <v>100601</v>
          </cell>
          <cell r="B149" t="str">
            <v>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виконавчоі влади та органу місцевого самоврядування,  та розміром економічно обірунтованих витрат на іх  виробн</v>
          </cell>
        </row>
        <row r="150">
          <cell r="A150" t="str">
            <v>100602</v>
          </cell>
          <cell r="B150" t="str">
            <v>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зв'язку з невідповідністю фактичноі вартості тепловоі е</v>
          </cell>
        </row>
        <row r="151">
          <cell r="A151" t="str">
            <v>110000</v>
          </cell>
          <cell r="B151" t="str">
            <v>Культура і мистецтво</v>
          </cell>
        </row>
        <row r="152">
          <cell r="A152" t="str">
            <v>110101</v>
          </cell>
          <cell r="B152" t="str">
            <v>Творчі спілки</v>
          </cell>
        </row>
        <row r="153">
          <cell r="A153" t="str">
            <v>110102</v>
          </cell>
          <cell r="B153" t="str">
            <v>Театри</v>
          </cell>
        </row>
        <row r="154">
          <cell r="A154" t="str">
            <v>110103</v>
          </cell>
          <cell r="B154" t="str">
            <v>Філармоніі, музичні колективи і ансамблі та інші мистецькі  заклади та заходи</v>
          </cell>
        </row>
        <row r="155">
          <cell r="A155" t="str">
            <v>110104</v>
          </cell>
          <cell r="B155" t="str">
            <v>Видатки на заходи, передбачені державними і місцевими програмами розвитку культури і мистецтва</v>
          </cell>
        </row>
        <row r="156">
          <cell r="A156" t="str">
            <v>110105</v>
          </cell>
          <cell r="B156" t="str">
            <v>Фінансова підтримка гастрольноі діяльності</v>
          </cell>
        </row>
        <row r="157">
          <cell r="A157" t="str">
            <v>110201</v>
          </cell>
          <cell r="B157" t="str">
            <v>Бібліотеки</v>
          </cell>
        </row>
        <row r="158">
          <cell r="A158" t="str">
            <v>110202</v>
          </cell>
          <cell r="B158" t="str">
            <v>Музеі і виставки</v>
          </cell>
        </row>
        <row r="159">
          <cell r="A159" t="str">
            <v>110203</v>
          </cell>
          <cell r="B159" t="str">
            <v>Заповідники</v>
          </cell>
        </row>
        <row r="160">
          <cell r="A160" t="str">
            <v>110204</v>
          </cell>
          <cell r="B160" t="str">
            <v>Палаци і будинки культури, клуби та інші заклади клубного типу</v>
          </cell>
        </row>
        <row r="161">
          <cell r="A161" t="str">
            <v>110205</v>
          </cell>
          <cell r="B161" t="str">
            <v>Школи естетичного виховання дітей</v>
          </cell>
        </row>
        <row r="162">
          <cell r="A162" t="str">
            <v>110300</v>
          </cell>
          <cell r="B162" t="str">
            <v>Кінематографія</v>
          </cell>
        </row>
        <row r="163">
          <cell r="A163" t="str">
            <v>110502</v>
          </cell>
          <cell r="B163" t="str">
            <v>Ўнші культурно-освітні заклади та заходи</v>
          </cell>
        </row>
        <row r="164">
          <cell r="A164" t="str">
            <v>120000</v>
          </cell>
          <cell r="B164" t="str">
            <v>Засоби масовоі інформаціі</v>
          </cell>
        </row>
        <row r="165">
          <cell r="A165" t="str">
            <v>120100</v>
          </cell>
          <cell r="B165" t="str">
            <v>Телебачення і радіомовлення</v>
          </cell>
        </row>
        <row r="166">
          <cell r="A166" t="str">
            <v>120201</v>
          </cell>
          <cell r="B166" t="str">
            <v>Періодичні видання (газети та журнали)</v>
          </cell>
        </row>
        <row r="167">
          <cell r="A167" t="str">
            <v>120300</v>
          </cell>
          <cell r="B167" t="str">
            <v>Книговидання</v>
          </cell>
        </row>
        <row r="168">
          <cell r="A168" t="str">
            <v>120400</v>
          </cell>
          <cell r="B168" t="str">
            <v>Ўнші засоби масовоі інформаціі</v>
          </cell>
        </row>
        <row r="169">
          <cell r="A169" t="str">
            <v>130000</v>
          </cell>
          <cell r="B169" t="str">
            <v>Фізична культура і спорт</v>
          </cell>
        </row>
        <row r="170">
          <cell r="A170" t="str">
            <v>130102</v>
          </cell>
          <cell r="B170" t="str">
            <v>Проведення навчально-тренувальних зборів і змагань</v>
          </cell>
        </row>
        <row r="171">
          <cell r="A171" t="str">
            <v>130104</v>
          </cell>
          <cell r="B171" t="str">
            <v>Видатки на утримання центрів з інвалідного спорту і реабілітаційних шкіл</v>
          </cell>
        </row>
        <row r="172">
          <cell r="A172" t="str">
            <v>130105</v>
          </cell>
          <cell r="B172" t="str">
            <v>Проведення навчально-тренувальних зборів і змагань та заходів з інвалідного спорту</v>
          </cell>
        </row>
        <row r="173">
          <cell r="A173" t="str">
            <v>130106</v>
          </cell>
          <cell r="B173" t="str">
            <v>Проведення навчально-тренувальних зборів і змагань з неолімпійських видів спорту</v>
          </cell>
        </row>
        <row r="174">
          <cell r="A174" t="str">
            <v>130107</v>
          </cell>
          <cell r="B174" t="str">
            <v>Утримання та навчально-тренувальна робота дитячо-юнацьких спортивних шкіл</v>
          </cell>
        </row>
        <row r="175">
          <cell r="A175" t="str">
            <v>130110</v>
          </cell>
          <cell r="B175" t="str">
            <v>Фінансова підтримка спортивних споруд</v>
          </cell>
        </row>
        <row r="176">
          <cell r="A176" t="str">
            <v>130112</v>
          </cell>
          <cell r="B176" t="str">
            <v>Ўнші видатки</v>
          </cell>
        </row>
        <row r="177">
          <cell r="A177" t="str">
            <v>130113</v>
          </cell>
          <cell r="B177" t="str">
            <v>Централізовані бухгалтеріі</v>
          </cell>
        </row>
        <row r="178">
          <cell r="A178" t="str">
            <v>130114</v>
          </cell>
          <cell r="B178" t="str">
            <v>Забезпечення підготовки спортсменів вищих категорій школами вищоі спортивноі майстерності</v>
          </cell>
        </row>
        <row r="179">
          <cell r="A179" t="str">
            <v>130115</v>
          </cell>
          <cell r="B179" t="str">
            <v>Центри "Спорт для всіх" та заходи з фізичноі культури</v>
          </cell>
        </row>
        <row r="180">
          <cell r="A180" t="str">
            <v>130201</v>
          </cell>
          <cell r="B180" t="str">
            <v>Проведення навчально-тренувальних зборів і змагань (які проводяться громадськими організаціями фізкультурно-спортивноі спрямованості)</v>
          </cell>
        </row>
        <row r="181">
          <cell r="A181" t="str">
            <v>130202</v>
          </cell>
          <cell r="B181" t="str">
            <v>Проведення заходів з нетрадиційних видів спорту і масових заходів з фізичноі культури  (які проводяться громадськими організаціями фізкультурно-спортивноі спрямованості)</v>
          </cell>
        </row>
        <row r="182">
          <cell r="A182" t="str">
            <v>130203</v>
          </cell>
          <cell r="B182" t="str">
            <v>Утримання та навчально-тренувальна робота дитячо-юнацьких спортивних шкіл (які підпорядковані громадським організаціям фізкультурно-спортивноі спрямованості)</v>
          </cell>
        </row>
        <row r="183">
          <cell r="A183" t="str">
            <v>130204</v>
          </cell>
          <cell r="B183" t="str">
            <v>Утримання апарату управління громадських фізкультурно-спортивних організацій</v>
          </cell>
        </row>
        <row r="184">
          <cell r="A184" t="str">
            <v>130205</v>
          </cell>
          <cell r="B184" t="str">
            <v>Фінансова підтримка спортивних споруд, які належать громадським організаціям фізкультурно-спортивноі спрямованості</v>
          </cell>
        </row>
        <row r="185">
          <cell r="A185" t="str">
            <v>150000</v>
          </cell>
          <cell r="B185" t="str">
            <v>Будівництво</v>
          </cell>
        </row>
        <row r="186">
          <cell r="A186" t="str">
            <v>150101</v>
          </cell>
          <cell r="B186" t="str">
            <v>Капітальні вкладення</v>
          </cell>
        </row>
        <row r="187">
          <cell r="A187" t="str">
            <v>150104</v>
          </cell>
          <cell r="B187" t="str">
            <v>Виплата компенсаціі на здешевлення вартості будівництва житла молодіжним житловим комплексам</v>
          </cell>
        </row>
        <row r="188">
          <cell r="A188" t="str">
            <v>150107</v>
          </cell>
          <cell r="B188" t="str">
            <v>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v>
          </cell>
        </row>
        <row r="189">
          <cell r="A189" t="str">
            <v>150109</v>
          </cell>
          <cell r="B189" t="str">
            <v>Компенсація селянським (фермерським) господарствам вартості будівництва об'єктів виробничого і невиробничого призначення</v>
          </cell>
        </row>
        <row r="190">
          <cell r="A190" t="str">
            <v>150110</v>
          </cell>
          <cell r="B190" t="str">
            <v>Проведення невідкладних відновлювальних робіт, будівництво та  реконструкція загальноосвітніх навчальних закладів</v>
          </cell>
        </row>
        <row r="191">
          <cell r="A191" t="str">
            <v>150111</v>
          </cell>
          <cell r="B191" t="str">
            <v>Проведення невідкладних відновлювальних робіт, будівництво та  реконструкція спеціалізованих навчальних закладів</v>
          </cell>
        </row>
        <row r="192">
          <cell r="A192" t="str">
            <v>150112</v>
          </cell>
          <cell r="B192" t="str">
            <v>Проведення невідкладних відновлювальних робіт, будівництво та  реконструкція позашкільних  навчальних закладів</v>
          </cell>
        </row>
        <row r="193">
          <cell r="A193" t="str">
            <v>150114</v>
          </cell>
          <cell r="B193" t="str">
            <v>Проведення невідкладних відновлювальних робіт, будівництво та реконструкція лікарень загального профілю</v>
          </cell>
        </row>
        <row r="194">
          <cell r="A194" t="str">
            <v>150115</v>
          </cell>
          <cell r="B194" t="str">
            <v>Завершення проектів газифікаціі сільських населених пунктів з високим ступенем готовності</v>
          </cell>
        </row>
        <row r="195">
          <cell r="A195" t="str">
            <v>150118</v>
          </cell>
          <cell r="B195" t="str">
            <v>Житлове будівництво та придбання житла для окремих категорій населення</v>
          </cell>
        </row>
        <row r="196">
          <cell r="A196" t="str">
            <v>150119</v>
          </cell>
          <cell r="B196" t="str">
            <v>Проведення невідкладних відновлювальних робіт, будівництво та реконструкція спеціалізованих лікарень  та інших спеціалізованих закладів</v>
          </cell>
        </row>
        <row r="197">
          <cell r="A197" t="str">
            <v>150120</v>
          </cell>
          <cell r="B197" t="str">
            <v>Будівництво та розвиток мережі метрополітенів</v>
          </cell>
        </row>
        <row r="198">
          <cell r="A198" t="str">
            <v>150121</v>
          </cell>
          <cell r="B198" t="str">
            <v>Заходи з упередження аварій та запобігання техногенних катастроф у житлово-комунальному господарстві та на інших аварійних об'єктах комунальноі власності</v>
          </cell>
        </row>
        <row r="199">
          <cell r="A199" t="str">
            <v>150122</v>
          </cell>
          <cell r="B199" t="str">
            <v>Ўнвестиційні проекти</v>
          </cell>
        </row>
        <row r="200">
          <cell r="A200" t="str">
            <v>150201</v>
          </cell>
          <cell r="B200" t="str">
            <v>Збереження, розвиток, реконструкція та реставрація  пам'яток   історіі та культури</v>
          </cell>
        </row>
        <row r="201">
          <cell r="A201" t="str">
            <v>150202</v>
          </cell>
          <cell r="B201" t="str">
            <v>Розробка схем та проектних рішень масового застосування</v>
          </cell>
        </row>
        <row r="202">
          <cell r="A202" t="str">
            <v>150203</v>
          </cell>
          <cell r="B202" t="str">
            <v>Операційні видатки і паспортизація, інвентаризація пам'яток архітектури, преміі в галузі архітектури</v>
          </cell>
        </row>
        <row r="203">
          <cell r="A203" t="str">
            <v>160000</v>
          </cell>
          <cell r="B203" t="str">
            <v>Сільське і лісове господарство, рибне господарство та мисливство</v>
          </cell>
        </row>
        <row r="204">
          <cell r="A204" t="str">
            <v>160101</v>
          </cell>
          <cell r="B204" t="str">
            <v>Землеустрій</v>
          </cell>
        </row>
        <row r="205">
          <cell r="A205" t="str">
            <v>160600</v>
          </cell>
          <cell r="B205" t="str">
            <v>Лісове господарство і мисливство</v>
          </cell>
        </row>
        <row r="206">
          <cell r="A206" t="str">
            <v>160903</v>
          </cell>
          <cell r="B206" t="str">
            <v>Програми в галузі сільського господарства, лісового господарства, рибальства та мисливства</v>
          </cell>
        </row>
        <row r="207">
          <cell r="A207" t="str">
            <v>160904</v>
          </cell>
          <cell r="B207" t="str">
            <v>Організація та регулювання діяльності ветеринарних лікарень та ветеринарних лабораторій</v>
          </cell>
        </row>
        <row r="208">
          <cell r="A208" t="str">
            <v>170000</v>
          </cell>
          <cell r="B208" t="str">
            <v>Транспорт, дорожнє господарство, зв'язок, телекомунікаціі та інформатика</v>
          </cell>
        </row>
        <row r="209">
          <cell r="A209" t="str">
            <v>170101</v>
          </cell>
          <cell r="B209" t="str">
            <v>Регулювання цін на послуги місцевого автотранспорту</v>
          </cell>
        </row>
        <row r="210">
          <cell r="A210" t="str">
            <v>170102</v>
          </cell>
          <cell r="B210" t="str">
            <v>Коменсаційні виплати на пільговий проізд автомобільним транспортом окремим категоріям громодян</v>
          </cell>
        </row>
        <row r="211">
          <cell r="A211" t="str">
            <v>170103</v>
          </cell>
          <cell r="B211" t="str">
            <v>Ўнші заходи у сфері автомобільного транспорту</v>
          </cell>
        </row>
        <row r="212">
          <cell r="A212" t="str">
            <v>170202</v>
          </cell>
          <cell r="B212" t="str">
            <v>Севастопольський морський торговельний порт</v>
          </cell>
        </row>
        <row r="213">
          <cell r="A213" t="str">
            <v>170203</v>
          </cell>
          <cell r="B213" t="str">
            <v>Компенсаційні виплати за пільговий проізд окремих категорій громадян на водному транспорті</v>
          </cell>
        </row>
        <row r="214">
          <cell r="A214" t="str">
            <v>170302</v>
          </cell>
          <cell r="B214" t="str">
            <v>Компенсаційні виплати за пільговий проізд окремих категорій громадян на залізничному транспорті</v>
          </cell>
        </row>
        <row r="215">
          <cell r="A215" t="str">
            <v>170303</v>
          </cell>
          <cell r="B215" t="str">
            <v>Регулювання цін на послуги метрополітену</v>
          </cell>
        </row>
        <row r="216">
          <cell r="A216" t="str">
            <v>170601</v>
          </cell>
          <cell r="B216" t="str">
            <v>Регулювання цін на послуги міського електротранспорту</v>
          </cell>
        </row>
        <row r="217">
          <cell r="A217" t="str">
            <v>170602</v>
          </cell>
          <cell r="B217" t="str">
            <v>Компенсаційні виплати на пільговий проізд електротранспортом окремим категоріям громодян</v>
          </cell>
        </row>
        <row r="218">
          <cell r="A218" t="str">
            <v>170603</v>
          </cell>
          <cell r="B218" t="str">
            <v>Ўнші заходи у сфері електротранспорту</v>
          </cell>
        </row>
        <row r="219">
          <cell r="A219" t="str">
            <v>170703</v>
          </cell>
          <cell r="B219" t="str">
            <v>Видатки на проведення робіт, пов"язаних з будівництвом, реконструкцією, ремонтом та утриманням автомобільних доріг</v>
          </cell>
        </row>
        <row r="220">
          <cell r="A220" t="str">
            <v>170800</v>
          </cell>
          <cell r="B220" t="str">
            <v>Зв'язок</v>
          </cell>
        </row>
        <row r="221">
          <cell r="A221" t="str">
            <v>170901</v>
          </cell>
          <cell r="B221" t="str">
            <v>Національна програма інформатизаціі</v>
          </cell>
        </row>
        <row r="222">
          <cell r="A222" t="str">
            <v>171000</v>
          </cell>
          <cell r="B222" t="str">
            <v>Діяльність і послуги, не віднесені до інших категорій</v>
          </cell>
        </row>
        <row r="223">
          <cell r="A223" t="str">
            <v>180000</v>
          </cell>
          <cell r="B223" t="str">
            <v>Ўнші послуги, пов'язані з економічною діяльністю</v>
          </cell>
        </row>
        <row r="224">
          <cell r="A224" t="str">
            <v>180107</v>
          </cell>
          <cell r="B224" t="str">
            <v>Фінансування енергозберігаючих заходів</v>
          </cell>
        </row>
        <row r="225">
          <cell r="A225" t="str">
            <v>180109</v>
          </cell>
          <cell r="B225" t="str">
            <v>Програма стабілізаціі та соціально-економічного розвитку територій</v>
          </cell>
        </row>
        <row r="226">
          <cell r="A226" t="str">
            <v>180401</v>
          </cell>
          <cell r="B226" t="str">
            <v>Платежі за кредитними угодами, укладеними під гарантіі Уряду</v>
          </cell>
        </row>
        <row r="227">
          <cell r="A227" t="str">
            <v>180403</v>
          </cell>
          <cell r="B227" t="str">
            <v>Видатки на обслуговування та погашення зобов'язань за коштами, залученими розпорядниками бюджетних коштів  під державні гарантіі для здійснення капітальних видатків</v>
          </cell>
        </row>
        <row r="228">
          <cell r="A228" t="str">
            <v>180404</v>
          </cell>
          <cell r="B228" t="str">
            <v>Підтримка малого і середнього підприємництва</v>
          </cell>
        </row>
        <row r="229">
          <cell r="A229" t="str">
            <v>180405</v>
          </cell>
          <cell r="B229" t="str">
            <v>Видатки на погашення реструктуризованоі заборгованості перед комерційними банками та на поповнення іх капіталу</v>
          </cell>
        </row>
        <row r="230">
          <cell r="A230" t="str">
            <v>180409</v>
          </cell>
          <cell r="B230" t="str">
            <v>Внески органів влади Автономноі Республіки Крим та органів місцевого самоврядування у статутні капітали суб"єктів підприємницькоі діяльності</v>
          </cell>
        </row>
        <row r="231">
          <cell r="A231" t="str">
            <v>180410</v>
          </cell>
          <cell r="B231" t="str">
            <v>Ўнші заходи, пов"язані з економічною діяльністю</v>
          </cell>
        </row>
        <row r="232">
          <cell r="A232" t="str">
            <v>180411</v>
          </cell>
          <cell r="B232" t="str">
            <v>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гарантіі</v>
          </cell>
        </row>
        <row r="233">
          <cell r="A233" t="str">
            <v>180412</v>
          </cell>
          <cell r="B233" t="str">
            <v>Повернення коштів, наданих із бюджету Автономноі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гарантіі</v>
          </cell>
        </row>
        <row r="234">
          <cell r="A234" t="str">
            <v>200000</v>
          </cell>
          <cell r="B234" t="str">
            <v>Охорона навколишнього природного середовища та ядерна безпека</v>
          </cell>
        </row>
        <row r="235">
          <cell r="A235" t="str">
            <v>200100</v>
          </cell>
          <cell r="B235" t="str">
            <v>Охорона і раціональне використання водних ресурсів</v>
          </cell>
        </row>
        <row r="236">
          <cell r="A236" t="str">
            <v>200200</v>
          </cell>
          <cell r="B236" t="str">
            <v>Охорона і раціональне використання земель</v>
          </cell>
        </row>
        <row r="237">
          <cell r="A237" t="str">
            <v>200300</v>
          </cell>
          <cell r="B237" t="str">
            <v>Створення захисних лісових насаджень та полезахисних лісових смуг</v>
          </cell>
        </row>
        <row r="238">
          <cell r="A238" t="str">
            <v>200400</v>
          </cell>
          <cell r="B238" t="str">
            <v>Охорона і раціональне використання мінеральних ресурсів</v>
          </cell>
        </row>
        <row r="239">
          <cell r="A239" t="str">
            <v>200600</v>
          </cell>
          <cell r="B239" t="str">
            <v>Збереження природно-заповідного фонду</v>
          </cell>
        </row>
        <row r="240">
          <cell r="A240" t="str">
            <v>200700</v>
          </cell>
          <cell r="B240" t="str">
            <v>Ўнші природоохоронні заходи</v>
          </cell>
        </row>
        <row r="241">
          <cell r="A241" t="str">
            <v>210000</v>
          </cell>
          <cell r="B241" t="str">
            <v>Запобігання та ліквідація надзвичайних ситуацій та наслідків стихійного лиха</v>
          </cell>
        </row>
        <row r="242">
          <cell r="A242" t="str">
            <v>210105</v>
          </cell>
          <cell r="B242" t="str">
            <v>Видатки на запобігання та ліквідацію надзвичайних ситуацій та наслідків стихійного лиха</v>
          </cell>
        </row>
        <row r="243">
          <cell r="A243" t="str">
            <v>210106</v>
          </cell>
          <cell r="B243" t="str">
            <v>Заходи у сфері захисту населення і територій від надзвичайних ситуацій техногенного та природного характеру</v>
          </cell>
        </row>
        <row r="244">
          <cell r="A244" t="str">
            <v>210107</v>
          </cell>
          <cell r="B244" t="str">
            <v>Заходи та роботи з мобілізаційноі підготовки місцевого значення</v>
          </cell>
        </row>
        <row r="245">
          <cell r="A245" t="str">
            <v>210110</v>
          </cell>
          <cell r="B245" t="str">
            <v>Заходи з організаціі рятування на водах</v>
          </cell>
        </row>
        <row r="246">
          <cell r="A246" t="str">
            <v>210120</v>
          </cell>
          <cell r="B246" t="str">
            <v>Видатки на ліквідацію наслідків стихійного лиха, що сталося 23-27 липня 2008 року</v>
          </cell>
        </row>
        <row r="247">
          <cell r="A247" t="str">
            <v>230000</v>
          </cell>
          <cell r="B247" t="str">
            <v>Обслуговування боргу</v>
          </cell>
        </row>
        <row r="248">
          <cell r="A248" t="str">
            <v>240000</v>
          </cell>
          <cell r="B248" t="str">
            <v>Цільові фонди</v>
          </cell>
        </row>
        <row r="249">
          <cell r="A249" t="str">
            <v>240601</v>
          </cell>
          <cell r="B249" t="str">
            <v>Охорона та раціональне використання природних ресурсів</v>
          </cell>
        </row>
        <row r="250">
          <cell r="A250" t="str">
            <v>240602</v>
          </cell>
          <cell r="B250" t="str">
            <v>Утилізація відходів</v>
          </cell>
        </row>
        <row r="251">
          <cell r="A251" t="str">
            <v>240603</v>
          </cell>
          <cell r="B251" t="str">
            <v>Ліквідація іншого забруднення навколишнього природного середовища</v>
          </cell>
        </row>
        <row r="252">
          <cell r="A252" t="str">
            <v>240604</v>
          </cell>
          <cell r="B252" t="str">
            <v>Ўнша діяльність у сфері охорони навколишнього природного середовища</v>
          </cell>
        </row>
        <row r="253">
          <cell r="A253" t="str">
            <v>240605</v>
          </cell>
          <cell r="B253" t="str">
            <v>Збереження природно-заповідного фонду</v>
          </cell>
        </row>
        <row r="254">
          <cell r="A254" t="str">
            <v>240606</v>
          </cell>
          <cell r="B254" t="str">
            <v>Заходи по заповненню водосховищ</v>
          </cell>
        </row>
        <row r="255">
          <cell r="A255" t="str">
            <v>240800</v>
          </cell>
          <cell r="B255" t="str">
            <v>Ўнші фонди</v>
          </cell>
        </row>
        <row r="256">
          <cell r="A256" t="str">
            <v>240900</v>
          </cell>
          <cell r="B256" t="str">
            <v>Цільові фонди, утворені Верховною Радою Автономноі Республіки Крим, органами місцевого самоврядування і місцевими органами виконавчоі влади</v>
          </cell>
        </row>
        <row r="257">
          <cell r="A257" t="str">
            <v>250000</v>
          </cell>
          <cell r="B257" t="str">
            <v>Видатки, не віднесені до основних груп</v>
          </cell>
        </row>
        <row r="258">
          <cell r="A258" t="str">
            <v>250102</v>
          </cell>
          <cell r="B258" t="str">
            <v>Резервний фонд</v>
          </cell>
        </row>
        <row r="259">
          <cell r="A259" t="str">
            <v>250203</v>
          </cell>
          <cell r="B259" t="str">
            <v>Проведення виборів депутатів місцевих рад та сільських, селищних, міських голів</v>
          </cell>
        </row>
        <row r="260">
          <cell r="A260" t="str">
            <v>250205</v>
          </cell>
          <cell r="B260" t="str">
            <v>Проведення референдумів</v>
          </cell>
        </row>
        <row r="261">
          <cell r="A261" t="str">
            <v>250207</v>
          </cell>
          <cell r="B261" t="str">
            <v>Утримання апарату Виборчоі комісіі Автономноі Республіки Крим</v>
          </cell>
        </row>
        <row r="262">
          <cell r="A262" t="str">
            <v>250301</v>
          </cell>
          <cell r="B262" t="str">
            <v>Реверсна дотація</v>
          </cell>
        </row>
        <row r="263">
          <cell r="A263" t="str">
            <v>250302</v>
          </cell>
          <cell r="B263" t="str">
            <v>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v>
          </cell>
        </row>
        <row r="264">
          <cell r="A264" t="str">
            <v>250303</v>
          </cell>
          <cell r="B264" t="str">
            <v>Кошти, що передаються за взаємними розрахунками із додатковоі дотаціі до державного бюджету</v>
          </cell>
        </row>
        <row r="265">
          <cell r="A265" t="str">
            <v>250304</v>
          </cell>
          <cell r="B265" t="str">
            <v>Кошти, що передаються за взаємними розрахунками із додатковоі дотаціі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v>
          </cell>
        </row>
        <row r="266">
          <cell r="A266" t="str">
            <v>250305</v>
          </cell>
          <cell r="B266" t="str">
            <v>Кошти, що передаються за взаємними розрахунками із додатковоі дотаціі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v>
          </cell>
        </row>
        <row r="267">
          <cell r="A267" t="str">
            <v>250307</v>
          </cell>
          <cell r="B267" t="str">
            <v>Кошти, що передаються за взаємними розрахунками до державного бюджету з місцевих бюджетів</v>
          </cell>
        </row>
        <row r="268">
          <cell r="A268" t="str">
            <v>250308</v>
          </cell>
          <cell r="B268" t="str">
            <v>Кошти, що передаються за взаємними розрахунками до місцевих бюджетів з державного бюджету</v>
          </cell>
        </row>
        <row r="269">
          <cell r="A269" t="str">
            <v>250309</v>
          </cell>
          <cell r="B269" t="str">
            <v>Кошти, що передаються за взаємними розрахунками між місцевими бюджетами</v>
          </cell>
        </row>
        <row r="270">
          <cell r="A270" t="str">
            <v>250310</v>
          </cell>
          <cell r="B270" t="str">
            <v>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космічноі діяльності, літакобудування, суднобудування та кінематогр</v>
          </cell>
        </row>
        <row r="271">
          <cell r="A271" t="str">
            <v>250313</v>
          </cell>
          <cell r="B271" t="str">
            <v>Стабілізаційна дотація</v>
          </cell>
        </row>
        <row r="272">
          <cell r="A272" t="str">
            <v>250315</v>
          </cell>
          <cell r="B272" t="str">
            <v>Ўнші додаткові дотаціі</v>
          </cell>
        </row>
        <row r="273">
          <cell r="A273" t="str">
            <v>250316</v>
          </cell>
          <cell r="B273" t="str">
            <v>Субвенція з державного бюджету обласному бюджету Донецькоі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274">
          <cell r="A274" t="str">
            <v>250318</v>
          </cell>
          <cell r="B274" t="str">
            <v>Додаткова дотація з державного бюджету місцевим бюджетам на виплату надбавок за обсяг та якість виконаноі роботи медичним працівникам закладів охорони здоров'я, що надають первинну медичну допомогу, у непілотних регіонах</v>
          </cell>
        </row>
        <row r="275">
          <cell r="A275" t="str">
            <v>250319</v>
          </cell>
          <cell r="B275" t="str">
            <v>Додаткова дотація з державного бюджету місцевим бюджетам на оплату праці працівників бюджетних установ</v>
          </cell>
        </row>
        <row r="276">
          <cell r="A276" t="str">
            <v>250321</v>
          </cell>
          <cell r="B276"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Украіні фінальноі частини чемпіонату Європи 2012</v>
          </cell>
        </row>
        <row r="277">
          <cell r="A277" t="str">
            <v>250322</v>
          </cell>
          <cell r="B277" t="str">
            <v>Субвенція з державного бюджету місцевим бюджетам на проекти ліквідаціі підприємств вугільноі та торфодобувноі промисловості і утримання водовідливних комплексів у безпечному режимі на умовах співфінансування (50 відсотків)</v>
          </cell>
        </row>
        <row r="278">
          <cell r="A278" t="str">
            <v>250323</v>
          </cell>
          <cell r="B278" t="str">
            <v>Субвенція на утримання об"єктів спільного користування чи ліквідацію негативних наслідків діяльності об"єктів спільного користування</v>
          </cell>
        </row>
        <row r="279">
          <cell r="A279" t="str">
            <v>250324</v>
          </cell>
          <cell r="B279" t="str">
            <v>Субвенція іншим бюджетам на виконання інвестиційних проектів</v>
          </cell>
        </row>
        <row r="280">
          <cell r="A280" t="str">
            <v>250326</v>
          </cell>
          <cell r="B280"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тимчасовоі державноі допомоги дітям та допомоги по догляду за інвалідами Ў чи ЎЎ групи внаслідок психіч</v>
          </cell>
        </row>
        <row r="281">
          <cell r="A281" t="str">
            <v>250328</v>
          </cell>
          <cell r="B281" t="str">
            <v>Субвенція з державного бюджету місцевим бюджетам на надання пільг та житлових субсидій населенню на оплату електроенергіі, природного газу, послуг  тепло-, водопостачання і водовідведення, квартирноі плати (утримання будинків і споруд та прибудинкових те</v>
          </cell>
        </row>
        <row r="282">
          <cell r="A282" t="str">
            <v>250329</v>
          </cell>
          <cell r="B282"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електроенергіі, природного і скрапленого газу на  побутові потреби, тве</v>
          </cell>
        </row>
        <row r="283">
          <cell r="A283" t="str">
            <v>250330</v>
          </cell>
          <cell r="B283"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284">
          <cell r="A284" t="str">
            <v>250331</v>
          </cell>
          <cell r="B284" t="str">
            <v>Додаткова дотація з державного бюджету місцевим бюджетам на покращення надання соціальних послуг найуразливішим верствам населення</v>
          </cell>
        </row>
        <row r="285">
          <cell r="A285" t="str">
            <v>250332</v>
          </cell>
          <cell r="B285" t="str">
            <v>Субвенція на підготовку робітничих кадрів з державного бюджету місцевим бюджетам</v>
          </cell>
        </row>
        <row r="286">
          <cell r="A286" t="str">
            <v>250333</v>
          </cell>
          <cell r="B286" t="str">
            <v>Додаткова дотація з державного бюджету місцевим бюджетам на виплату допомоги по догляду за інвалідом Ў чи ЎЎ групи внаслідок психічного розладу</v>
          </cell>
        </row>
        <row r="287">
          <cell r="A287" t="str">
            <v>250334</v>
          </cell>
          <cell r="B287" t="str">
            <v>Субвенція з державного бюджету місцевим бюджетам на погашення кредиторськоі заборгованості за медичне обладнання, придбане в 2011 році за рахунок субвенціі з державного бюджету місцевим бюджетам на придбання витратних матеріалів та медичного обладнання д</v>
          </cell>
        </row>
        <row r="288">
          <cell r="A288" t="str">
            <v>250335</v>
          </cell>
          <cell r="B288"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289">
          <cell r="A289" t="str">
            <v>250336</v>
          </cell>
          <cell r="B289" t="str">
            <v>Освітня субвенція з державного бюджету місцевим бюджетам</v>
          </cell>
        </row>
        <row r="290">
          <cell r="A290" t="str">
            <v>250337</v>
          </cell>
          <cell r="B290" t="str">
            <v>Субвенція з державного бюджету місцевим бюджетам на проведення заходів з відзначення 200-річчя від дня народження Тараса Шевченка</v>
          </cell>
        </row>
        <row r="291">
          <cell r="A291" t="str">
            <v>250339</v>
          </cell>
          <cell r="B291" t="str">
            <v>Медична субвенція з державного бюджету місцевим бюджетам</v>
          </cell>
        </row>
        <row r="292">
          <cell r="A292" t="str">
            <v>250342</v>
          </cell>
          <cell r="B292" t="str">
            <v>Субвенція з державного бюджету місцевим бюджетам для сплати заборгованості за поставлене у 2012 році медичне обладнання вітчизняного виробництва</v>
          </cell>
        </row>
        <row r="293">
          <cell r="A293" t="str">
            <v>250343</v>
          </cell>
          <cell r="B293" t="str">
            <v>Субвенція з державного бюджету обласному бюджету Тернопільськоі області на продовження будівництва житлових будинків у м. Почаєві Кременецького району з метою відселення сторонніх осіб з територіі Свято-Успенськоі Почаівськоі Лаври</v>
          </cell>
        </row>
        <row r="294">
          <cell r="A294" t="str">
            <v>250344</v>
          </cell>
          <cell r="B294" t="str">
            <v>Субвенція з місцевого бюджету державному бюджету на виконання програм соціально-економічного та культурного розвитку регіонів</v>
          </cell>
        </row>
        <row r="295">
          <cell r="A295" t="str">
            <v>250347</v>
          </cell>
          <cell r="B295" t="str">
            <v>Субвенція з державного бюджету районному бюджету  Шацького району Волинськоі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v>
          </cell>
        </row>
        <row r="296">
          <cell r="A296" t="str">
            <v>250348</v>
          </cell>
          <cell r="B296" t="str">
            <v>Субвенція з державного бюджету бюджету м. Дніпропетровська для продовження будівництва автомобільноі дороги в м. Дніпропетровську на ділянці від Кайдацького шляху до автомобільноі дороги Киів - Луганськ - Ўзварине, у тому числі оплату виконаних у 2012 ро</v>
          </cell>
        </row>
        <row r="297">
          <cell r="A297" t="str">
            <v>250349</v>
          </cell>
          <cell r="B297" t="str">
            <v>Субвенція з державного бюджету місцевим бюджетам на капітальний ремонт систем централізованого водопостачання та водовідведення</v>
          </cell>
        </row>
        <row r="298">
          <cell r="A298" t="str">
            <v>250355</v>
          </cell>
          <cell r="B298" t="str">
            <v>Субвенція з державного бюджету місцевим бюджетам на реформування регіональних систем охорони здоров'я для здійснення  заходів з виконання спільного з Міжнародним банком реконструкціі та розвитку проекту "Поліпшення охорони здоров'я на службі у людей"</v>
          </cell>
        </row>
        <row r="299">
          <cell r="A299" t="str">
            <v>250359</v>
          </cell>
          <cell r="B299"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інгаляційноі анестезіі</v>
          </cell>
        </row>
        <row r="300">
          <cell r="A300" t="str">
            <v>250360</v>
          </cell>
          <cell r="B300"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301">
          <cell r="A301" t="str">
            <v>250362</v>
          </cell>
          <cell r="B301" t="str">
            <v>Субвенція з державного бюджету місцевим бюджетам на фінансування заходів соціально-економічноі компенсаціі ризику населення, яке проживає на територіі зони спостереження</v>
          </cell>
        </row>
        <row r="302">
          <cell r="A302" t="str">
            <v>250363</v>
          </cell>
          <cell r="B302" t="str">
            <v>Субвенція з державного бюджету місцевим бюджетам на придбання медикаментів та виробів медичного призначення для забезпечення швидкоі медичноі допомоги</v>
          </cell>
        </row>
        <row r="303">
          <cell r="A303" t="str">
            <v>250366</v>
          </cell>
          <cell r="B303" t="str">
            <v>Субвенція з державного бюджету місцевим бюджетам на здійснення заходів щодо соціально-економічного розвитку окремих територій</v>
          </cell>
        </row>
        <row r="304">
          <cell r="A304" t="str">
            <v>250370</v>
          </cell>
          <cell r="B304" t="str">
            <v>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первинноі медичноі (медико-санітарноі) допомог</v>
          </cell>
        </row>
        <row r="305">
          <cell r="A305" t="str">
            <v>250371</v>
          </cell>
          <cell r="B305" t="str">
            <v>Субвенція з державного бюджету місцевим бюджетам на придбання медичного обладнання (мамографічного, рентгенологічного та апаратів ультразвуковоі діагностики) вітчизняного виробництва</v>
          </cell>
        </row>
        <row r="306">
          <cell r="A306" t="str">
            <v>250372</v>
          </cell>
          <cell r="B306" t="str">
            <v>Субвенція з державного бюджету місцевим бюджетам на придбання медичного автотранспорту та обладнання для закладів охорони здоров'я</v>
          </cell>
        </row>
        <row r="307">
          <cell r="A307" t="str">
            <v>250373</v>
          </cell>
          <cell r="B307" t="str">
            <v>Субвенція з державного бюджету міському бюджету  міста Києва для здійснення заходів з деодораціі на спорудах Бортницькоі станціі аераціі</v>
          </cell>
        </row>
        <row r="308">
          <cell r="A308" t="str">
            <v>250376</v>
          </cell>
          <cell r="B308" t="str">
            <v>Субвенція з державного бюджету місцевим бюджетам на виплату державноі соціальноі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309">
          <cell r="A309" t="str">
            <v>250380</v>
          </cell>
          <cell r="B309" t="str">
            <v>Ўнші субвенціі</v>
          </cell>
        </row>
        <row r="310">
          <cell r="A310" t="str">
            <v>250382</v>
          </cell>
          <cell r="B310" t="str">
            <v>Субвенція з державного бюджету місцевим бюджетам на фінансування Програм - переможців Всеукраінського конкурсу проектів та програм розвитку місцевого самоврядування</v>
          </cell>
        </row>
        <row r="311">
          <cell r="A311" t="str">
            <v>250383</v>
          </cell>
          <cell r="B311" t="str">
            <v>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v>
          </cell>
        </row>
        <row r="312">
          <cell r="A312" t="str">
            <v>250388</v>
          </cell>
          <cell r="B312" t="str">
            <v>Субвенція з державного бюджету місцевим бюджетам на проведення виборів депутатів місцевих рад та сільських, селищних, міських голів</v>
          </cell>
        </row>
        <row r="313">
          <cell r="A313" t="str">
            <v>250389</v>
          </cell>
          <cell r="B313" t="str">
            <v>Субвенція з державного бюджету міському бюджету міста Києва на забезпечення функціонування Центру ядерноі медицини Киівського міського клінічного онкологічного центру</v>
          </cell>
        </row>
        <row r="314">
          <cell r="A314" t="str">
            <v>250402</v>
          </cell>
          <cell r="B314" t="str">
            <v>Видатки на покриття заборгованостей, що виникли у попередні роки із заробітноі плати працівників бюджетних установ, грошового забезпечення, стипендій та інших соціальних виплатах</v>
          </cell>
        </row>
        <row r="315">
          <cell r="A315" t="str">
            <v>250403</v>
          </cell>
          <cell r="B315" t="str">
            <v>Видатки на покриття інших заборгованостей, що виникли у попередні роки</v>
          </cell>
        </row>
        <row r="316">
          <cell r="A316" t="str">
            <v>250404</v>
          </cell>
          <cell r="B316" t="str">
            <v>Ўнші видатки</v>
          </cell>
        </row>
        <row r="317">
          <cell r="A317" t="str">
            <v>250405</v>
          </cell>
          <cell r="B317" t="str">
            <v>Видатки на будівництво та реконструкцію релігійних споруд</v>
          </cell>
        </row>
        <row r="318">
          <cell r="A318" t="str">
            <v>250500</v>
          </cell>
          <cell r="B318" t="str">
            <v>Підготовка земельних ділянок несільськогосподарського призначення або прав на них комунальноі власності для продажу на земельних торгах та проведення таких торгів</v>
          </cell>
        </row>
        <row r="319">
          <cell r="A319" t="str">
            <v>250901</v>
          </cell>
          <cell r="B319" t="str">
            <v>Впровадження проектів розвитку за рахунок коштів, залучених державою</v>
          </cell>
        </row>
        <row r="320">
          <cell r="A320" t="str">
            <v>250902</v>
          </cell>
          <cell r="B320" t="str">
            <v>Повернення позик, наданих для впровадження проектів розвитку за рахунок коштів, залучених державою</v>
          </cell>
        </row>
        <row r="321">
          <cell r="A321" t="str">
            <v>250903</v>
          </cell>
          <cell r="B321" t="str">
            <v>Надання бюджетних позичок субієктам підприємницькоі діяльності</v>
          </cell>
        </row>
        <row r="322">
          <cell r="A322" t="str">
            <v>250904</v>
          </cell>
          <cell r="B322" t="str">
            <v>Повернення бюджетних позичок</v>
          </cell>
        </row>
        <row r="323">
          <cell r="A323" t="str">
            <v>250905</v>
          </cell>
          <cell r="B323" t="str">
            <v>Часткова компенсація відсотковоі ставки кредитів комерційних банків молодим сім'ям та одиноким молодим громадянам на будівництво (реконструкцію) та придбання житла</v>
          </cell>
        </row>
        <row r="324">
          <cell r="A324" t="str">
            <v>250907</v>
          </cell>
          <cell r="B324" t="str">
            <v>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v>
          </cell>
        </row>
        <row r="325">
          <cell r="A325" t="str">
            <v>250908</v>
          </cell>
          <cell r="B325" t="str">
            <v>Надання пільгового довгострокового кредиту громадянам на будівництво (реконструкцію) та  придбання житла</v>
          </cell>
        </row>
        <row r="326">
          <cell r="A326" t="str">
            <v>250909</v>
          </cell>
          <cell r="B326" t="str">
            <v>Повернення коштів, наданих для кредитування  громадян на будівництво (реконструкцію) та придбання житла</v>
          </cell>
        </row>
        <row r="327">
          <cell r="A327" t="str">
            <v>250910</v>
          </cell>
          <cell r="B327" t="str">
            <v>Надання пільгового кредиту членам житлово-будівельних кооперативів</v>
          </cell>
        </row>
        <row r="328">
          <cell r="A328" t="str">
            <v>250911</v>
          </cell>
          <cell r="B328" t="str">
            <v>Надання державного пільгового кредиту індивідуальним сільським забудовникам</v>
          </cell>
        </row>
        <row r="329">
          <cell r="A329" t="str">
            <v>250912</v>
          </cell>
          <cell r="B329" t="str">
            <v>Повернення коштів, наданих для кредитування індивідуальних сільських забудовників</v>
          </cell>
        </row>
        <row r="330">
          <cell r="A330" t="str">
            <v>250913</v>
          </cell>
          <cell r="B330" t="str">
            <v>Витрати, пов'язані з наданням та обслуговуванням пільгових довгострокових кредитів, наданих громадянам на будівництво (реконструкцію) та придбання житла</v>
          </cell>
        </row>
        <row r="331">
          <cell r="A331" t="str">
            <v>250914</v>
          </cell>
          <cell r="B331" t="str">
            <v>Витрати, пов'язані з наданням та обслуговуванням державних пільгових кредитів, наданих індивідуальним сільським забудовникам</v>
          </cell>
        </row>
        <row r="332">
          <cell r="A332" t="str">
            <v>250915</v>
          </cell>
          <cell r="B332" t="str">
            <v>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v>
          </cell>
        </row>
        <row r="333">
          <cell r="A333" t="str">
            <v>-</v>
          </cell>
          <cell r="B333" t="str">
            <v>-</v>
          </cell>
        </row>
      </sheetData>
      <sheetData sheetId="294">
        <row r="1">
          <cell r="A1" t="str">
            <v>11</v>
          </cell>
          <cell r="B1" t="str">
            <v>Апарат Верховної Ради України</v>
          </cell>
        </row>
        <row r="2">
          <cell r="A2" t="str">
            <v>30</v>
          </cell>
          <cell r="B2" t="str">
            <v>Державне управління справами</v>
          </cell>
        </row>
        <row r="3">
          <cell r="A3" t="str">
            <v>41</v>
          </cell>
          <cell r="B3" t="str">
            <v>Господарсько-фінансовий департамент Секретаріату Кабінету Міністрів України</v>
          </cell>
        </row>
        <row r="4">
          <cell r="A4" t="str">
            <v>42</v>
          </cell>
          <cell r="B4" t="str">
            <v>Господарсько-фінансовий департамент Секретаріату Кабінету Міністрів України (загальнодержавні витрати)</v>
          </cell>
        </row>
        <row r="5">
          <cell r="A5" t="str">
            <v>50</v>
          </cell>
          <cell r="B5" t="str">
            <v>Державна судова адміністрація України</v>
          </cell>
        </row>
        <row r="6">
          <cell r="A6" t="str">
            <v>60</v>
          </cell>
          <cell r="B6" t="str">
            <v>Верховний Суд України</v>
          </cell>
        </row>
        <row r="7">
          <cell r="A7" t="str">
            <v>65</v>
          </cell>
          <cell r="B7" t="str">
            <v>Вищий спеціалізований суд України з розгляду цивільних і кримінальних справ</v>
          </cell>
        </row>
        <row r="8">
          <cell r="A8" t="str">
            <v>70</v>
          </cell>
          <cell r="B8" t="str">
            <v>Вищий господарський суд України</v>
          </cell>
        </row>
        <row r="9">
          <cell r="A9" t="str">
            <v>75</v>
          </cell>
          <cell r="B9" t="str">
            <v>Вищий адміністративний суд України</v>
          </cell>
        </row>
        <row r="10">
          <cell r="A10" t="str">
            <v>80</v>
          </cell>
          <cell r="B10" t="str">
            <v>Конституційний Суд України</v>
          </cell>
        </row>
        <row r="11">
          <cell r="A11" t="str">
            <v>90</v>
          </cell>
          <cell r="B11" t="str">
            <v>Генеральна прокуратура України</v>
          </cell>
        </row>
        <row r="12">
          <cell r="A12" t="str">
            <v>100</v>
          </cell>
          <cell r="B12" t="str">
            <v>Міністерство внутрішніх справ України</v>
          </cell>
        </row>
        <row r="13">
          <cell r="A13" t="str">
            <v>110</v>
          </cell>
          <cell r="B13" t="str">
            <v>Міністерство енергетики та вугільної промисловості України</v>
          </cell>
        </row>
        <row r="14">
          <cell r="A14" t="str">
            <v>111</v>
          </cell>
          <cell r="B14" t="str">
            <v>Міністерство енергетики та вугільної промисловості України (загальнодержавні витрати)</v>
          </cell>
        </row>
        <row r="15">
          <cell r="A15" t="str">
            <v>120</v>
          </cell>
          <cell r="B15" t="str">
            <v>Міністерство економічного розвитку і торгівлі України</v>
          </cell>
        </row>
        <row r="16">
          <cell r="A16" t="str">
            <v>121</v>
          </cell>
          <cell r="B16" t="str">
            <v>Міністерство економічного розвитку і торгівлі України (загальнодержавні витрати)</v>
          </cell>
        </row>
        <row r="17">
          <cell r="A17" t="str">
            <v>140</v>
          </cell>
          <cell r="B17" t="str">
            <v>Міністерство закордонних справ України</v>
          </cell>
        </row>
        <row r="18">
          <cell r="A18" t="str">
            <v>170</v>
          </cell>
          <cell r="B18" t="str">
            <v>Державний комітет телебачення і радіомовлення України</v>
          </cell>
        </row>
        <row r="19">
          <cell r="A19" t="str">
            <v>180</v>
          </cell>
          <cell r="B19" t="str">
            <v>Міністерство культури України</v>
          </cell>
        </row>
        <row r="20">
          <cell r="A20" t="str">
            <v>181</v>
          </cell>
          <cell r="B20" t="str">
            <v>Міністерство культури України (загальнодержавні витрати)</v>
          </cell>
        </row>
        <row r="21">
          <cell r="A21" t="str">
            <v>190</v>
          </cell>
          <cell r="B21" t="str">
            <v>Державне агентство лісових ресурсів України</v>
          </cell>
        </row>
        <row r="22">
          <cell r="A22" t="str">
            <v>210</v>
          </cell>
          <cell r="B22" t="str">
            <v>Міністерство оборони України</v>
          </cell>
        </row>
        <row r="23">
          <cell r="A23" t="str">
            <v>220</v>
          </cell>
          <cell r="B23" t="str">
            <v>Міністерство освіти і науки України</v>
          </cell>
        </row>
        <row r="24">
          <cell r="A24" t="str">
            <v>221</v>
          </cell>
          <cell r="B24" t="str">
            <v>Міністерство освіти і науки, молоді та спорту України (загальнодержавні витрати)</v>
          </cell>
        </row>
        <row r="25">
          <cell r="A25" t="str">
            <v>230</v>
          </cell>
          <cell r="B25" t="str">
            <v>Міністерство охорони здоров'я України</v>
          </cell>
        </row>
        <row r="26">
          <cell r="A26" t="str">
            <v>231</v>
          </cell>
          <cell r="B26" t="str">
            <v>Міністерство охорони здоров'я України (загальнодержавні витрати)</v>
          </cell>
        </row>
        <row r="27">
          <cell r="A27" t="str">
            <v>240</v>
          </cell>
          <cell r="B27" t="str">
            <v>Міністерство екології та природних ресурсів України</v>
          </cell>
        </row>
        <row r="28">
          <cell r="A28" t="str">
            <v>250</v>
          </cell>
          <cell r="B28" t="str">
            <v>Міністерство соціальної політики України</v>
          </cell>
        </row>
        <row r="29">
          <cell r="A29" t="str">
            <v>251</v>
          </cell>
          <cell r="B29" t="str">
            <v>Міністерство соціальної політики України (загальнодержавні витрати)</v>
          </cell>
        </row>
        <row r="30">
          <cell r="A30" t="str">
            <v>275</v>
          </cell>
          <cell r="B30" t="str">
            <v>Міністерство регіонального розвитку, будівництва та житлово-комунального господарства України</v>
          </cell>
        </row>
        <row r="31">
          <cell r="A31" t="str">
            <v>276</v>
          </cell>
          <cell r="B31" t="str">
            <v>Міністерство регіонального розвитку, будівництва та житлово-комунального господарства України (загальнодержавні витрати)</v>
          </cell>
        </row>
        <row r="32">
          <cell r="A32" t="str">
            <v>280</v>
          </cell>
          <cell r="B32" t="str">
            <v>Міністерство аграрної політики та продовольства України</v>
          </cell>
        </row>
        <row r="33">
          <cell r="A33" t="str">
            <v>310</v>
          </cell>
          <cell r="B33" t="str">
            <v>Міністерство інфраструктури України</v>
          </cell>
        </row>
        <row r="34">
          <cell r="A34" t="str">
            <v>311</v>
          </cell>
          <cell r="B34" t="str">
            <v>Державне агентство автомобільних доріг України</v>
          </cell>
        </row>
        <row r="35">
          <cell r="A35" t="str">
            <v>312</v>
          </cell>
          <cell r="B35" t="str">
            <v>Міністерство інфраструктури України (загальнодержавні витрати)</v>
          </cell>
        </row>
        <row r="36">
          <cell r="A36" t="str">
            <v>313</v>
          </cell>
          <cell r="B36" t="str">
            <v>Державне агентство автомобільних доріг України (загальнодержавні витрати)</v>
          </cell>
        </row>
        <row r="37">
          <cell r="A37" t="str">
            <v>320</v>
          </cell>
          <cell r="B37" t="str">
            <v>Міністерство надзвичайних ситуацій України</v>
          </cell>
        </row>
        <row r="38">
          <cell r="A38" t="str">
            <v>321</v>
          </cell>
          <cell r="B38" t="str">
            <v>Міністерство надзвичайних ситуацій України (загальнодержавні витрати)</v>
          </cell>
        </row>
        <row r="39">
          <cell r="A39" t="str">
            <v>330</v>
          </cell>
          <cell r="B39" t="str">
            <v>Державна фіскальна служба України</v>
          </cell>
        </row>
        <row r="40">
          <cell r="A40" t="str">
            <v>340</v>
          </cell>
          <cell r="B40" t="str">
            <v>Міністерство молоді та спорту України</v>
          </cell>
        </row>
        <row r="41">
          <cell r="A41" t="str">
            <v>341</v>
          </cell>
          <cell r="B41" t="str">
            <v>Міністерство молоді та спорту України (загальнодержавні витрати)</v>
          </cell>
        </row>
        <row r="42">
          <cell r="A42" t="str">
            <v>350</v>
          </cell>
          <cell r="B42" t="str">
            <v>Міністерство фінансів України</v>
          </cell>
        </row>
        <row r="43">
          <cell r="A43" t="str">
            <v>351</v>
          </cell>
          <cell r="B43" t="str">
            <v>Міністерство фінансів України (загальнодержавні витрати)</v>
          </cell>
        </row>
        <row r="44">
          <cell r="A44" t="str">
            <v>360</v>
          </cell>
          <cell r="B44" t="str">
            <v>Міністерство юстиції України</v>
          </cell>
        </row>
        <row r="45">
          <cell r="A45" t="str">
            <v>380</v>
          </cell>
          <cell r="B45" t="str">
            <v>Міністерство інформаційної політики України</v>
          </cell>
        </row>
        <row r="46">
          <cell r="A46" t="str">
            <v>527</v>
          </cell>
          <cell r="B46" t="str">
            <v>Державна інспекція ядерного регулювання України</v>
          </cell>
        </row>
        <row r="47">
          <cell r="A47" t="str">
            <v>534</v>
          </cell>
          <cell r="B47" t="str">
            <v>Адміністрація Державної прикордонної служби України</v>
          </cell>
        </row>
        <row r="48">
          <cell r="A48" t="str">
            <v>550</v>
          </cell>
          <cell r="B48" t="str">
            <v>Національна комісія, що здійснює державне регулювання у сфері ринків фінансових послуг</v>
          </cell>
        </row>
        <row r="49">
          <cell r="A49" t="str">
            <v>555</v>
          </cell>
          <cell r="B49" t="str">
            <v>Державна служба України з контролю за наркотиками</v>
          </cell>
        </row>
        <row r="50">
          <cell r="A50" t="str">
            <v>556</v>
          </cell>
          <cell r="B50" t="str">
            <v>Національна комісія, що здійснює державне регулювання у сфері зв'язку та інформатизації</v>
          </cell>
        </row>
        <row r="51">
          <cell r="A51" t="str">
            <v>596</v>
          </cell>
          <cell r="B51" t="str">
            <v>Головне управління розвідки Міністерства оборони України</v>
          </cell>
        </row>
        <row r="52">
          <cell r="A52" t="str">
            <v>598</v>
          </cell>
          <cell r="B52" t="str">
            <v>Вища рада юстиції</v>
          </cell>
        </row>
        <row r="53">
          <cell r="A53" t="str">
            <v>599</v>
          </cell>
          <cell r="B53" t="str">
            <v>Секретаріат Уповноваженого Верховної Ради України з прав людини</v>
          </cell>
        </row>
        <row r="54">
          <cell r="A54" t="str">
            <v>601</v>
          </cell>
          <cell r="B54" t="str">
            <v>Антимонопольний комітет України</v>
          </cell>
        </row>
        <row r="55">
          <cell r="A55" t="str">
            <v>612</v>
          </cell>
          <cell r="B55" t="str">
            <v>Національне агентство України з питань державної служби</v>
          </cell>
        </row>
        <row r="56">
          <cell r="A56" t="str">
            <v>615</v>
          </cell>
          <cell r="B56" t="str">
            <v>Національна комісія з цінних паперів та фондового ринку</v>
          </cell>
        </row>
        <row r="57">
          <cell r="A57" t="str">
            <v>632</v>
          </cell>
          <cell r="B57" t="str">
            <v>Національне антикорупційне бюро України</v>
          </cell>
        </row>
        <row r="58">
          <cell r="A58" t="str">
            <v>633</v>
          </cell>
          <cell r="B58" t="str">
            <v>Національне агентство з питань запобігання корупції</v>
          </cell>
        </row>
        <row r="59">
          <cell r="A59" t="str">
            <v>634</v>
          </cell>
          <cell r="B59" t="str">
            <v>Національна комісія, що здійснює державне регулювання у сферах енергетики та комунальних послуг</v>
          </cell>
        </row>
        <row r="60">
          <cell r="A60" t="str">
            <v>637</v>
          </cell>
          <cell r="B60" t="str">
            <v>Національна комісія, що здійснює державне регулювання у сфері енергетики</v>
          </cell>
        </row>
        <row r="61">
          <cell r="A61" t="str">
            <v>638</v>
          </cell>
          <cell r="B61" t="str">
            <v>Державне космічне агентство України</v>
          </cell>
        </row>
        <row r="62">
          <cell r="A62" t="str">
            <v>644</v>
          </cell>
          <cell r="B62" t="str">
            <v>Національна рада України з питань телебачення і радіомовлення</v>
          </cell>
        </row>
        <row r="63">
          <cell r="A63" t="str">
            <v>645</v>
          </cell>
          <cell r="B63" t="str">
            <v>Національна комісія, що здійснює державне регулювання у сфері комунальних послуг</v>
          </cell>
        </row>
        <row r="64">
          <cell r="A64" t="str">
            <v>650</v>
          </cell>
          <cell r="B64" t="str">
            <v>Рада національної безпеки і оборони України</v>
          </cell>
        </row>
        <row r="65">
          <cell r="A65" t="str">
            <v>651</v>
          </cell>
          <cell r="B65" t="str">
            <v>Рахункова палата</v>
          </cell>
        </row>
        <row r="66">
          <cell r="A66" t="str">
            <v>652</v>
          </cell>
          <cell r="B66" t="str">
            <v>Служба безпеки України</v>
          </cell>
        </row>
        <row r="67">
          <cell r="A67" t="str">
            <v>654</v>
          </cell>
          <cell r="B67" t="str">
            <v>Національна академія наук України</v>
          </cell>
        </row>
        <row r="68">
          <cell r="A68" t="str">
            <v>655</v>
          </cell>
          <cell r="B68" t="str">
            <v>Національна академія педагогічних наук України</v>
          </cell>
        </row>
        <row r="69">
          <cell r="A69" t="str">
            <v>656</v>
          </cell>
          <cell r="B69" t="str">
            <v>Національна академія медичних наук України</v>
          </cell>
        </row>
        <row r="70">
          <cell r="A70" t="str">
            <v>657</v>
          </cell>
          <cell r="B70" t="str">
            <v>Національна академія мистецтв України</v>
          </cell>
        </row>
        <row r="71">
          <cell r="A71" t="str">
            <v>658</v>
          </cell>
          <cell r="B71" t="str">
            <v>Національна академія правових наук України</v>
          </cell>
        </row>
        <row r="72">
          <cell r="A72" t="str">
            <v>659</v>
          </cell>
          <cell r="B72" t="str">
            <v>Національна академія аграрних наук України</v>
          </cell>
        </row>
        <row r="73">
          <cell r="A73" t="str">
            <v>660</v>
          </cell>
          <cell r="B73" t="str">
            <v>Управління державної охорони України</v>
          </cell>
        </row>
        <row r="74">
          <cell r="A74" t="str">
            <v>661</v>
          </cell>
          <cell r="B74" t="str">
            <v>Фонд державного майна України</v>
          </cell>
        </row>
        <row r="75">
          <cell r="A75" t="str">
            <v>662</v>
          </cell>
          <cell r="B75" t="str">
            <v>Служба зовнішньої розвідки України</v>
          </cell>
        </row>
        <row r="76">
          <cell r="A76" t="str">
            <v>664</v>
          </cell>
          <cell r="B76" t="str">
            <v>Адміністрація Державної служби спеціального зв'язку та захисту інформації України</v>
          </cell>
        </row>
        <row r="77">
          <cell r="A77" t="str">
            <v>665</v>
          </cell>
          <cell r="B77" t="str">
            <v>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v>
          </cell>
        </row>
        <row r="78">
          <cell r="A78" t="str">
            <v>673</v>
          </cell>
          <cell r="B78" t="str">
            <v>Центральна виборча комісія</v>
          </cell>
        </row>
        <row r="79">
          <cell r="A79" t="str">
            <v>674</v>
          </cell>
          <cell r="B79" t="str">
            <v>Центральна виборча комісія (загальнодержавні витрати)</v>
          </cell>
        </row>
        <row r="80">
          <cell r="A80" t="str">
            <v>680</v>
          </cell>
          <cell r="B80" t="str">
            <v>Національна акціонерна компанія "Украгролізинг"</v>
          </cell>
        </row>
        <row r="81">
          <cell r="A81" t="str">
            <v>771</v>
          </cell>
          <cell r="B81" t="str">
            <v>Рада міністрів Автономної Республіки Крим</v>
          </cell>
        </row>
        <row r="82">
          <cell r="A82" t="str">
            <v>772</v>
          </cell>
          <cell r="B82" t="str">
            <v>Вінницька обласна державна адміністрація</v>
          </cell>
        </row>
        <row r="83">
          <cell r="A83" t="str">
            <v>773</v>
          </cell>
          <cell r="B83" t="str">
            <v>Волинська обласна державна адміністрація</v>
          </cell>
        </row>
        <row r="84">
          <cell r="A84" t="str">
            <v>774</v>
          </cell>
          <cell r="B84" t="str">
            <v>Дніпропетровська обласна державна адміністрація</v>
          </cell>
        </row>
        <row r="85">
          <cell r="A85" t="str">
            <v>775</v>
          </cell>
          <cell r="B85" t="str">
            <v>Донецька обласна державна адміністрація</v>
          </cell>
        </row>
        <row r="86">
          <cell r="A86" t="str">
            <v>776</v>
          </cell>
          <cell r="B86" t="str">
            <v>Житомирська обласна державна адміністрація</v>
          </cell>
        </row>
        <row r="87">
          <cell r="A87" t="str">
            <v>777</v>
          </cell>
          <cell r="B87" t="str">
            <v>Закарпатська обласна державна адміністрація</v>
          </cell>
        </row>
        <row r="88">
          <cell r="A88" t="str">
            <v>778</v>
          </cell>
          <cell r="B88" t="str">
            <v>Запорізька обласна державна адміністрація</v>
          </cell>
        </row>
        <row r="89">
          <cell r="A89" t="str">
            <v>779</v>
          </cell>
          <cell r="B89" t="str">
            <v>Ўвано-Франківська обласна державна адміністрація</v>
          </cell>
        </row>
        <row r="90">
          <cell r="A90" t="str">
            <v>780</v>
          </cell>
          <cell r="B90" t="str">
            <v>Київська обласна державна адміністрація</v>
          </cell>
        </row>
        <row r="91">
          <cell r="A91" t="str">
            <v>781</v>
          </cell>
          <cell r="B91" t="str">
            <v>Кіровоградська обласна державна адміністрація</v>
          </cell>
        </row>
        <row r="92">
          <cell r="A92" t="str">
            <v>782</v>
          </cell>
          <cell r="B92" t="str">
            <v>Луганська обласна державна адміністрація</v>
          </cell>
        </row>
        <row r="93">
          <cell r="A93" t="str">
            <v>783</v>
          </cell>
          <cell r="B93" t="str">
            <v>Львівська обласна державна адміністрація</v>
          </cell>
        </row>
        <row r="94">
          <cell r="A94" t="str">
            <v>784</v>
          </cell>
          <cell r="B94" t="str">
            <v>Миколаївська обласна державна адміністрація</v>
          </cell>
        </row>
        <row r="95">
          <cell r="A95" t="str">
            <v>785</v>
          </cell>
          <cell r="B95" t="str">
            <v>Одеська обласна державна адміністрація</v>
          </cell>
        </row>
        <row r="96">
          <cell r="A96" t="str">
            <v>786</v>
          </cell>
          <cell r="B96" t="str">
            <v>Полтавська обласна державна адміністрація</v>
          </cell>
        </row>
        <row r="97">
          <cell r="A97" t="str">
            <v>787</v>
          </cell>
          <cell r="B97" t="str">
            <v>Рівненська обласна державна адміністрація</v>
          </cell>
        </row>
        <row r="98">
          <cell r="A98" t="str">
            <v>788</v>
          </cell>
          <cell r="B98" t="str">
            <v>Сумська обласна державна адміністрація</v>
          </cell>
        </row>
        <row r="99">
          <cell r="A99" t="str">
            <v>789</v>
          </cell>
          <cell r="B99" t="str">
            <v>Тернопільська обласна державна адміністрація</v>
          </cell>
        </row>
        <row r="100">
          <cell r="A100" t="str">
            <v>790</v>
          </cell>
          <cell r="B100" t="str">
            <v>Харківська обласна державна адміністрація</v>
          </cell>
        </row>
        <row r="101">
          <cell r="A101" t="str">
            <v>791</v>
          </cell>
          <cell r="B101" t="str">
            <v>Херсонська обласна державна адміністрація</v>
          </cell>
        </row>
        <row r="102">
          <cell r="A102" t="str">
            <v>792</v>
          </cell>
          <cell r="B102" t="str">
            <v>Хмельницька обласна державна адміністрація</v>
          </cell>
        </row>
        <row r="103">
          <cell r="A103" t="str">
            <v>793</v>
          </cell>
          <cell r="B103" t="str">
            <v>Черкаська обласна державна адміністрація</v>
          </cell>
        </row>
        <row r="104">
          <cell r="A104" t="str">
            <v>794</v>
          </cell>
          <cell r="B104" t="str">
            <v>Чернівецька обласна державна адміністрація</v>
          </cell>
        </row>
        <row r="105">
          <cell r="A105" t="str">
            <v>795</v>
          </cell>
          <cell r="B105" t="str">
            <v>Чернігівська обласна державна адміністрація</v>
          </cell>
        </row>
        <row r="106">
          <cell r="A106" t="str">
            <v>796</v>
          </cell>
          <cell r="B106" t="str">
            <v>Київська міська державна админістрація</v>
          </cell>
        </row>
        <row r="107">
          <cell r="A107" t="str">
            <v>797</v>
          </cell>
          <cell r="B107" t="str">
            <v>Севастопольська міська державна адміністрація</v>
          </cell>
        </row>
        <row r="108">
          <cell r="A108" t="str">
            <v>868</v>
          </cell>
          <cell r="B108" t="str">
            <v>Державна служба України з питань регуляторної політики та розвитку підприємництва</v>
          </cell>
        </row>
        <row r="109">
          <cell r="A109" t="str">
            <v>-</v>
          </cell>
          <cell r="B109" t="str">
            <v>-</v>
          </cell>
        </row>
      </sheetData>
      <sheetData sheetId="295"/>
      <sheetData sheetId="296"/>
      <sheetData sheetId="297"/>
      <sheetData sheetId="298"/>
      <sheetData sheetId="299"/>
      <sheetData sheetId="300"/>
      <sheetData sheetId="301"/>
      <sheetData sheetId="302"/>
      <sheetData sheetId="3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вязка1"/>
      <sheetName val="DBF"/>
      <sheetName val="ЗАПОЛНИТЬ"/>
      <sheetName val="И ЭТО ЗАПОЛНИТЬ"/>
      <sheetName val="Ф1(титул)"/>
      <sheetName val="Ф1"/>
      <sheetName val="Ф1(4стр)"/>
      <sheetName val="д2(ф9)"/>
      <sheetName val="д3"/>
      <sheetName val="Ф.2.ЗВЕД"/>
      <sheetName val="Ф.2.1"/>
      <sheetName val="Ф.2.2"/>
      <sheetName val="Ф.2.3"/>
      <sheetName val="Ф.2.4"/>
      <sheetName val="Ф.2.5"/>
      <sheetName val="Ф.2.6"/>
      <sheetName val="Ф.2.7"/>
      <sheetName val="Ф.2.8"/>
      <sheetName val="Ф.2.9"/>
      <sheetName val="Ф.2.10"/>
      <sheetName val="Ф.2.11"/>
      <sheetName val="Ф.2.12"/>
      <sheetName val="Ф.2.13"/>
      <sheetName val="Ф.2.14"/>
      <sheetName val="Ф.2.15"/>
      <sheetName val="Ф.2.16"/>
      <sheetName val="Ф.2.17"/>
      <sheetName val="Ф.2.18"/>
      <sheetName val="Ф.2.19"/>
      <sheetName val="Ф.2.20"/>
      <sheetName val="Ф.2.21"/>
      <sheetName val="Ф.2.22"/>
      <sheetName val="Ф.2.23"/>
      <sheetName val="Ф.2.24"/>
      <sheetName val="Ф.2.25"/>
      <sheetName val="Ф.2.26"/>
      <sheetName val="Ф.2.27"/>
      <sheetName val="Ф.2.28"/>
      <sheetName val="Ф.2.29"/>
      <sheetName val="Ф.2.30"/>
      <sheetName val="Ф.2.31"/>
      <sheetName val="Ф.2.32"/>
      <sheetName val="Ф.2.33"/>
      <sheetName val="Ф.2.34"/>
      <sheetName val="Ф.2.35"/>
      <sheetName val="Ф.2.36"/>
      <sheetName val="Ф.2.37"/>
      <sheetName val="Ф.2.38"/>
      <sheetName val="Ф.2.39"/>
      <sheetName val="Ф.2.40"/>
      <sheetName val="Ф.2.41"/>
      <sheetName val="Ф.2.42"/>
      <sheetName val="Ф.2.43"/>
      <sheetName val="Ф.2.44"/>
      <sheetName val="Ф.2.45"/>
      <sheetName val="Ф.2.46"/>
      <sheetName val="Ф.2.47"/>
      <sheetName val="Ф.2.48"/>
      <sheetName val="Ф.2.49"/>
      <sheetName val="Ф.2.50"/>
      <sheetName val="Ф.4.1.ЗВЕД"/>
      <sheetName val="Ф.4.1.070101"/>
      <sheetName val="Ф.4.1.070201"/>
      <sheetName val="Ф.4.1.070401"/>
      <sheetName val="Ф.4.1.091108"/>
      <sheetName val="Ф.4.1.КФК5"/>
      <sheetName val="Ф.4.1.КФК6"/>
      <sheetName val="Ф.4.1.КФК7"/>
      <sheetName val="Ф.4.1.КФК8"/>
      <sheetName val="Ф.4.1.КФК9"/>
      <sheetName val="Ф.4.1.КФК10"/>
      <sheetName val="Ф.4.1.КФК11"/>
      <sheetName val="Ф.4.1.КФК12"/>
      <sheetName val="Ф.4.1.КФК13"/>
      <sheetName val="Ф.4.1.КФК14"/>
      <sheetName val="Ф.4.1.КФК15"/>
      <sheetName val="Ф.4.1.КФК16"/>
      <sheetName val="Ф.4.1.КФК17"/>
      <sheetName val="Ф.4.1.КФК18"/>
      <sheetName val="Ф.4.1.КФК19"/>
      <sheetName val="Ф.4.1.КФК20"/>
      <sheetName val="Ф.4.1.КФК21"/>
      <sheetName val="Ф.4.1.КФК22"/>
      <sheetName val="Ф.4.1.КФК23"/>
      <sheetName val="Ф.4.1.КФК24"/>
      <sheetName val="Ф.4.1.КФК25"/>
      <sheetName val="Ф.4.1.КФК26"/>
      <sheetName val="Ф.4.1.КФК27"/>
      <sheetName val="Ф.4.1.КФК28"/>
      <sheetName val="Ф.4.1.КФК29"/>
      <sheetName val="Ф.4.1.КФК30"/>
      <sheetName val="Ф.4.2.ЗВЕД"/>
      <sheetName val="Ф.4.2.070101"/>
      <sheetName val="Ф.4.2.070201"/>
      <sheetName val="Ф.4.2.070401"/>
      <sheetName val="Ф.4.2.091108"/>
      <sheetName val="Ф.4.2.КФК5"/>
      <sheetName val="Ф.4.2.КФК6"/>
      <sheetName val="Ф.4.2.КФК7"/>
      <sheetName val="Ф.4.2.КФК8"/>
      <sheetName val="Ф.4.2.КФК9"/>
      <sheetName val="Ф.4.2.КФК10"/>
      <sheetName val="Ф.4.2.КФК11"/>
      <sheetName val="Ф.4.2.КФК12"/>
      <sheetName val="Ф.4.2.КФК13"/>
      <sheetName val="Ф.4.2.КФК14"/>
      <sheetName val="Ф.4.2.КФК15"/>
      <sheetName val="Ф.4.2.КФК16"/>
      <sheetName val="Ф.4.2.КФК17"/>
      <sheetName val="Ф.4.2.КФК18"/>
      <sheetName val="Ф.4.2.КФК19"/>
      <sheetName val="Ф.4.2.КФК20"/>
      <sheetName val="Ф.4.2.КФК21"/>
      <sheetName val="Ф.4.2.КФК22"/>
      <sheetName val="Ф.4.2.КФК23"/>
      <sheetName val="Ф.4.2.КФК24"/>
      <sheetName val="Ф.4.2.КФК25"/>
      <sheetName val="Ф.4.2.КФК26"/>
      <sheetName val="Ф.4.2.КФК27"/>
      <sheetName val="Ф.4.2.КФК28"/>
      <sheetName val="Ф.4.2.КФК29"/>
      <sheetName val="Ф.4.2.КФК30"/>
      <sheetName val="Ф.4.3.ЗВЕД"/>
      <sheetName val="Ф.4.3.070101"/>
      <sheetName val="Ф.4.3.070201"/>
      <sheetName val="Ф.4.3.070401"/>
      <sheetName val="Ф.4.3.150101"/>
      <sheetName val="Ф.4.3.240900"/>
      <sheetName val="Ф.4.3.250404"/>
      <sheetName val="Ф.4.3.КФК7"/>
      <sheetName val="Ф.4.3.КФК8"/>
      <sheetName val="Ф.4.3.КФК9"/>
      <sheetName val="Ф.4.3.КФК10"/>
      <sheetName val="Ф.4.3.КФК11"/>
      <sheetName val="Ф.4.3.КФК12"/>
      <sheetName val="Ф.4.3.КФК13"/>
      <sheetName val="Ф.4.3.КФК14"/>
      <sheetName val="Ф.4.3.КФК15"/>
      <sheetName val="Ф.4.3.КФК16"/>
      <sheetName val="Ф.4.3.180107"/>
      <sheetName val="Ф.4.3.КФК18"/>
      <sheetName val="Ф.4.3.КФК19"/>
      <sheetName val="Ф.4.3.КФК20"/>
      <sheetName val="Ф.4.3.КФК21"/>
      <sheetName val="Ф.4.3.КФК22"/>
      <sheetName val="Ф.4.3.КФК23"/>
      <sheetName val="Ф.4.3.КФК24"/>
      <sheetName val="Ф.4.3.КФК25"/>
      <sheetName val="Ф.4.3.КФК26"/>
      <sheetName val="Ф.4.3.КФК27"/>
      <sheetName val="Ф.4.3.КФК28"/>
      <sheetName val="Ф.4.3.КФК29"/>
      <sheetName val="Ф.4.3.КФК30"/>
      <sheetName val="Ф.4.3.КФК31"/>
      <sheetName val="Ф.4.3.КФК32"/>
      <sheetName val="Ф.4.3.КФК33"/>
      <sheetName val="Ф.4.3.КФК34"/>
      <sheetName val="Ф.4.3.КФК35"/>
      <sheetName val="Ф.4.3.КФК36"/>
      <sheetName val="Ф.4.3.КФК37"/>
      <sheetName val="Ф.4.3.КФК38"/>
      <sheetName val="Ф.4.3.КФК39"/>
      <sheetName val="Ф.4.3.КФК40"/>
      <sheetName val="Ф.4.4.ЗВЕД"/>
      <sheetName val="Ф.4.4.КПК1"/>
      <sheetName val="Ф.4.4.КПК2"/>
      <sheetName val="Ф.4.3.1.ЗВЕД"/>
      <sheetName val="Ф.4.3.1.КВК1"/>
      <sheetName val="Ф.4.3.1.КВК2"/>
      <sheetName val="Ф.7(ЗФ).ЗВЕД"/>
      <sheetName val="Ф.7(ЗФ).1"/>
      <sheetName val="Ф.7(ЗФ).2"/>
      <sheetName val="Ф.7(ЗФ).3"/>
      <sheetName val="Ф.7(ЗФ).4"/>
      <sheetName val="Ф.7(ЗФ).5"/>
      <sheetName val="Ф.7(ЗФ).6"/>
      <sheetName val="Ф.7(ЗФ).7"/>
      <sheetName val="Ф.7(ЗФ).8"/>
      <sheetName val="Ф.7(ЗФ).9"/>
      <sheetName val="Ф.7(ЗФ).10"/>
      <sheetName val="Ф.7(ЗФ).11"/>
      <sheetName val="Ф.7(ЗФ).12"/>
      <sheetName val="Ф.7(ЗФ).13"/>
      <sheetName val="Ф.7(ЗФ).14"/>
      <sheetName val="Ф.7(ЗФ).15"/>
      <sheetName val="Ф.7(ЗФ).16"/>
      <sheetName val="Ф.7(ЗФ).17"/>
      <sheetName val="Ф.7(ЗФ).18"/>
      <sheetName val="Ф.7(ЗФ).19"/>
      <sheetName val="Ф.7(ЗФ).20"/>
      <sheetName val="Ф.7(ЗФ).21"/>
      <sheetName val="Ф.7(ЗФ).22"/>
      <sheetName val="Ф.7(ЗФ).23"/>
      <sheetName val="Ф.7(ЗФ).24"/>
      <sheetName val="Ф.7(ЗФ).25"/>
      <sheetName val="Ф.7(ЗФ).26"/>
      <sheetName val="Ф.7(ЗФ).27"/>
      <sheetName val="Ф.7(ЗФ).28"/>
      <sheetName val="Ф.7(ЗФ).29"/>
      <sheetName val="Ф.7(ЗФ).30"/>
      <sheetName val="Ф.7(ЗФ).31"/>
      <sheetName val="Ф.7(ЗФ).32"/>
      <sheetName val="Ф.7(ЗФ).33"/>
      <sheetName val="Ф.7(ЗФ).34"/>
      <sheetName val="Ф.7(ЗФ).35"/>
      <sheetName val="Ф.7(ЗФ).36"/>
      <sheetName val="Ф.7(ЗФ).37"/>
      <sheetName val="Ф.7(ЗФ).38"/>
      <sheetName val="Ф.7(ЗФ).39"/>
      <sheetName val="Ф.7(ЗФ).40"/>
      <sheetName val="Ф.7(ЗФ).41"/>
      <sheetName val="Ф.7(ЗФ).42"/>
      <sheetName val="Ф.7(ЗФ).43"/>
      <sheetName val="Ф.7(ЗФ).44"/>
      <sheetName val="Ф.7(ЗФ).45"/>
      <sheetName val="Ф.7(ЗФ).46"/>
      <sheetName val="Ф.7(ЗФ).47"/>
      <sheetName val="Ф.7(ЗФ).48"/>
      <sheetName val="Ф.7(ЗФ).49"/>
      <sheetName val="Ф.7(ЗФ).50"/>
      <sheetName val="Ф.7(СФ).ЗВЕД"/>
      <sheetName val="Ф.7(СФ)070101"/>
      <sheetName val="Ф.7(СФ).070201"/>
      <sheetName val="Ф.7(СФ).070401"/>
      <sheetName val="Ф.7(СФ).091108"/>
      <sheetName val="Ф.7(СФ).250404"/>
      <sheetName val="Ф.7(СФ).6"/>
      <sheetName val="Ф.7(СФ).7"/>
      <sheetName val="Ф.7(СФ).180107"/>
      <sheetName val="Ф.7(СФ).9"/>
      <sheetName val="Ф.7(СФ).10"/>
      <sheetName val="Ф.7(СФ).11"/>
      <sheetName val="Ф.7(СФ).12"/>
      <sheetName val="Ф.7(СФ).13"/>
      <sheetName val="Ф.7(СФ).14"/>
      <sheetName val="Ф.7(СФ).15"/>
      <sheetName val="Ф.7(СФ).16"/>
      <sheetName val="Ф.7(СФ).17"/>
      <sheetName val="Ф.7(СФ).18"/>
      <sheetName val="Ф.7(СФ).150101"/>
      <sheetName val="Ф.7(СФ).20"/>
      <sheetName val="Ф.7(СФ).21"/>
      <sheetName val="Ф.7(СФ).22"/>
      <sheetName val="Ф.7(СФ).23"/>
      <sheetName val="Ф.7(СФ).24"/>
      <sheetName val="Ф.7(СФ).25"/>
      <sheetName val="Ф.7(СФ).26"/>
      <sheetName val="Ф.7(СФ).27"/>
      <sheetName val="Ф.7(СФ).28"/>
      <sheetName val="Ф.7(СФ).29"/>
      <sheetName val="Ф.7(СФ).30"/>
      <sheetName val="Ф.7(СФ).31"/>
      <sheetName val="Ф.7(СФ).32"/>
      <sheetName val="Ф.7(СФ).33"/>
      <sheetName val="Ф.7(СФ).34"/>
      <sheetName val="Ф.7(СФ).35"/>
      <sheetName val="Ф.7.1(ЗФ).ЗВЕД"/>
      <sheetName val="Ф.7.1(ЗФ).1"/>
      <sheetName val="Ф.7.1(ЗФ).2"/>
      <sheetName val="Ф.7.1(СФ).ЗВЕД"/>
      <sheetName val="Ф.7.1(СФ).1"/>
      <sheetName val="Ф.7.1(СФ).2"/>
      <sheetName val="шапки"/>
      <sheetName val="д14"/>
      <sheetName val="д15_ф5(стр1)"/>
      <sheetName val="д15_ф5(стр2)"/>
      <sheetName val="д16_ф6(стр1)"/>
      <sheetName val="д_16ф6(стр2)"/>
      <sheetName val="д17"/>
      <sheetName val="д18"/>
      <sheetName val="д19"/>
      <sheetName val="д20"/>
      <sheetName val="д20.2"/>
      <sheetName val="д20.3"/>
      <sheetName val="д20.4"/>
      <sheetName val="д20.5"/>
      <sheetName val="д20.6"/>
      <sheetName val="д20.7"/>
      <sheetName val="д21"/>
      <sheetName val="д21.2"/>
      <sheetName val="д22"/>
      <sheetName val="д23"/>
      <sheetName val="д24"/>
      <sheetName val="д25"/>
      <sheetName val="д26"/>
      <sheetName val="д27"/>
      <sheetName val="д28"/>
      <sheetName val="д29"/>
      <sheetName val="д29.070101"/>
      <sheetName val="д29.070201"/>
      <sheetName val="д29.070401"/>
      <sheetName val="д29.070802"/>
      <sheetName val="д29.070803"/>
      <sheetName val="д.29.070804"/>
      <sheetName val="д29.070808"/>
      <sheetName val="д29.010116"/>
      <sheetName val="д29.091108"/>
      <sheetName val="д29.250404"/>
      <sheetName val="д29.180107"/>
      <sheetName val="д30"/>
      <sheetName val="д30.070101"/>
      <sheetName val="д30.070201"/>
      <sheetName val="д30.070401"/>
      <sheetName val="д30.091108"/>
      <sheetName val="д31зф"/>
      <sheetName val="д31сф"/>
      <sheetName val="д32"/>
      <sheetName val="д33зф"/>
      <sheetName val="д33сф"/>
      <sheetName val="д34зф"/>
      <sheetName val="д34сф"/>
      <sheetName val="ДовидникКПК"/>
      <sheetName val="ДовидникКФК"/>
      <sheetName val="ДовидникКВК(ГОС)"/>
      <sheetName val="ДляУДК"/>
      <sheetName val="КОПФГ"/>
      <sheetName val="д37"/>
      <sheetName val="7MZ"/>
      <sheetName val="7MS"/>
      <sheetName val="7DZ"/>
      <sheetName val="7DS"/>
      <sheetName val="7z"/>
      <sheetName val="7s"/>
      <sheetName val="Лист1"/>
    </sheetNames>
    <sheetDataSet>
      <sheetData sheetId="0" refreshError="1"/>
      <sheetData sheetId="1" refreshError="1"/>
      <sheetData sheetId="2">
        <row r="3">
          <cell r="B3" t="str">
            <v>Відділ освіти Амур-Нижньодніпровської районної у місті Дніпропетровську ради</v>
          </cell>
        </row>
        <row r="4">
          <cell r="D4" t="str">
            <v>Управління Державної казначейської служби України у АНД районі м. Дніпропетровська Дніпропетровської області</v>
          </cell>
        </row>
        <row r="5">
          <cell r="B5" t="str">
            <v>49023, м. Дніпропетровськ АНД район, пр. Воронцова, 31</v>
          </cell>
        </row>
        <row r="7">
          <cell r="F7">
            <v>2</v>
          </cell>
        </row>
        <row r="10">
          <cell r="H10" t="str">
            <v>10</v>
          </cell>
          <cell r="I10" t="str">
            <v>Орган з питань освіти і науки, молоді</v>
          </cell>
        </row>
        <row r="13">
          <cell r="A13" t="str">
            <v>за ЄДРПОУ</v>
          </cell>
          <cell r="B13" t="str">
            <v>02142187</v>
          </cell>
        </row>
        <row r="14">
          <cell r="A14" t="str">
            <v>за КОАТУУ</v>
          </cell>
          <cell r="B14">
            <v>1210136300</v>
          </cell>
        </row>
        <row r="15">
          <cell r="A15" t="str">
            <v>за КОПФГ</v>
          </cell>
          <cell r="B15">
            <v>420</v>
          </cell>
          <cell r="D15" t="str">
            <v>Орган місцевого самоврядування</v>
          </cell>
        </row>
        <row r="16">
          <cell r="B16" t="str">
            <v>84.11</v>
          </cell>
        </row>
        <row r="17">
          <cell r="B17" t="str">
            <v>2015</v>
          </cell>
        </row>
        <row r="18">
          <cell r="B18" t="str">
            <v>1 січня</v>
          </cell>
          <cell r="C18" t="str">
            <v>2016</v>
          </cell>
        </row>
        <row r="19">
          <cell r="C19" t="str">
            <v>"12" січня 2016</v>
          </cell>
        </row>
        <row r="26">
          <cell r="F26" t="str">
            <v>Л. О. Темченко</v>
          </cell>
        </row>
        <row r="28">
          <cell r="F28" t="str">
            <v>А. М. Трусевич</v>
          </cell>
        </row>
        <row r="30">
          <cell r="F30" t="str">
            <v>Начальник</v>
          </cell>
        </row>
        <row r="31">
          <cell r="F31" t="str">
            <v>Головний бухгалтер</v>
          </cell>
        </row>
      </sheetData>
      <sheetData sheetId="3">
        <row r="4">
          <cell r="B4">
            <v>35410002028872</v>
          </cell>
          <cell r="C4">
            <v>0</v>
          </cell>
          <cell r="E4">
            <v>37119001004464</v>
          </cell>
          <cell r="F4">
            <v>0</v>
          </cell>
        </row>
        <row r="5">
          <cell r="B5">
            <v>35418004028872</v>
          </cell>
          <cell r="C5">
            <v>0</v>
          </cell>
          <cell r="E5">
            <v>37321028010586</v>
          </cell>
          <cell r="F5">
            <v>0</v>
          </cell>
        </row>
        <row r="6">
          <cell r="B6">
            <v>35419003028872</v>
          </cell>
          <cell r="C6">
            <v>0</v>
          </cell>
          <cell r="E6">
            <v>37114031010586</v>
          </cell>
          <cell r="F6">
            <v>0</v>
          </cell>
        </row>
        <row r="7">
          <cell r="B7">
            <v>35417005028872</v>
          </cell>
          <cell r="C7">
            <v>0</v>
          </cell>
        </row>
        <row r="8">
          <cell r="B8">
            <v>35416006028872</v>
          </cell>
          <cell r="C8">
            <v>0</v>
          </cell>
        </row>
        <row r="9">
          <cell r="B9">
            <v>35415007028872</v>
          </cell>
          <cell r="C9">
            <v>0</v>
          </cell>
        </row>
        <row r="10">
          <cell r="B10">
            <v>35413009028872</v>
          </cell>
          <cell r="C10">
            <v>0</v>
          </cell>
        </row>
        <row r="11">
          <cell r="B11">
            <v>35414008028872</v>
          </cell>
          <cell r="C11">
            <v>0</v>
          </cell>
        </row>
        <row r="12">
          <cell r="B12">
            <v>35411001028872</v>
          </cell>
          <cell r="C12">
            <v>0</v>
          </cell>
        </row>
        <row r="13">
          <cell r="B13">
            <v>35413010028872</v>
          </cell>
          <cell r="C13">
            <v>0</v>
          </cell>
        </row>
        <row r="14">
          <cell r="B14">
            <v>35412011028872</v>
          </cell>
          <cell r="C14">
            <v>0</v>
          </cell>
        </row>
        <row r="15">
          <cell r="B15">
            <v>35425202028872</v>
          </cell>
        </row>
        <row r="16">
          <cell r="B16">
            <v>35423204028872</v>
          </cell>
        </row>
        <row r="17">
          <cell r="B17">
            <v>35424203028872</v>
          </cell>
          <cell r="C17">
            <v>1978.06</v>
          </cell>
        </row>
        <row r="18">
          <cell r="B18">
            <v>35426201028872</v>
          </cell>
        </row>
        <row r="19">
          <cell r="C19">
            <v>0</v>
          </cell>
        </row>
        <row r="20">
          <cell r="C20">
            <v>0</v>
          </cell>
        </row>
        <row r="22">
          <cell r="B22">
            <v>35429112028872</v>
          </cell>
          <cell r="C22">
            <v>0</v>
          </cell>
        </row>
        <row r="23">
          <cell r="B23">
            <v>35421110028872</v>
          </cell>
          <cell r="C23">
            <v>0</v>
          </cell>
        </row>
        <row r="24">
          <cell r="B24">
            <v>35420111028872</v>
          </cell>
          <cell r="C24">
            <v>0</v>
          </cell>
        </row>
        <row r="25">
          <cell r="B25">
            <v>35422302028872</v>
          </cell>
        </row>
        <row r="26">
          <cell r="B26">
            <v>35420304028872</v>
          </cell>
        </row>
        <row r="27">
          <cell r="B27">
            <v>35421303028872</v>
          </cell>
          <cell r="C27">
            <v>0</v>
          </cell>
        </row>
      </sheetData>
      <sheetData sheetId="4" refreshError="1"/>
      <sheetData sheetId="5" refreshError="1"/>
      <sheetData sheetId="6" refreshError="1"/>
      <sheetData sheetId="7" refreshError="1"/>
      <sheetData sheetId="8" refreshError="1"/>
      <sheetData sheetId="9">
        <row r="23">
          <cell r="G23">
            <v>172814303.89999998</v>
          </cell>
        </row>
        <row r="24">
          <cell r="I24">
            <v>172164707.49000001</v>
          </cell>
        </row>
        <row r="58">
          <cell r="I58">
            <v>0</v>
          </cell>
        </row>
        <row r="78">
          <cell r="I78">
            <v>0</v>
          </cell>
        </row>
        <row r="83">
          <cell r="I83">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1">
          <cell r="E21">
            <v>479495.63</v>
          </cell>
          <cell r="F21">
            <v>0</v>
          </cell>
          <cell r="G21">
            <v>0</v>
          </cell>
          <cell r="I21">
            <v>9643217.3499999996</v>
          </cell>
          <cell r="N21">
            <v>1024066.6400000025</v>
          </cell>
        </row>
        <row r="22">
          <cell r="H22">
            <v>9355908.3900000006</v>
          </cell>
        </row>
        <row r="23">
          <cell r="H23">
            <v>0</v>
          </cell>
          <cell r="I23">
            <v>0</v>
          </cell>
        </row>
        <row r="24">
          <cell r="H24">
            <v>42874.68</v>
          </cell>
        </row>
        <row r="25">
          <cell r="H25">
            <v>10237.01</v>
          </cell>
        </row>
        <row r="27">
          <cell r="J27">
            <v>9098646.339999998</v>
          </cell>
        </row>
        <row r="29">
          <cell r="L29">
            <v>8606445.1199999992</v>
          </cell>
        </row>
        <row r="63">
          <cell r="L63">
            <v>9999</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22">
          <cell r="E22">
            <v>85949.71</v>
          </cell>
          <cell r="F22">
            <v>0</v>
          </cell>
          <cell r="H22">
            <v>5130854.4799999995</v>
          </cell>
          <cell r="K22">
            <v>28726.120000000112</v>
          </cell>
        </row>
        <row r="23">
          <cell r="H23">
            <v>4983637.67</v>
          </cell>
        </row>
        <row r="24">
          <cell r="H24">
            <v>147216.81</v>
          </cell>
        </row>
        <row r="25">
          <cell r="G25">
            <v>0</v>
          </cell>
        </row>
        <row r="26">
          <cell r="H26" t="str">
            <v>Х</v>
          </cell>
        </row>
        <row r="27">
          <cell r="I27">
            <v>5188078.0699999994</v>
          </cell>
        </row>
        <row r="29">
          <cell r="J29">
            <v>4606112.8100000005</v>
          </cell>
        </row>
        <row r="63">
          <cell r="J63">
            <v>529608.01</v>
          </cell>
        </row>
        <row r="86">
          <cell r="J86">
            <v>0</v>
          </cell>
        </row>
        <row r="95">
          <cell r="J95">
            <v>0</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22">
          <cell r="F22">
            <v>0</v>
          </cell>
          <cell r="G22">
            <v>0</v>
          </cell>
          <cell r="H22">
            <v>2308223.98</v>
          </cell>
          <cell r="I22">
            <v>2308223.98</v>
          </cell>
          <cell r="K22">
            <v>0</v>
          </cell>
        </row>
        <row r="24">
          <cell r="J24">
            <v>0</v>
          </cell>
        </row>
        <row r="58">
          <cell r="J58">
            <v>1730377.77</v>
          </cell>
        </row>
        <row r="78">
          <cell r="J78">
            <v>0</v>
          </cell>
        </row>
        <row r="83">
          <cell r="J83">
            <v>0</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20">
          <cell r="E20">
            <v>0</v>
          </cell>
          <cell r="F20">
            <v>0</v>
          </cell>
          <cell r="G20">
            <v>0</v>
          </cell>
          <cell r="J20">
            <v>0</v>
          </cell>
        </row>
        <row r="21">
          <cell r="G21">
            <v>0</v>
          </cell>
        </row>
        <row r="23">
          <cell r="H23">
            <v>0</v>
          </cell>
        </row>
        <row r="25">
          <cell r="I25">
            <v>0</v>
          </cell>
        </row>
        <row r="59">
          <cell r="I59">
            <v>0</v>
          </cell>
        </row>
      </sheetData>
      <sheetData sheetId="164" refreshError="1"/>
      <sheetData sheetId="165" refreshError="1"/>
      <sheetData sheetId="166">
        <row r="22">
          <cell r="G22">
            <v>0</v>
          </cell>
          <cell r="H22">
            <v>0</v>
          </cell>
          <cell r="I22">
            <v>0</v>
          </cell>
          <cell r="J22">
            <v>0</v>
          </cell>
          <cell r="K22">
            <v>0</v>
          </cell>
          <cell r="N22">
            <v>0</v>
          </cell>
          <cell r="R22">
            <v>0</v>
          </cell>
        </row>
        <row r="23">
          <cell r="P23">
            <v>0</v>
          </cell>
        </row>
        <row r="57">
          <cell r="P57">
            <v>0</v>
          </cell>
        </row>
        <row r="77">
          <cell r="P77">
            <v>0</v>
          </cell>
        </row>
        <row r="82">
          <cell r="P82">
            <v>0</v>
          </cell>
        </row>
      </sheetData>
      <sheetData sheetId="167" refreshError="1"/>
      <sheetData sheetId="168">
        <row r="11">
          <cell r="A11" t="str">
            <v>Організаційно-правова форма господарювання</v>
          </cell>
        </row>
      </sheetData>
      <sheetData sheetId="169">
        <row r="26">
          <cell r="G26">
            <v>0</v>
          </cell>
          <cell r="L26">
            <v>0</v>
          </cell>
        </row>
        <row r="27">
          <cell r="D27">
            <v>0</v>
          </cell>
          <cell r="F27">
            <v>0</v>
          </cell>
          <cell r="G27">
            <v>0</v>
          </cell>
          <cell r="L27">
            <v>0</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ow r="26">
          <cell r="G26">
            <v>0</v>
          </cell>
          <cell r="L26">
            <v>0</v>
          </cell>
        </row>
        <row r="27">
          <cell r="D27">
            <v>0</v>
          </cell>
          <cell r="E27">
            <v>0</v>
          </cell>
          <cell r="F27">
            <v>0</v>
          </cell>
          <cell r="G27">
            <v>0</v>
          </cell>
          <cell r="L27">
            <v>0</v>
          </cell>
        </row>
      </sheetData>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ow r="7">
          <cell r="A7" t="str">
            <v>про результати фінансової діяльності (форма</v>
          </cell>
          <cell r="C7" t="str">
            <v>№ 9д,</v>
          </cell>
          <cell r="D7" t="str">
            <v xml:space="preserve"> № 9м)</v>
          </cell>
        </row>
      </sheetData>
      <sheetData sheetId="263" refreshError="1"/>
      <sheetData sheetId="264"/>
      <sheetData sheetId="265"/>
      <sheetData sheetId="266">
        <row r="32">
          <cell r="D32">
            <v>559060.12</v>
          </cell>
          <cell r="E32">
            <v>1157710.33</v>
          </cell>
        </row>
      </sheetData>
      <sheetData sheetId="267">
        <row r="4">
          <cell r="F4">
            <v>19923059.050000001</v>
          </cell>
        </row>
        <row r="17">
          <cell r="F17">
            <v>19324408.84</v>
          </cell>
        </row>
      </sheetData>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ow r="21">
          <cell r="C21">
            <v>11061021</v>
          </cell>
          <cell r="D21">
            <v>9162493.7599999998</v>
          </cell>
        </row>
      </sheetData>
      <sheetData sheetId="301">
        <row r="21">
          <cell r="C21">
            <v>20270</v>
          </cell>
          <cell r="D21">
            <v>8529.9</v>
          </cell>
        </row>
      </sheetData>
      <sheetData sheetId="302">
        <row r="21">
          <cell r="C21">
            <v>0</v>
          </cell>
          <cell r="D21">
            <v>0</v>
          </cell>
        </row>
      </sheetData>
      <sheetData sheetId="303">
        <row r="21">
          <cell r="C21">
            <v>423105</v>
          </cell>
          <cell r="D21">
            <v>419082</v>
          </cell>
        </row>
      </sheetData>
      <sheetData sheetId="304" refreshError="1"/>
      <sheetData sheetId="305" refreshError="1"/>
      <sheetData sheetId="306" refreshError="1"/>
      <sheetData sheetId="307" refreshError="1"/>
      <sheetData sheetId="308">
        <row r="9">
          <cell r="F9" t="str">
            <v/>
          </cell>
        </row>
      </sheetData>
      <sheetData sheetId="309">
        <row r="10">
          <cell r="T10" t="str">
            <v/>
          </cell>
        </row>
        <row r="11">
          <cell r="T11" t="str">
            <v>Орган з питань освіти і науки, молоді</v>
          </cell>
        </row>
      </sheetData>
      <sheetData sheetId="310" refreshError="1"/>
      <sheetData sheetId="311">
        <row r="1">
          <cell r="B1" t="str">
            <v>110000</v>
          </cell>
          <cell r="C1" t="str">
            <v>Апарат Верховної Ради України</v>
          </cell>
        </row>
        <row r="2">
          <cell r="B2" t="str">
            <v>111000</v>
          </cell>
          <cell r="C2" t="str">
            <v>Апарат Верховної Ради України</v>
          </cell>
        </row>
        <row r="3">
          <cell r="B3" t="str">
            <v>111010</v>
          </cell>
          <cell r="C3" t="str">
            <v>Здійснення законотворчої діяльності Верховної Ради України</v>
          </cell>
        </row>
        <row r="4">
          <cell r="B4" t="str">
            <v>111020</v>
          </cell>
          <cell r="C4" t="str">
            <v>Обслуговування та організаційне, інформаційно-аналітичне, матеріально-технічне забезпечення діяльності Верховної Ради України</v>
          </cell>
        </row>
        <row r="5">
          <cell r="B5" t="str">
            <v>111030</v>
          </cell>
          <cell r="C5" t="str">
            <v>Організація та здійснення офіційних прийомів Верховною Радою України</v>
          </cell>
        </row>
        <row r="6">
          <cell r="B6" t="str">
            <v>111040</v>
          </cell>
          <cell r="C6" t="str">
            <v>Візити народних депутатів України за кордон</v>
          </cell>
        </row>
        <row r="7">
          <cell r="B7" t="str">
            <v>111050</v>
          </cell>
          <cell r="C7" t="str">
            <v>Обслуговування діяльності Верховної Ради України</v>
          </cell>
        </row>
        <row r="8">
          <cell r="B8" t="str">
            <v>111060</v>
          </cell>
          <cell r="C8" t="str">
            <v>Створення автоматизованої інформаційно-аналітичної системи органів законодавчої влади</v>
          </cell>
        </row>
        <row r="9">
          <cell r="B9" t="str">
            <v>111070</v>
          </cell>
          <cell r="C9" t="str">
            <v>Фінансова підтримка санаторно-курортного комплексу Управління справами Верховної Ради України</v>
          </cell>
        </row>
        <row r="10">
          <cell r="B10" t="str">
            <v>111080</v>
          </cell>
          <cell r="C10" t="str">
            <v>Висвітлення діяльності народних депутатів України через засоби телебачення і радіомовлення</v>
          </cell>
        </row>
        <row r="11">
          <cell r="B11" t="str">
            <v>111090</v>
          </cell>
          <cell r="C11" t="str">
            <v>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v>
          </cell>
        </row>
        <row r="12">
          <cell r="B12" t="str">
            <v>111100</v>
          </cell>
          <cell r="C12" t="str">
            <v>Капітальний ремонт житлового фонду Верховної Ради України</v>
          </cell>
        </row>
        <row r="13">
          <cell r="B13" t="str">
            <v>300000</v>
          </cell>
          <cell r="C13" t="str">
            <v>Державне управління справами</v>
          </cell>
        </row>
        <row r="14">
          <cell r="B14" t="str">
            <v>301000</v>
          </cell>
          <cell r="C14" t="str">
            <v>Апарат Державного управління справами</v>
          </cell>
        </row>
        <row r="15">
          <cell r="B15" t="str">
            <v>301010</v>
          </cell>
          <cell r="C15" t="str">
            <v>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v>
          </cell>
        </row>
        <row r="16">
          <cell r="B16" t="str">
            <v>301020</v>
          </cell>
          <cell r="C16" t="str">
            <v>Організаційне, інформаційно-аналітичне та матеріально-технічне забезпечення діяльності  Президента України</v>
          </cell>
        </row>
        <row r="17">
          <cell r="B17" t="str">
            <v>301030</v>
          </cell>
          <cell r="C17" t="str">
            <v>Обслуговування діяльності Президента України, Адміністрації Президента України та інших державних органів</v>
          </cell>
        </row>
        <row r="18">
          <cell r="B18" t="str">
            <v>301040</v>
          </cell>
          <cell r="C18" t="str">
            <v>Візити Президента України за кордон</v>
          </cell>
        </row>
        <row r="19">
          <cell r="B19" t="str">
            <v>301050</v>
          </cell>
          <cell r="C19" t="str">
            <v>Виготовлення державних нагород та пам'ятних знаків</v>
          </cell>
        </row>
        <row r="20">
          <cell r="B20" t="str">
            <v>301060</v>
          </cell>
          <cell r="C20" t="str">
            <v>Фінансова підтримка санаторно-курортних закладів</v>
          </cell>
        </row>
        <row r="21">
          <cell r="B21" t="str">
            <v>301080</v>
          </cell>
          <cell r="C21" t="str">
            <v>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v>
          </cell>
        </row>
        <row r="22">
          <cell r="B22" t="str">
            <v>301090</v>
          </cell>
          <cell r="C22" t="str">
            <v>Прикладні розробки у сфері державного управління</v>
          </cell>
        </row>
        <row r="23">
          <cell r="B23" t="str">
            <v>301110</v>
          </cell>
          <cell r="C23" t="str">
            <v>Оздоровлення і відпочинок дітей в дитячих закладах оздоровлення</v>
          </cell>
        </row>
        <row r="24">
          <cell r="B24" t="str">
            <v>301130</v>
          </cell>
          <cell r="C24" t="str">
            <v>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v>
          </cell>
        </row>
        <row r="25">
          <cell r="B25" t="str">
            <v>301140</v>
          </cell>
          <cell r="C25" t="str">
            <v>Збереження природно-заповідного фонду в національних природних парках та заповідниках</v>
          </cell>
        </row>
        <row r="26">
          <cell r="B26" t="str">
            <v>301150</v>
          </cell>
          <cell r="C26" t="str">
            <v>Прикладні дослідження і розробки у сфері профілактичної та клінічної медицини</v>
          </cell>
        </row>
        <row r="27">
          <cell r="B27" t="str">
            <v>301160</v>
          </cell>
          <cell r="C27" t="str">
            <v>Створення автоматизованої системи інформаційно-аналітичного забезпечення Адміністрації Президента України</v>
          </cell>
        </row>
        <row r="28">
          <cell r="B28" t="str">
            <v>301170</v>
          </cell>
          <cell r="C28" t="str">
            <v>Надання  медичних  послуг  медичними  закладами</v>
          </cell>
        </row>
        <row r="29">
          <cell r="B29" t="str">
            <v>301190</v>
          </cell>
          <cell r="C29" t="str">
            <v>Поліклінічно-амбулаторне обслуговування, діагностика та лікування народних депутатів України та керівного складу органів державної влади</v>
          </cell>
        </row>
        <row r="30">
          <cell r="B30" t="str">
            <v>301200</v>
          </cell>
          <cell r="C30" t="str">
            <v>Державний санітарно-епідеміологічний нагляд в  лікувально-оздоровчих закладах Державного управління справами та на об'єктах органів державної влади</v>
          </cell>
        </row>
        <row r="31">
          <cell r="B31" t="str">
            <v>301230</v>
          </cell>
          <cell r="C31" t="str">
            <v>Підвищення кваліфікації лікарів та середнього медичного персоналу в системі лікувально-оздоровчих закладів Державного управління справами</v>
          </cell>
        </row>
        <row r="32">
          <cell r="B32" t="str">
            <v>301240</v>
          </cell>
          <cell r="C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3">
          <cell r="B33" t="str">
            <v>301260</v>
          </cell>
          <cell r="C33" t="str">
            <v>Ведення лісового та мисливського господарства та забезпечення утримання резиденції</v>
          </cell>
        </row>
        <row r="34">
          <cell r="B34" t="str">
            <v>301270</v>
          </cell>
          <cell r="C34" t="str">
            <v>Фінансова підтримка інформаційного бюлетеня "Офіційний вісник Президента України"</v>
          </cell>
        </row>
        <row r="35">
          <cell r="B35" t="str">
            <v>301280</v>
          </cell>
          <cell r="C35" t="str">
            <v>Виконання загальнодержавних організаційних, інформаційно-аналітичних та науково-методологічних заходів з питань євроатлантичної інтеграції</v>
          </cell>
        </row>
        <row r="36">
          <cell r="B36" t="str">
            <v>301290</v>
          </cell>
          <cell r="C36" t="str">
            <v>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v>
          </cell>
        </row>
        <row r="37">
          <cell r="B37" t="str">
            <v>301330</v>
          </cell>
          <cell r="C37" t="str">
            <v>Підготовка науково-педагогічних і наукових кадрів з питань стратегічних проблем внутрішньої і зовнішньої політики</v>
          </cell>
        </row>
        <row r="38">
          <cell r="B38" t="str">
            <v>301340</v>
          </cell>
          <cell r="C38" t="str">
            <v>Заходи щодо зміцнення матеріально-технічної бази Національного палацу мистецтв "Україна"</v>
          </cell>
        </row>
        <row r="39">
          <cell r="B39" t="str">
            <v>301360</v>
          </cell>
          <cell r="C39" t="str">
            <v>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v>
          </cell>
        </row>
        <row r="40">
          <cell r="B40" t="str">
            <v>301370</v>
          </cell>
          <cell r="C40" t="str">
            <v>Надання науково-методичної та консультативної підтримки розвитку місцевого самоврядування</v>
          </cell>
        </row>
        <row r="41">
          <cell r="B41" t="str">
            <v>301380</v>
          </cell>
          <cell r="C41" t="str">
            <v>Забезпечення перевезень вищих посадових осіб держави авіаційним транспортом</v>
          </cell>
        </row>
        <row r="42">
          <cell r="B42" t="str">
            <v>301390</v>
          </cell>
          <cell r="C42" t="str">
            <v>Відновлення у державній власності будівель і споруд пансіонату "Гліцинія"</v>
          </cell>
        </row>
        <row r="43">
          <cell r="B43" t="str">
            <v>301410</v>
          </cell>
          <cell r="C43" t="str">
            <v>Фінансова підтримка Національного комплексу "Експоцентр України"</v>
          </cell>
        </row>
        <row r="44">
          <cell r="B44" t="str">
            <v>301420</v>
          </cell>
          <cell r="C44" t="str">
            <v>Заходи з обміну та вивчення досвіду у провідних клініках світу</v>
          </cell>
        </row>
        <row r="45">
          <cell r="B45" t="str">
            <v>301430</v>
          </cell>
          <cell r="C45" t="str">
            <v>Створення Національного культурно-мистецького та музейного комплексу "Мистецький арсенал"</v>
          </cell>
        </row>
        <row r="46">
          <cell r="B46" t="str">
            <v>301440</v>
          </cell>
          <cell r="C46" t="str">
            <v>Проведення міжнародного форуму "Європа і Україна"</v>
          </cell>
        </row>
        <row r="47">
          <cell r="B47" t="str">
            <v>301450</v>
          </cell>
          <cell r="C47" t="str">
            <v>Конкурсний відбір та присудження Національної премії України імені Тараса Шевченка</v>
          </cell>
        </row>
        <row r="48">
          <cell r="B48" t="str">
            <v>301460</v>
          </cell>
          <cell r="C48" t="str">
            <v>Виплата Державних премій України</v>
          </cell>
        </row>
        <row r="49">
          <cell r="B49" t="str">
            <v>301800</v>
          </cell>
          <cell r="C49" t="str">
            <v>Капітальний ремонт житлового фонду</v>
          </cell>
        </row>
        <row r="50">
          <cell r="B50" t="str">
            <v>301810</v>
          </cell>
          <cell r="C50" t="str">
            <v>Будівництво, капітальний ремонт, реконструкція та реставрація об'єктів</v>
          </cell>
        </row>
        <row r="51">
          <cell r="B51" t="str">
            <v>301820</v>
          </cell>
          <cell r="C51" t="str">
            <v>Реконструкція корпусу N 1 Державного підприємства "Санаторій "Кришталевий палац"</v>
          </cell>
        </row>
        <row r="52">
          <cell r="B52" t="str">
            <v>301830</v>
          </cell>
          <cell r="C52" t="str">
            <v>Реконструкція та реставрація об'єктів Державного підприємства "Санаторій "Гурзуфський" та парку-пам'ятника загальнодержавного значення</v>
          </cell>
        </row>
        <row r="53">
          <cell r="B53" t="str">
            <v>301850</v>
          </cell>
          <cell r="C53" t="str">
            <v>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v>
          </cell>
        </row>
        <row r="54">
          <cell r="B54" t="str">
            <v>301860</v>
          </cell>
          <cell r="C54" t="str">
            <v>Реставрація та пристосування Маріїнського палацу в м. Києві</v>
          </cell>
        </row>
        <row r="55">
          <cell r="B55" t="str">
            <v>301870</v>
          </cell>
          <cell r="C55" t="str">
            <v>Аварійно-відновлювальні роботи з ліквідації аварійного стану житлового будинку по вул. Срібнокільській, 20 у м. Києві</v>
          </cell>
        </row>
        <row r="56">
          <cell r="B56" t="str">
            <v>301880</v>
          </cell>
          <cell r="C56" t="str">
            <v>Капітальний ремонт будівель Державного підприємства "Санаторій "Південний"</v>
          </cell>
        </row>
        <row r="57">
          <cell r="B57" t="str">
            <v>301890</v>
          </cell>
          <cell r="C57" t="str">
            <v>Будівництво Реабілітаційного центру на базі Державного підприємства "Санаторій "Конча-Заспа"</v>
          </cell>
        </row>
        <row r="58">
          <cell r="B58" t="str">
            <v>303000</v>
          </cell>
          <cell r="C58" t="str">
            <v>Представництво Президента України в Автономній Республіці Крим</v>
          </cell>
        </row>
        <row r="59">
          <cell r="B59" t="str">
            <v>303010</v>
          </cell>
          <cell r="C59" t="str">
            <v>Здійснення повноважень постійним представником Президента України в Автономній Республіці Крим</v>
          </cell>
        </row>
        <row r="60">
          <cell r="B60" t="str">
            <v>304000</v>
          </cell>
          <cell r="C60" t="str">
            <v>Національна служба посередництва і примирення України</v>
          </cell>
        </row>
        <row r="61">
          <cell r="B61" t="str">
            <v>304010</v>
          </cell>
          <cell r="C61" t="str">
            <v>Сприяння врегулюванню колективних трудових спорів (конфліктів)</v>
          </cell>
        </row>
        <row r="62">
          <cell r="B62" t="str">
            <v>304020</v>
          </cell>
          <cell r="C62" t="str">
            <v>Прикладні розробки з питань посередництва і примирення при вирішенні колективних трудових спорів (конфліктів)</v>
          </cell>
        </row>
        <row r="63">
          <cell r="B63" t="str">
            <v>410000</v>
          </cell>
          <cell r="C63" t="str">
            <v>Господарсько-фінансовий департамент Секретаріату Кабінету Міністрів України</v>
          </cell>
        </row>
        <row r="64">
          <cell r="B64" t="str">
            <v>411000</v>
          </cell>
          <cell r="C64" t="str">
            <v>Секретаріат Кабінету Міністрів України</v>
          </cell>
        </row>
        <row r="65">
          <cell r="B65" t="str">
            <v>411010</v>
          </cell>
          <cell r="C65" t="str">
            <v>Обслуговування та організаційне, інформаційно-аналітичне та матеріально-технічне забезпечення діяльності Кабінету Міністрів України</v>
          </cell>
        </row>
        <row r="66">
          <cell r="B66" t="str">
            <v>411020</v>
          </cell>
          <cell r="C66" t="str">
            <v>Організація та здійснення офіційних прийомів керівництвом Кабінету Міністрів України</v>
          </cell>
        </row>
        <row r="67">
          <cell r="B67" t="str">
            <v>411030</v>
          </cell>
          <cell r="C67" t="str">
            <v>Обслуговування діяльності Кабінету Міністрів України</v>
          </cell>
        </row>
        <row r="68">
          <cell r="B68" t="str">
            <v>411040</v>
          </cell>
          <cell r="C68" t="str">
            <v>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v>
          </cell>
        </row>
        <row r="69">
          <cell r="B69" t="str">
            <v>411050</v>
          </cell>
          <cell r="C69" t="str">
            <v>Візити урядових делегацій та відрядження працівників органів державної влади за кордон  за рішенням Кабінету Міністрів України</v>
          </cell>
        </row>
        <row r="70">
          <cell r="B70" t="str">
            <v>411060</v>
          </cell>
          <cell r="C70" t="str">
            <v>Перепідготовка та підвищення кваліфікації працівників Секретаріату Кабінету Міністрів України</v>
          </cell>
        </row>
        <row r="71">
          <cell r="B71" t="str">
            <v>411070</v>
          </cell>
          <cell r="C71" t="str">
            <v>Фінансова підтримка газети "Урядовий кур'єр"</v>
          </cell>
        </row>
        <row r="72">
          <cell r="B72" t="str">
            <v>411110</v>
          </cell>
          <cell r="C72" t="str">
            <v>Організаційне забезпечення підготовки та проведення в Україні фінальної частини чемпіонату Європи 2012 року з футболу</v>
          </cell>
        </row>
        <row r="73">
          <cell r="B73" t="str">
            <v>411120</v>
          </cell>
          <cell r="C73" t="str">
            <v>Забезпечення функціонування та розвитку системи спеціальної інформації</v>
          </cell>
        </row>
        <row r="74">
          <cell r="B74" t="str">
            <v>411130</v>
          </cell>
          <cell r="C74" t="str">
            <v>Інформаційно-аналітичне та організаційне забезпечення оперативного реагування органів виконавчої влади</v>
          </cell>
        </row>
        <row r="75">
          <cell r="B75" t="str">
            <v>411140</v>
          </cell>
          <cell r="C75" t="str">
            <v>Забезпечення діяльності Українського інституту національної пам'яті</v>
          </cell>
        </row>
        <row r="76">
          <cell r="B76" t="str">
            <v>411150</v>
          </cell>
          <cell r="C76" t="str">
            <v>Забезпечення розслідування авіаційних подій та інцидентів з цивільними повітряними суднами Національним бюро</v>
          </cell>
        </row>
        <row r="77">
          <cell r="B77" t="str">
            <v>412010</v>
          </cell>
          <cell r="C77" t="str">
            <v>Керівництво та управління з питань Автономної Республіки Крим. міста Севастополь та тимчасово переміщених осіб</v>
          </cell>
        </row>
        <row r="78">
          <cell r="B78" t="str">
            <v>500000</v>
          </cell>
          <cell r="C78" t="str">
            <v>Державна судова адміністрація України</v>
          </cell>
        </row>
        <row r="79">
          <cell r="B79" t="str">
            <v>501000</v>
          </cell>
          <cell r="C79" t="str">
            <v>Апарат Державної судової адміністрації України</v>
          </cell>
        </row>
        <row r="80">
          <cell r="B80" t="str">
            <v>501010</v>
          </cell>
          <cell r="C80" t="str">
            <v>Організаційне забезпечення діяльності судів та установ судової системи</v>
          </cell>
        </row>
        <row r="81">
          <cell r="B81" t="str">
            <v>501020</v>
          </cell>
          <cell r="C81" t="str">
            <v>Здійснення правосуддя місцевими господарськими судами</v>
          </cell>
        </row>
        <row r="82">
          <cell r="B82" t="str">
            <v>501030</v>
          </cell>
          <cell r="C82" t="str">
            <v>Здійснення правосуддя апеляційними загальними судами</v>
          </cell>
        </row>
        <row r="83">
          <cell r="B83" t="str">
            <v>501040</v>
          </cell>
          <cell r="C83" t="str">
            <v>Здійснення правосуддя місцевими загальними судами</v>
          </cell>
        </row>
        <row r="84">
          <cell r="B84" t="str">
            <v>501050</v>
          </cell>
          <cell r="C84" t="str">
            <v>Здійснення правосуддя військовими судами</v>
          </cell>
        </row>
        <row r="85">
          <cell r="B85" t="str">
            <v>501080</v>
          </cell>
          <cell r="C85" t="str">
            <v>Здійснення правосуддя апеляційними господарськими судами</v>
          </cell>
        </row>
        <row r="86">
          <cell r="B86" t="str">
            <v>501100</v>
          </cell>
          <cell r="C86" t="str">
            <v>Забезпечення діяльності Вищої кваліфікаційної комісії суддів України</v>
          </cell>
        </row>
        <row r="87">
          <cell r="B87" t="str">
            <v>501110</v>
          </cell>
          <cell r="C87" t="str">
            <v>Організація спеціальної підготовки кандидатів на посаду судді, підготовка суддів та працівників апарату судів Національною школою суддів України</v>
          </cell>
        </row>
        <row r="88">
          <cell r="B88" t="str">
            <v>501150</v>
          </cell>
          <cell r="C88" t="str">
            <v>Виконання рішень судів на користь суддів</v>
          </cell>
        </row>
        <row r="89">
          <cell r="B89" t="str">
            <v>501160</v>
          </cell>
          <cell r="C89" t="str">
            <v>Здійснення правосуддя апеляційними адміністративними судами</v>
          </cell>
        </row>
        <row r="90">
          <cell r="B90" t="str">
            <v>501170</v>
          </cell>
          <cell r="C90" t="str">
            <v>Здійснення правосуддя місцевими адміністративними судами</v>
          </cell>
        </row>
        <row r="91">
          <cell r="B91" t="str">
            <v>501180</v>
          </cell>
          <cell r="C91" t="str">
            <v>Придбання (будівництво) житла для суддів Апеляційного суду України, апеляційних і місцевих судів</v>
          </cell>
        </row>
        <row r="92">
          <cell r="B92" t="str">
            <v>501190</v>
          </cell>
          <cell r="C92" t="str">
            <v>Створення автоматизованої системи документообігу у судах та забезпечення її функціонування</v>
          </cell>
        </row>
        <row r="93">
          <cell r="B93" t="str">
            <v>501200</v>
          </cell>
          <cell r="C93" t="str">
            <v>Проведення санації будівель бюджетних установ Державної судової адміністрації, у тому числі розроблення проектно-кошторисної документації</v>
          </cell>
        </row>
        <row r="94">
          <cell r="B94" t="str">
            <v>501210</v>
          </cell>
          <cell r="C94" t="str">
            <v>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v>
          </cell>
        </row>
        <row r="95">
          <cell r="B95" t="str">
            <v>501600</v>
          </cell>
          <cell r="C95" t="str">
            <v>Підтримка судової реформи</v>
          </cell>
        </row>
        <row r="96">
          <cell r="B96" t="str">
            <v>501820</v>
          </cell>
          <cell r="C96" t="str">
            <v>Забезпечення судів належними приміщеннями та суддів службовим житлом</v>
          </cell>
        </row>
        <row r="97">
          <cell r="B97" t="str">
            <v>501840</v>
          </cell>
          <cell r="C97" t="str">
            <v>Реконструкція  з добудовою приміщення Шацького районного суду Волинської області</v>
          </cell>
        </row>
        <row r="98">
          <cell r="B98" t="str">
            <v>600000</v>
          </cell>
          <cell r="C98" t="str">
            <v>Верховний Суд України</v>
          </cell>
        </row>
        <row r="99">
          <cell r="B99" t="str">
            <v>601000</v>
          </cell>
          <cell r="C99" t="str">
            <v>Апарат Верховного Суду України</v>
          </cell>
        </row>
        <row r="100">
          <cell r="B100" t="str">
            <v>601010</v>
          </cell>
          <cell r="C100" t="str">
            <v>Здійснення правосуддя Верховним Судом України</v>
          </cell>
        </row>
        <row r="101">
          <cell r="B101" t="str">
            <v>601020</v>
          </cell>
          <cell r="C101" t="str">
            <v>Підвищення кваліфікації суддів та працівників апарату Верховного Суду України</v>
          </cell>
        </row>
        <row r="102">
          <cell r="B102" t="str">
            <v>650000</v>
          </cell>
          <cell r="C102" t="str">
            <v>Вищий спеціалізований суд України з розгляду цивільних і кримінальних справ</v>
          </cell>
        </row>
        <row r="103">
          <cell r="B103" t="str">
            <v>651000</v>
          </cell>
          <cell r="C103" t="str">
            <v>Апарат Вищого спеціалізованого суду України з розгляду цивільних і кримінальних справ</v>
          </cell>
        </row>
        <row r="104">
          <cell r="B104" t="str">
            <v>651010</v>
          </cell>
          <cell r="C104" t="str">
            <v>Здійснення правосуддя Вищим спеціалізованим судом України з розгляду цивільних і кримінальних справ</v>
          </cell>
        </row>
        <row r="105">
          <cell r="B105" t="str">
            <v>700000</v>
          </cell>
          <cell r="C105" t="str">
            <v>Вищий господарський суд України</v>
          </cell>
        </row>
        <row r="106">
          <cell r="B106" t="str">
            <v>701000</v>
          </cell>
          <cell r="C106" t="str">
            <v>Вищий господарський суд України</v>
          </cell>
        </row>
        <row r="107">
          <cell r="B107" t="str">
            <v>701010</v>
          </cell>
          <cell r="C107" t="str">
            <v>Здійснення правосуддя Вищим господарським судом України</v>
          </cell>
        </row>
        <row r="108">
          <cell r="B108" t="str">
            <v>750000</v>
          </cell>
          <cell r="C108" t="str">
            <v>Вищий адміністративний суд України</v>
          </cell>
        </row>
        <row r="109">
          <cell r="B109" t="str">
            <v>751000</v>
          </cell>
          <cell r="C109" t="str">
            <v>Апарат Вищого адміністративного суду України</v>
          </cell>
        </row>
        <row r="110">
          <cell r="B110" t="str">
            <v>751010</v>
          </cell>
          <cell r="C110" t="str">
            <v>Здійснення правосуддя Вищим адміністративним судом України</v>
          </cell>
        </row>
        <row r="111">
          <cell r="B111" t="str">
            <v>800000</v>
          </cell>
          <cell r="C111" t="str">
            <v>Конституційний Суд України</v>
          </cell>
        </row>
        <row r="112">
          <cell r="B112" t="str">
            <v>801000</v>
          </cell>
          <cell r="C112" t="str">
            <v>Конституційний Суд України</v>
          </cell>
        </row>
        <row r="113">
          <cell r="B113" t="str">
            <v>801010</v>
          </cell>
          <cell r="C113" t="str">
            <v>Забезпечення конституційної юрисдикції в Україні</v>
          </cell>
        </row>
        <row r="114">
          <cell r="B114" t="str">
            <v>900000</v>
          </cell>
          <cell r="C114" t="str">
            <v>Генеральна прокуратура України</v>
          </cell>
        </row>
        <row r="115">
          <cell r="B115" t="str">
            <v>901000</v>
          </cell>
          <cell r="C115" t="str">
            <v>Генеральна прокуратура України</v>
          </cell>
        </row>
        <row r="116">
          <cell r="B116" t="str">
            <v>901010</v>
          </cell>
          <cell r="C116" t="str">
            <v>Здійснення прокурорсько-слідчої діяльності, підготовка та підвищення кваліфікації кадрів прокуратури</v>
          </cell>
        </row>
        <row r="117">
          <cell r="B117" t="str">
            <v>901020</v>
          </cell>
          <cell r="C117" t="str">
            <v>Підготовка кадрів та підвищення кваліфікації прокурорсько-слідчих кадрів Національною академією прокуратури України</v>
          </cell>
        </row>
        <row r="118">
          <cell r="B118" t="str">
            <v>1000000</v>
          </cell>
          <cell r="C118" t="str">
            <v>Міністерство внутрішніх справ України</v>
          </cell>
        </row>
        <row r="119">
          <cell r="B119" t="str">
            <v>1001000</v>
          </cell>
          <cell r="C119" t="str">
            <v>Апарат Міністерства внутрішніх справ України</v>
          </cell>
        </row>
        <row r="120">
          <cell r="B120" t="str">
            <v>1001010</v>
          </cell>
          <cell r="C120" t="str">
            <v>Керівництво та управління діяльністю органів внутрішніх справ</v>
          </cell>
        </row>
        <row r="121">
          <cell r="B121" t="str">
            <v>1001020</v>
          </cell>
          <cell r="C121" t="str">
            <v>Створення та функціонування Державної інформаційної системи реєстраційного обліку фізичних осіб та їх документування</v>
          </cell>
        </row>
        <row r="122">
          <cell r="B122" t="str">
            <v>1001030</v>
          </cell>
          <cell r="C122" t="str">
            <v>Створення та впровадження Національної автоматизованої інформаційної системи Департаменту державної автомобільної інспекції України</v>
          </cell>
        </row>
        <row r="123">
          <cell r="B123" t="str">
            <v>1001040</v>
          </cell>
          <cell r="C123" t="str">
            <v>Участь органів внутрішніх справ у боротьбі з нелегальною міграцією, створення та утримання пунктів розміщення незаконних мігрантів</v>
          </cell>
        </row>
        <row r="124">
          <cell r="B124" t="str">
            <v>1001050</v>
          </cell>
          <cell r="C124" t="str">
            <v>Забезпечення захисту прав і свобод громадян, суспільства і держави від протиправних посягань, охорона громадського порядку та протидія незаконній міграції</v>
          </cell>
        </row>
        <row r="125">
          <cell r="B125" t="str">
            <v>1001060</v>
          </cell>
          <cell r="C125" t="str">
            <v>Створення та впровадження єдиної системи цифрового зв'язку органів та підрозділів внутрішніх справ</v>
          </cell>
        </row>
        <row r="126">
          <cell r="B126" t="str">
            <v>1001070</v>
          </cell>
          <cell r="C126" t="str">
            <v>Участь органів внутрішніх справ у міжнародних миротворчих операціях</v>
          </cell>
        </row>
        <row r="127">
          <cell r="B127" t="str">
            <v>1001080</v>
          </cell>
          <cell r="C127" t="str">
            <v>Підготовка кадрів для органів внутрішніх справ вищими закладами освіти ІІІ і ІV рівнів акредитації</v>
          </cell>
        </row>
        <row r="128">
          <cell r="B128" t="str">
            <v>1001090</v>
          </cell>
          <cell r="C128" t="str">
            <v>Заходи, пов'язані  із забезпеченням правопорядку під час проведення Євро-2012</v>
          </cell>
        </row>
        <row r="129">
          <cell r="B129" t="str">
            <v>1001100</v>
          </cell>
          <cell r="C129" t="str">
            <v>Медичне забезпечення працівників, осіб рядового і начальницького складу органів внутрішніх справ</v>
          </cell>
        </row>
        <row r="130">
          <cell r="B130" t="str">
            <v>1001110</v>
          </cell>
          <cell r="C130" t="str">
            <v>Закупівля і модернізація озброєння, військової та спеціальної техніки за державним оборонним замовленням Міністерства внутрішніх справ</v>
          </cell>
        </row>
        <row r="131">
          <cell r="B131" t="str">
            <v>1001130</v>
          </cell>
          <cell r="C131" t="str">
            <v>Дошкільна освіта та заходи з позашкільної роботи з дітьми працівників,  осіб рядового та начальницького складу органів внутрішніх справ</v>
          </cell>
        </row>
        <row r="132">
          <cell r="B132" t="str">
            <v>1001160</v>
          </cell>
          <cell r="C132" t="str">
            <v>Забезпечення заходів спеціальними підрозділами  по боротьбі  з організованою злочинністю Міністерства внутрішніх справ України</v>
          </cell>
        </row>
        <row r="133">
          <cell r="B133" t="str">
            <v>1001170</v>
          </cell>
          <cell r="C133" t="str">
            <v>Наукове та інформаційно-аналітичне забезпечення заходів по боротьбі з організованою злочинністю і корупцією</v>
          </cell>
        </row>
        <row r="134">
          <cell r="B134" t="str">
            <v>1001180</v>
          </cell>
          <cell r="C134" t="str">
            <v>Забезпечення особистої безпеки суддів і членів їх сімей, охорони приміщень суду, громадського порядку під час здійснення правосуддя</v>
          </cell>
        </row>
        <row r="135">
          <cell r="B135" t="str">
            <v>1001190</v>
          </cell>
          <cell r="C135" t="str">
            <v>Будівництво (придбання) житла для осіб рядового і начальницького складу органів внутрішніх справ</v>
          </cell>
        </row>
        <row r="136">
          <cell r="B136" t="str">
            <v>1001200</v>
          </cell>
          <cell r="C136" t="str">
            <v>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v>
          </cell>
        </row>
        <row r="137">
          <cell r="B137" t="str">
            <v>1001700</v>
          </cell>
          <cell r="C137" t="str">
            <v>Виплата додаткового грошового забезпечення військовослужбовцям внутрішніх військ Міністерства внутрішніх справ. які проходять службу на території Автономної Республіки Крим</v>
          </cell>
        </row>
        <row r="138">
          <cell r="B138" t="str">
            <v>1001710</v>
          </cell>
          <cell r="C138" t="str">
            <v>Проведення навчальних зборів з громадянами України. що проходять службу у військовому резерві внутрішніх військ Міністерства внутрішніх справ</v>
          </cell>
        </row>
        <row r="139">
          <cell r="B139" t="str">
            <v>1001720</v>
          </cell>
          <cell r="C139" t="str">
            <v>Забезпечення діяльності органів внутрішніх справ та Національної гвардії України</v>
          </cell>
        </row>
        <row r="140">
          <cell r="B140" t="str">
            <v>1001730</v>
          </cell>
          <cell r="C140" t="str">
            <v>Проведення антитерористичних  операцій, інших спеціальних заходів та забезпечення правопорядку на державному кордоні</v>
          </cell>
        </row>
        <row r="141">
          <cell r="B141" t="str">
            <v>1001740</v>
          </cell>
          <cell r="C141" t="str">
            <v>Закупівля спеціальних засобів індивідуального захисту, речового майна, майна продовольчої служби та військової техніки для потреб органів внутрішніх справ та Національної гвардії</v>
          </cell>
        </row>
        <row r="142">
          <cell r="B142" t="str">
            <v>1001750</v>
          </cell>
          <cell r="C142" t="str">
            <v>Закупівля озброєння та військової техніки</v>
          </cell>
        </row>
        <row r="143">
          <cell r="B143" t="str">
            <v>1001760</v>
          </cell>
          <cell r="C143" t="str">
            <v>Проведення невідкладних заходів щодо забезпечення національної безпеки</v>
          </cell>
        </row>
        <row r="144">
          <cell r="B144" t="str">
            <v>1002000</v>
          </cell>
          <cell r="C144" t="str">
            <v>Адміністрація Державної прикордонної служби України</v>
          </cell>
        </row>
        <row r="145">
          <cell r="B145" t="str">
            <v>1002010</v>
          </cell>
          <cell r="C145" t="str">
            <v>Керівництво та управління у сфері охорони державного кордону України</v>
          </cell>
        </row>
        <row r="146">
          <cell r="B146" t="str">
            <v>1002030</v>
          </cell>
          <cell r="C146" t="str">
            <v>Матеріально-технічне забезпечення Державної прикордонної служби України та утримання її особового складу</v>
          </cell>
        </row>
        <row r="147">
          <cell r="B147" t="str">
            <v>1002060</v>
          </cell>
          <cell r="C147" t="str">
            <v>Підготовка кадрів та підвищення кваліфікації Національною академією Державної прикордонної служби України</v>
          </cell>
        </row>
        <row r="148">
          <cell r="B148" t="str">
            <v>1002070</v>
          </cell>
          <cell r="C148" t="str">
            <v>Будівництво (придбання) житла для військовослужбовців Державної прикордонної служби України</v>
          </cell>
        </row>
        <row r="149">
          <cell r="B149" t="str">
            <v>1002080</v>
          </cell>
          <cell r="C149" t="str">
            <v>Розвиток державної прикордонної служби України</v>
          </cell>
        </row>
        <row r="150">
          <cell r="B150" t="str">
            <v>1002100</v>
          </cell>
          <cell r="C150" t="str">
            <v>Облаштування та реконструкція державного кордону</v>
          </cell>
        </row>
        <row r="151">
          <cell r="B151" t="str">
            <v>1002110</v>
          </cell>
          <cell r="C151" t="str">
            <v>Розвідувальна діяльність у сфері захисту державного кордону</v>
          </cell>
        </row>
        <row r="152">
          <cell r="B152" t="str">
            <v>1002700</v>
          </cell>
          <cell r="C152" t="str">
            <v>Виплата додаткового грошового забезпечення військовослужбовцям Державної прикордонної служби. які проходять службу на території Автономної Республіки Крим</v>
          </cell>
        </row>
        <row r="153">
          <cell r="B153" t="str">
            <v>1002710</v>
          </cell>
          <cell r="C153" t="str">
            <v>Проведення невідкладних заходів щодо забезпечення національної безпеки</v>
          </cell>
        </row>
        <row r="154">
          <cell r="B154" t="str">
            <v>1002720</v>
          </cell>
          <cell r="C154" t="str">
            <v>Проведення антитерористичних операцій, інших спеціальних  заходів та забезпечення правопорядку на державному кордоні</v>
          </cell>
        </row>
        <row r="155">
          <cell r="B155" t="str">
            <v>1002730</v>
          </cell>
          <cell r="C155" t="str">
            <v>Виплата одноразової грошової допомоги членам сімей загиблих військовослужбовців Державної прикордонної служби</v>
          </cell>
        </row>
        <row r="156">
          <cell r="B156" t="str">
            <v>1002740</v>
          </cell>
          <cell r="C156" t="str">
            <v>Виплата грошового забезпечення та забезпечення харчуванням військовослужбовців Державної прикордонної служби</v>
          </cell>
        </row>
        <row r="157">
          <cell r="B157" t="str">
            <v>1002750</v>
          </cell>
          <cell r="C157" t="str">
            <v>Закупівля озброєння та військової техніки</v>
          </cell>
        </row>
        <row r="158">
          <cell r="B158" t="str">
            <v>1002800</v>
          </cell>
          <cell r="C158" t="str">
            <v>Будівництво, реконструкція та капітальний ремонт об'єктів Державної прикордонної служби України</v>
          </cell>
        </row>
        <row r="159">
          <cell r="B159" t="str">
            <v>1003000</v>
          </cell>
          <cell r="C159" t="str">
            <v>Головне управління внутрішніх військ Міністерства внутрішніх справ України</v>
          </cell>
        </row>
        <row r="160">
          <cell r="B160" t="str">
            <v>1003010</v>
          </cell>
          <cell r="C160" t="str">
            <v>Керівництво та управління внутрішніми військами</v>
          </cell>
        </row>
        <row r="161">
          <cell r="B161" t="str">
            <v>1003020</v>
          </cell>
          <cell r="C161" t="str">
            <v>Участь внутрішніх військ в охороні громадського порядку та боротьбі із злочинністю, охорона арештованих, засуджених та охорона особливо важливих об'єктів</v>
          </cell>
        </row>
        <row r="162">
          <cell r="B162" t="str">
            <v>1003030</v>
          </cell>
          <cell r="C162" t="str">
            <v>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v>
          </cell>
        </row>
        <row r="163">
          <cell r="B163" t="str">
            <v>1003040</v>
          </cell>
          <cell r="C163" t="str">
            <v>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v>
          </cell>
        </row>
        <row r="164">
          <cell r="B164" t="str">
            <v>1003050</v>
          </cell>
          <cell r="C164" t="str">
            <v>Заходи, пов'язані із переходом на військову службу за контрактом</v>
          </cell>
        </row>
        <row r="165">
          <cell r="B165" t="str">
            <v>1003070</v>
          </cell>
          <cell r="C165" t="str">
            <v>Підготовка кадрів для внутрішніх військ МВС України вищими навчальними закладами ІІІ і ІV рівнів акредитації</v>
          </cell>
        </row>
        <row r="166">
          <cell r="B166" t="str">
            <v>1003080</v>
          </cell>
          <cell r="C166" t="str">
            <v>Стаціонарне лікування військовослужбовців внутрішніх військ МВС України у власних медичних закладах</v>
          </cell>
        </row>
        <row r="167">
          <cell r="B167" t="str">
            <v>1003090</v>
          </cell>
          <cell r="C167" t="str">
            <v>Будівництво (придбання) житла для військовослужбовців внутрішніх військ МВС України</v>
          </cell>
        </row>
        <row r="168">
          <cell r="B168" t="str">
            <v>1003700</v>
          </cell>
          <cell r="C168" t="str">
            <v>Проведення невідкладних заходів щодо забезпечення національної безпеки</v>
          </cell>
        </row>
        <row r="169">
          <cell r="B169" t="str">
            <v>1004000</v>
          </cell>
          <cell r="C169" t="str">
            <v>Державна міграційна служба України</v>
          </cell>
        </row>
        <row r="170">
          <cell r="B170" t="str">
            <v>1004010</v>
          </cell>
          <cell r="C170" t="str">
            <v>Керівництво та управління у сфері міграції, громадянства, імміграції та реєстрації фізичних осіб</v>
          </cell>
        </row>
        <row r="171">
          <cell r="B171" t="str">
            <v>1004020</v>
          </cell>
          <cell r="C171" t="str">
            <v>Забезпечення виконання завдань та функцій у сфері громадянства, імміграції та реєстрації фізичних осіб</v>
          </cell>
        </row>
        <row r="172">
          <cell r="B172" t="str">
            <v>1004040</v>
          </cell>
          <cell r="C172" t="str">
            <v>Створення та впровадження єдиної національної бази даних управління міграційними потоками</v>
          </cell>
        </row>
        <row r="173">
          <cell r="B173" t="str">
            <v>1004050</v>
          </cell>
          <cell r="C173" t="str">
            <v>Утримання установ тимчасового розміщення біженців та інших категорій мігрантів, виконання міжнародних угод про реадмісію</v>
          </cell>
        </row>
        <row r="174">
          <cell r="B174" t="str">
            <v>1004060</v>
          </cell>
          <cell r="C174" t="str">
            <v>Надання допомоги біженцям</v>
          </cell>
        </row>
        <row r="175">
          <cell r="B175" t="str">
            <v>1004070</v>
          </cell>
          <cell r="C175" t="str">
            <v>Внески до Міжнародної організації з міграції</v>
          </cell>
        </row>
        <row r="176">
          <cell r="B176" t="str">
            <v>1004080</v>
          </cell>
          <cell r="C176" t="str">
            <v>Створення та утримання пунктів розміщення незаконних мігрантів та інформаційної системи обліку та аналізу міграційних потоків</v>
          </cell>
        </row>
        <row r="177">
          <cell r="B177" t="str">
            <v>1004090</v>
          </cell>
          <cell r="C177" t="str">
            <v>Створення та функціонування Єдиного державного демографічного реєстру</v>
          </cell>
        </row>
        <row r="178">
          <cell r="B178" t="str">
            <v>1010000</v>
          </cell>
          <cell r="C178" t="str">
            <v>Міністерство внутрішніх справ України (загальнодержавні витрати)</v>
          </cell>
        </row>
        <row r="179">
          <cell r="B179" t="str">
            <v>1011000</v>
          </cell>
          <cell r="C179" t="str">
            <v>Міністерство внутрішніх справ України (загальнодержавні витрати)</v>
          </cell>
        </row>
        <row r="180">
          <cell r="B180" t="str">
            <v>1100000</v>
          </cell>
          <cell r="C180" t="str">
            <v>Міністерство енергетики та вугільної промисловості України</v>
          </cell>
        </row>
        <row r="181">
          <cell r="B181" t="str">
            <v>1101000</v>
          </cell>
          <cell r="C181" t="str">
            <v>Апарат Міністерства енергетики та вугільної промисловості України</v>
          </cell>
        </row>
        <row r="182">
          <cell r="B182" t="str">
            <v>1101010</v>
          </cell>
          <cell r="C182" t="str">
            <v>Загальне керівництво та управління у сфері паливно-енергетичного комплексу та вугільної промисловості</v>
          </cell>
        </row>
        <row r="183">
          <cell r="B183" t="str">
            <v>1101030</v>
          </cell>
          <cell r="C183" t="str">
            <v>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v>
          </cell>
        </row>
        <row r="184">
          <cell r="B184" t="str">
            <v>1101070</v>
          </cell>
          <cell r="C184" t="str">
            <v>Реструктуризація вугільної та торфодобувної промисловості</v>
          </cell>
        </row>
        <row r="185">
          <cell r="B185" t="str">
            <v>1101080</v>
          </cell>
          <cell r="C185" t="str">
            <v xml:space="preserve">Поповнення статутного капіталу державного концерну "Ядерне паливо" з метою придбання Концерном акцій додаткової емісії ПрАТ "Завод з виробництва ядерного палива"_x000D_
</v>
          </cell>
        </row>
        <row r="186">
          <cell r="B186" t="str">
            <v>1101090</v>
          </cell>
          <cell r="C186" t="str">
            <v>Підготовка фахівців для підприємств ядерно-промислового комплексу Севастопольським національним університетом ядерної енергії та промисловості</v>
          </cell>
        </row>
        <row r="187">
          <cell r="B187" t="str">
            <v>1101100</v>
          </cell>
          <cell r="C187" t="str">
            <v>Гірничорятувальні заходи на вугледобувних підприємствах</v>
          </cell>
        </row>
        <row r="188">
          <cell r="B188" t="str">
            <v>1101110</v>
          </cell>
          <cell r="C188" t="str">
            <v>Державна підтримка вугледобувних підприємств на часткове покриття витрат із собівартості готової товарної вугільної продукції</v>
          </cell>
        </row>
        <row r="189">
          <cell r="B189" t="str">
            <v>1101120</v>
          </cell>
          <cell r="C189" t="str">
            <v>Створення резерву ядерного палива та ядерних матеріалів</v>
          </cell>
        </row>
        <row r="190">
          <cell r="B190" t="str">
            <v>1101130</v>
          </cell>
          <cell r="C190" t="str">
            <v>Фінансова підтримка розвитку наукової інфраструктури у сфері енергетики</v>
          </cell>
        </row>
        <row r="191">
          <cell r="B191" t="str">
            <v>1101140</v>
          </cell>
          <cell r="C191" t="str">
            <v>Фізичний захист ядерних установок та ядерних матеріалів</v>
          </cell>
        </row>
        <row r="192">
          <cell r="B192" t="str">
            <v>1101160</v>
          </cell>
          <cell r="C192" t="str">
            <v>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v>
          </cell>
        </row>
        <row r="193">
          <cell r="B193" t="str">
            <v>1101180</v>
          </cell>
          <cell r="C193" t="str">
            <v>Реалізація заходів, передбачених Державною цільовою економічною програмою енергоефективності на 2010 - 2015 роки</v>
          </cell>
        </row>
        <row r="194">
          <cell r="B194" t="str">
            <v>1101190</v>
          </cell>
          <cell r="C194" t="str">
            <v>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v>
          </cell>
        </row>
        <row r="195">
          <cell r="B195" t="str">
            <v>1101200</v>
          </cell>
          <cell r="C195" t="str">
            <v>Державна підтримка будівництва вугле- та торфодобувних підприємств, технічне переоснащення зазначених підприємств</v>
          </cell>
        </row>
        <row r="196">
          <cell r="B196" t="str">
            <v>1101210</v>
          </cell>
          <cell r="C196" t="str">
            <v>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v>
          </cell>
        </row>
        <row r="197">
          <cell r="B197" t="str">
            <v>1101310</v>
          </cell>
          <cell r="C197" t="str">
            <v>Облаштування Одеського і Безіменного газових родовищ та Субботінського нафтового родовища для введення їх в експлуатацію</v>
          </cell>
        </row>
        <row r="198">
          <cell r="B198" t="str">
            <v>1101340</v>
          </cell>
          <cell r="C198" t="str">
            <v>Заходи по передачі об'єктів соціальної інфраструктури, які перебувають на балансі вугледобувних підприємств, у комунальну власність</v>
          </cell>
        </row>
        <row r="199">
          <cell r="B199" t="str">
            <v>1101390</v>
          </cell>
          <cell r="C199" t="str">
            <v>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v>
          </cell>
        </row>
        <row r="200">
          <cell r="B200" t="str">
            <v>1101400</v>
          </cell>
          <cell r="C20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01">
          <cell r="B201" t="str">
            <v>1101420</v>
          </cell>
          <cell r="C201" t="str">
            <v>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v>
          </cell>
        </row>
        <row r="202">
          <cell r="B202" t="str">
            <v>1101430</v>
          </cell>
          <cell r="C202" t="str">
            <v>Виконання першочергових екологічних заходів у м. Дніпродзержинськ</v>
          </cell>
        </row>
        <row r="203">
          <cell r="B203" t="str">
            <v>1101440</v>
          </cell>
          <cell r="C203" t="str">
            <v>Внесок України до Енергетичного Співтовариства</v>
          </cell>
        </row>
        <row r="204">
          <cell r="B204" t="str">
            <v>1101450</v>
          </cell>
          <cell r="C204" t="str">
            <v>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v>
          </cell>
        </row>
        <row r="205">
          <cell r="B205" t="str">
            <v>1101460</v>
          </cell>
          <cell r="C205" t="str">
            <v>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v>
          </cell>
        </row>
        <row r="206">
          <cell r="B206" t="str">
            <v>1101470</v>
          </cell>
          <cell r="C206" t="str">
            <v>Виконання боргових зобов'язань за кредитами, залученими під державні гарантії, з метою реалізації проектів соціально-економічного розвитку</v>
          </cell>
        </row>
        <row r="207">
          <cell r="B207" t="str">
            <v>1101500</v>
          </cell>
          <cell r="C207" t="str">
            <v>Збільшення статутного капіталу державного підприємства 'Національна атомна енергогенеруюча компанія "Енергоатом"</v>
          </cell>
        </row>
        <row r="208">
          <cell r="B208" t="str">
            <v>1101600</v>
          </cell>
          <cell r="C208" t="str">
            <v>Реконструкція гідроелектростанцій ПАТ "Укргідроенерго"</v>
          </cell>
        </row>
        <row r="209">
          <cell r="B209" t="str">
            <v>1101630</v>
          </cell>
          <cell r="C209" t="str">
            <v>Впровадження Програми реформування та розвитку енергетичного сектора</v>
          </cell>
        </row>
        <row r="210">
          <cell r="B210" t="str">
            <v>1101640</v>
          </cell>
          <cell r="C210" t="str">
            <v>Підвищення надійності постачання електроенергії в Україні</v>
          </cell>
        </row>
        <row r="211">
          <cell r="B211" t="str">
            <v>1101650</v>
          </cell>
          <cell r="C211" t="str">
            <v>Будівництво ПЛ 750 кВ Рівненська АЕС - Київська</v>
          </cell>
        </row>
        <row r="212">
          <cell r="B212" t="str">
            <v>1101660</v>
          </cell>
          <cell r="C212" t="str">
            <v>Підтримка впровадження Енергетичної стратегії України на період до 2030 року</v>
          </cell>
        </row>
        <row r="213">
          <cell r="B213" t="str">
            <v>1101670</v>
          </cell>
          <cell r="C213" t="str">
            <v>Будівництво повітряної лінії 750 кВ Запорізька - Каховська</v>
          </cell>
        </row>
        <row r="214">
          <cell r="B214" t="str">
            <v>1101680</v>
          </cell>
          <cell r="C214" t="str">
            <v>Підвищення ефективності передачі електроенергії (Модернізація підстанцій)</v>
          </cell>
        </row>
        <row r="215">
          <cell r="B215" t="str">
            <v>1101690</v>
          </cell>
          <cell r="C215" t="str">
            <v>Модернізація та реконструкція магістрального газопроводу Уренгой-Помари-Ужгород</v>
          </cell>
        </row>
        <row r="216">
          <cell r="B216" t="str">
            <v>1101700</v>
          </cell>
          <cell r="C216" t="str">
            <v>Надання допомоги постраждалим та сім'ям осіб. які загинули внаслідок аварії. що сталася 11 квітня 2014 р. у відокремленому підрозділі "Шахта імені О.О. Скочинського" державного підприємства "Донецька вугільна енергетична компанія"</v>
          </cell>
        </row>
        <row r="217">
          <cell r="B217" t="str">
            <v>1101710</v>
          </cell>
          <cell r="C217" t="str">
            <v>Надання допомоги постраждалим та сім'ям осіб. які загинули внаслідок аварії. що сталася 17 лютого 2014 р. у відокремленому підрозділі "Шахта "Північна" державного підприємства "Макіїввугілля"</v>
          </cell>
        </row>
        <row r="218">
          <cell r="B218" t="str">
            <v>1101720</v>
          </cell>
          <cell r="C218" t="str">
            <v>Відшкодування витрат, пов'язаних з похованням депутата Верховної Ради УРСР десятого та одинадцятого скликання, колишнього члена Ради Міністрів УРСР Лісничого Г.О.</v>
          </cell>
        </row>
        <row r="219">
          <cell r="B219" t="str">
            <v>1101800</v>
          </cell>
          <cell r="C219" t="str">
            <v>Будівництво першої черги Дністровської гідроакумулюючої електростанції</v>
          </cell>
        </row>
        <row r="220">
          <cell r="B220" t="str">
            <v>1102000</v>
          </cell>
          <cell r="C220" t="str">
            <v>Державна служба гірничого нагляду та промислової безпеки України</v>
          </cell>
        </row>
        <row r="221">
          <cell r="B221" t="str">
            <v>1110000</v>
          </cell>
          <cell r="C221" t="str">
            <v>Міністерство палива та енергетики України (загальнодержавні витрати)</v>
          </cell>
        </row>
        <row r="222">
          <cell r="B222" t="str">
            <v>1111000</v>
          </cell>
          <cell r="C222" t="str">
            <v>Міністерство палива та енергетики України (загальнодержавні витрати)</v>
          </cell>
        </row>
        <row r="223">
          <cell r="B223" t="str">
            <v>1200000</v>
          </cell>
          <cell r="C223" t="str">
            <v>Міністерство економічного розвитку і торгівлі України</v>
          </cell>
        </row>
        <row r="224">
          <cell r="B224" t="str">
            <v>1201000</v>
          </cell>
          <cell r="C224" t="str">
            <v>Апарат Міністерства економічного розвитку і торгівлі України</v>
          </cell>
        </row>
        <row r="225">
          <cell r="B225" t="str">
            <v>1201010</v>
          </cell>
          <cell r="C225" t="str">
            <v>Керівництво та управління у сфері економічного розвитку і торгівлі</v>
          </cell>
        </row>
        <row r="226">
          <cell r="B226" t="str">
            <v>1201020</v>
          </cell>
          <cell r="C226" t="str">
            <v>Внески України до бюджету СОТ та Єдиного бюджету органів СНД</v>
          </cell>
        </row>
        <row r="227">
          <cell r="B227" t="str">
            <v>1201030</v>
          </cell>
          <cell r="C227" t="str">
            <v>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v>
          </cell>
        </row>
        <row r="228">
          <cell r="B228" t="str">
            <v>1201040</v>
          </cell>
          <cell r="C228" t="str">
            <v>Інформаційне та організаційне забезпечення участі України у міжнародних форумах, конференціях, виставках</v>
          </cell>
        </row>
        <row r="229">
          <cell r="B229" t="str">
            <v>1201070</v>
          </cell>
          <cell r="C229" t="str">
            <v>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v>
          </cell>
        </row>
        <row r="230">
          <cell r="B230" t="str">
            <v>1201080</v>
          </cell>
          <cell r="C230" t="str">
            <v>Проведення науково-практичних конференцій і семінарів з економічних проблем</v>
          </cell>
        </row>
        <row r="231">
          <cell r="B231" t="str">
            <v>1201090</v>
          </cell>
          <cell r="C231" t="str">
            <v>Підвищення кваліфікації державних службовців у сфері економіки та перепідготовка управлінських кадрів для сфери підприємництва</v>
          </cell>
        </row>
        <row r="232">
          <cell r="B232" t="str">
            <v>1201100</v>
          </cell>
          <cell r="C232"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233">
          <cell r="B233" t="str">
            <v>1201110</v>
          </cell>
          <cell r="C233" t="str">
            <v>Перепідготовка управлінських кадрів для сфери підприємництва</v>
          </cell>
        </row>
        <row r="234">
          <cell r="B234" t="str">
            <v>1201120</v>
          </cell>
          <cell r="C234" t="str">
            <v>Фінансова підтримка видань з економічних питань і забезпечення функціонування веб-порталу з питань державних закупівель</v>
          </cell>
        </row>
        <row r="235">
          <cell r="B235" t="str">
            <v>1201140</v>
          </cell>
          <cell r="C235" t="str">
            <v>Капітальний ремонт відомчого житлового фонду</v>
          </cell>
        </row>
        <row r="236">
          <cell r="B236" t="str">
            <v>1201150</v>
          </cell>
          <cell r="C236" t="str">
            <v>Забезпечення діяльності Організаційної групи ЄЕП</v>
          </cell>
        </row>
        <row r="237">
          <cell r="B237" t="str">
            <v>1201170</v>
          </cell>
          <cell r="C237" t="str">
            <v>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v>
          </cell>
        </row>
        <row r="238">
          <cell r="B238" t="str">
            <v>1201200</v>
          </cell>
          <cell r="C238" t="str">
            <v>Реалізація проектів, спрямованих на скорочення викидів або збільшення поглинання парникових газів</v>
          </cell>
        </row>
        <row r="239">
          <cell r="B239" t="str">
            <v>1201210</v>
          </cell>
          <cell r="C239" t="str">
            <v>Заходи із створення організаційно-правових умов для залучення інвестицій, необхідних для підготовки та проведення Євро -2012</v>
          </cell>
        </row>
        <row r="240">
          <cell r="B240" t="str">
            <v>1201220</v>
          </cell>
          <cell r="C240" t="str">
            <v>Збереження та функціонування національної еталонної бази, забезпечення функціонування державних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v>
          </cell>
        </row>
        <row r="241">
          <cell r="B241" t="str">
            <v>1201320</v>
          </cell>
          <cell r="C241" t="str">
            <v>Прикладні розробки у сфері державного контролю за цінами</v>
          </cell>
        </row>
        <row r="242">
          <cell r="B242" t="str">
            <v>1201340</v>
          </cell>
          <cell r="C242" t="str">
            <v>Заходи по реалізації Національної програми сприяння розвитку малого підприємництва в Україні</v>
          </cell>
        </row>
        <row r="243">
          <cell r="B243" t="str">
            <v>1201350</v>
          </cell>
          <cell r="C243" t="str">
            <v>Часткове відшкодування відсоткових ставок за кредитами, що надаються суб'єктам малого та середнього бізнесу на реалізацію інвестиційних проектів</v>
          </cell>
        </row>
        <row r="244">
          <cell r="B244" t="str">
            <v>1201360</v>
          </cell>
          <cell r="C244" t="str">
            <v>Мікрокредитування суб'єктів малого підприємництва</v>
          </cell>
        </row>
        <row r="245">
          <cell r="B245" t="str">
            <v>1201370</v>
          </cell>
          <cell r="C245" t="str">
            <v>Підготовка та проведення Міжнародного чемпіонату із стратегічного менеджменту в Україні</v>
          </cell>
        </row>
        <row r="246">
          <cell r="B246" t="str">
            <v>1201380</v>
          </cell>
          <cell r="C246" t="str">
            <v>Державний метрологічний нагляд</v>
          </cell>
        </row>
        <row r="247">
          <cell r="B247" t="str">
            <v>1201390</v>
          </cell>
          <cell r="C247" t="str">
            <v>Заходи щодо запобігання катастрофи техногенного характеру на державному підприємстві "Горлівський хімічний завод"</v>
          </cell>
        </row>
        <row r="248">
          <cell r="B248" t="str">
            <v>1201400</v>
          </cell>
          <cell r="C248" t="str">
            <v>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v>
          </cell>
        </row>
        <row r="249">
          <cell r="B249" t="str">
            <v>1201420</v>
          </cell>
          <cell r="C249" t="str">
            <v>Забезпечення міжнародного співробітництва та участь у міжнародних виставках</v>
          </cell>
        </row>
        <row r="250">
          <cell r="B250" t="str">
            <v>1201430</v>
          </cell>
          <cell r="C250" t="str">
            <v>Формування статутного капіталу Державного концерну "Укроборонпром"</v>
          </cell>
        </row>
        <row r="251">
          <cell r="B251" t="str">
            <v>1201440</v>
          </cell>
          <cell r="C251" t="str">
            <v>Виконання програми "Сприяння взаємній торгівлі шляхом усунення технічних бар'єрів у торгівлі між Україною та Європейським Союзом"</v>
          </cell>
        </row>
        <row r="252">
          <cell r="B252" t="str">
            <v>1201450</v>
          </cell>
          <cell r="C252" t="str">
            <v xml:space="preserve">Функціонування Центральної державної науково-технічної бібліотеки та Державного металургійного музею України_x000D_
</v>
          </cell>
        </row>
        <row r="253">
          <cell r="B253" t="str">
            <v>1201460</v>
          </cell>
          <cell r="C253" t="str">
            <v xml:space="preserve">Консервація виробничих потужностей промислових підприємств_x000D_
</v>
          </cell>
        </row>
        <row r="254">
          <cell r="B254" t="str">
            <v>1201470</v>
          </cell>
          <cell r="C254" t="str">
            <v xml:space="preserve">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руди_x000D_
</v>
          </cell>
        </row>
        <row r="255">
          <cell r="B255" t="str">
            <v>1201480</v>
          </cell>
          <cell r="C255" t="str">
            <v xml:space="preserve">Забезпечення життєдіяльності Криворізького гірничо-збагачувального комбінату окислених руд_x000D_
</v>
          </cell>
        </row>
        <row r="256">
          <cell r="B256" t="str">
            <v>1201610</v>
          </cell>
          <cell r="C256" t="str">
            <v>Заходи щодо зміцнення інформаційної бази для прийняття рішень і прогнозування</v>
          </cell>
        </row>
        <row r="257">
          <cell r="B257" t="str">
            <v>1201640</v>
          </cell>
          <cell r="C257" t="str">
            <v>Розвиток приватного сектора</v>
          </cell>
        </row>
        <row r="258">
          <cell r="B258" t="str">
            <v>1201800</v>
          </cell>
          <cell r="C258" t="str">
            <v>Реконструкція та ремонт приміщень ННЦ "Інститут метрології" для зберігання джерел іонізуючого випромінювання та функціонування еталонної бази України</v>
          </cell>
        </row>
        <row r="259">
          <cell r="B259" t="str">
            <v>1202000</v>
          </cell>
          <cell r="C259" t="str">
            <v>Державна інспекція України з питань захисту прав споживачів</v>
          </cell>
        </row>
        <row r="260">
          <cell r="B260" t="str">
            <v>1202010</v>
          </cell>
          <cell r="C260" t="str">
            <v>Керівництво та управління у сфері захисту прав споживачів</v>
          </cell>
        </row>
        <row r="261">
          <cell r="B261" t="str">
            <v>1202050</v>
          </cell>
          <cell r="C261" t="str">
            <v>Збереження та функціонування національної еталонної бази</v>
          </cell>
        </row>
        <row r="262">
          <cell r="B262" t="str">
            <v>1202060</v>
          </cell>
          <cell r="C262" t="str">
            <v>Здійснення державного контролю за додержанням законодавства про захист прав споживачів</v>
          </cell>
        </row>
        <row r="263">
          <cell r="B263" t="str">
            <v>1202070</v>
          </cell>
          <cell r="C263" t="str">
            <v>Гармонізація національних стандартів з міжнародними та європейськими</v>
          </cell>
        </row>
        <row r="264">
          <cell r="B264" t="str">
            <v>1202080</v>
          </cell>
          <cell r="C264" t="str">
            <v>Виробництво та розповсюдження соціальної реклами щодо шкоди тютюнопаління та зловживання алкоголем</v>
          </cell>
        </row>
        <row r="265">
          <cell r="B265" t="str">
            <v>1202090</v>
          </cell>
          <cell r="C265" t="str">
            <v>Придбання та функціонування пересувних лабораторій з контролю якості та безпеки нафтопродуктів</v>
          </cell>
        </row>
        <row r="266">
          <cell r="B266" t="str">
            <v>1202100</v>
          </cell>
          <cell r="C266" t="str">
            <v>Створення та вдосконалення електронних інформаційних систем та ресурсів Держспоживстандарту України</v>
          </cell>
        </row>
        <row r="267">
          <cell r="B267" t="str">
            <v>1202110</v>
          </cell>
          <cell r="C267" t="str">
            <v>Створення національної системи геомоніторингу та дистанційного зондування землі</v>
          </cell>
        </row>
        <row r="268">
          <cell r="B268" t="str">
            <v>1202130</v>
          </cell>
          <cell r="C268" t="str">
            <v>Забезпечення функціонування державних служб</v>
          </cell>
        </row>
        <row r="269">
          <cell r="B269" t="str">
            <v>1202140</v>
          </cell>
          <cell r="C269" t="str">
            <v>Проведення незалежної експертизи (випробувань) якості товарів, сировини, матеріалів, напівфабрикатів та комплектуючих виробів</v>
          </cell>
        </row>
        <row r="270">
          <cell r="B270" t="str">
            <v>1202810</v>
          </cell>
          <cell r="C270" t="str">
            <v>Реконструкція споруд та лабораторних приміщень Національного наукового центру "Інститут метрології"</v>
          </cell>
        </row>
        <row r="271">
          <cell r="B271" t="str">
            <v>1203000</v>
          </cell>
          <cell r="C271" t="str">
            <v>Державне агентство резерву України</v>
          </cell>
        </row>
        <row r="272">
          <cell r="B272" t="str">
            <v>1203010</v>
          </cell>
          <cell r="C272" t="str">
            <v>Керівництво та управління у сфері державного резерву</v>
          </cell>
        </row>
        <row r="273">
          <cell r="B273" t="str">
            <v>1203020</v>
          </cell>
          <cell r="C273" t="str">
            <v>Обслуговування державного матеріального резерву</v>
          </cell>
        </row>
        <row r="274">
          <cell r="B274" t="str">
            <v>1203030</v>
          </cell>
          <cell r="C274" t="str">
            <v>Відшкодування підприємствам, установам та організаціям витрат, пов'язаних з обслуговуванням матеріальних цінностей державного резерву</v>
          </cell>
        </row>
        <row r="275">
          <cell r="B275" t="str">
            <v>1203040</v>
          </cell>
          <cell r="C275" t="str">
            <v>Накопичення (приріст) матеріальних цінностей державного матеріального резерву</v>
          </cell>
        </row>
        <row r="276">
          <cell r="B276" t="str">
            <v>1203050</v>
          </cell>
          <cell r="C276" t="str">
            <v>Повернення коштів, наданих з державного бюджету на закупівлю сільськогосподарської продукції</v>
          </cell>
        </row>
        <row r="277">
          <cell r="B277" t="str">
            <v>1203060</v>
          </cell>
          <cell r="C277" t="str">
            <v>Заходи щодо  формування державного замовлення на ринку продовольчих товарів</v>
          </cell>
        </row>
        <row r="278">
          <cell r="B278" t="str">
            <v>1203070</v>
          </cell>
          <cell r="C278" t="str">
            <v>Створення державних запасів світлих нафтопродуктів та цукру</v>
          </cell>
        </row>
        <row r="279">
          <cell r="B279" t="str">
            <v>1203090</v>
          </cell>
          <cell r="C279" t="str">
            <v>Проведення державним підприємством "Ресурспостач" розрахунків за надання послуг у галузі права щодо повернення бюджетних коштів</v>
          </cell>
        </row>
        <row r="280">
          <cell r="B280" t="str">
            <v>1204000</v>
          </cell>
          <cell r="C280" t="str">
            <v>Державний комітет України з питань регуляторної політики та підприємництва</v>
          </cell>
        </row>
        <row r="281">
          <cell r="B281" t="str">
            <v>1204010</v>
          </cell>
          <cell r="C281" t="str">
            <v>Керівництво та управління у сфері регуляторної політики та підприємництва</v>
          </cell>
        </row>
        <row r="282">
          <cell r="B282" t="str">
            <v>1205000</v>
          </cell>
          <cell r="C282" t="str">
            <v>Державна служба інтелектуальної власності України</v>
          </cell>
        </row>
        <row r="283">
          <cell r="B283" t="str">
            <v>1205010</v>
          </cell>
          <cell r="C283" t="str">
            <v>Керівництво у сфері інтелектуальної власності</v>
          </cell>
        </row>
        <row r="284">
          <cell r="B284" t="str">
            <v>1205020</v>
          </cell>
          <cell r="C284" t="str">
            <v>Державна програма розвитку Національної депозитарної системи України</v>
          </cell>
        </row>
        <row r="285">
          <cell r="B285" t="str">
            <v>1205030</v>
          </cell>
          <cell r="C285" t="str">
            <v>Заходи з легалізації комп'ютерних програм, що використовуються в органах виконавчої влади</v>
          </cell>
        </row>
        <row r="286">
          <cell r="B286" t="str">
            <v>1205050</v>
          </cell>
          <cell r="C286" t="str">
            <v>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v>
          </cell>
        </row>
        <row r="287">
          <cell r="B287" t="str">
            <v>1205060</v>
          </cell>
          <cell r="C287" t="str">
            <v>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v>
          </cell>
        </row>
        <row r="288">
          <cell r="B288" t="str">
            <v>1205070</v>
          </cell>
          <cell r="C288" t="str">
            <v>Повернення кредитів, наданих на фінансову підтримку інноваційної та інвестиційної діяльності суб'єктів підприємництва</v>
          </cell>
        </row>
        <row r="289">
          <cell r="B289" t="str">
            <v>1205080</v>
          </cell>
          <cell r="C289" t="str">
            <v>Збільшення статутного капіталу Державної іпотечної установи</v>
          </cell>
        </row>
        <row r="290">
          <cell r="B290" t="str">
            <v>1206000</v>
          </cell>
          <cell r="C290" t="str">
            <v>Державне агентство з енергоефективності та енергозбереження України</v>
          </cell>
        </row>
        <row r="291">
          <cell r="B291" t="str">
            <v>1206010</v>
          </cell>
          <cell r="C291" t="str">
            <v>Керівництво та управління у сфері ефективного використання енергетичних ресурсів</v>
          </cell>
        </row>
        <row r="292">
          <cell r="B292" t="str">
            <v>1206020</v>
          </cell>
          <cell r="C292" t="str">
            <v>Наукові та науково-технічні розробки за державними цільовими програмами і державним замовленням у сфері енергоефективності та енергозбереження</v>
          </cell>
        </row>
        <row r="293">
          <cell r="B293" t="str">
            <v>1206030</v>
          </cell>
          <cell r="C293" t="str">
            <v>Розробки найважливіших новітніх технологій у сфері ефективного використання енергетичних ресурсів та енергозбереження</v>
          </cell>
        </row>
        <row r="294">
          <cell r="B294" t="str">
            <v>1206040</v>
          </cell>
          <cell r="C294" t="str">
            <v>Державна підтримка заходів з енергозбереження через механізм здешевлення кредитів</v>
          </cell>
        </row>
        <row r="295">
          <cell r="B295" t="str">
            <v>1206050</v>
          </cell>
          <cell r="C295" t="str">
            <v>Заходи з реалізації Комплексної програми будівництва вітрових електростанцій</v>
          </cell>
        </row>
        <row r="296">
          <cell r="B296" t="str">
            <v>1206060</v>
          </cell>
          <cell r="C296" t="str">
            <v>Реалізація Державної цільової економічної програми енергоефективності на 2010 - 2015 роки</v>
          </cell>
        </row>
        <row r="297">
          <cell r="B297" t="str">
            <v>1207000</v>
          </cell>
          <cell r="C297" t="str">
            <v>Державна служба статистики України</v>
          </cell>
        </row>
        <row r="298">
          <cell r="B298" t="str">
            <v>1207010</v>
          </cell>
          <cell r="C298" t="str">
            <v>Керівництво та управління у сфері статистики</v>
          </cell>
        </row>
        <row r="299">
          <cell r="B299" t="str">
            <v>1207020</v>
          </cell>
          <cell r="C299" t="str">
            <v>Статистичні спостереження та переписи</v>
          </cell>
        </row>
        <row r="300">
          <cell r="B300" t="str">
            <v>1207030</v>
          </cell>
          <cell r="C300" t="str">
            <v>Обстеження умов життя домогосподарств</v>
          </cell>
        </row>
        <row r="301">
          <cell r="B301" t="str">
            <v>1207040</v>
          </cell>
          <cell r="C301" t="str">
            <v>Прикладні розробки, підготовка наукових кадрів у сфері державної статистики</v>
          </cell>
        </row>
        <row r="302">
          <cell r="B302" t="str">
            <v>1207060</v>
          </cell>
          <cell r="C302" t="str">
            <v>Підвищення кваліфікації працівників органів державної статистики</v>
          </cell>
        </row>
        <row r="303">
          <cell r="B303" t="str">
            <v>1207070</v>
          </cell>
          <cell r="C303" t="str">
            <v>Створення та розвиток інтегрованої інформаційно-аналітичної системи державної статистики</v>
          </cell>
        </row>
        <row r="304">
          <cell r="B304" t="str">
            <v>1207080</v>
          </cell>
          <cell r="C304" t="str">
            <v>Фінансова підтримка підготовки наукових кадрів у сфері державної статистики</v>
          </cell>
        </row>
        <row r="305">
          <cell r="B305" t="str">
            <v>1207600</v>
          </cell>
          <cell r="C305" t="str">
            <v>Реформування державної статистики</v>
          </cell>
        </row>
        <row r="306">
          <cell r="B306" t="str">
            <v>1208000</v>
          </cell>
          <cell r="C306" t="str">
            <v>Державна служба експортного контролю України</v>
          </cell>
        </row>
        <row r="307">
          <cell r="B307" t="str">
            <v>1208010</v>
          </cell>
          <cell r="C307" t="str">
            <v>Керівництво та управління у сфері експортного контролю</v>
          </cell>
        </row>
        <row r="308">
          <cell r="B308" t="str">
            <v>1208020</v>
          </cell>
          <cell r="C308" t="str">
            <v>Прикладні розробки у сфері розвитку експортного контролю</v>
          </cell>
        </row>
        <row r="309">
          <cell r="B309" t="str">
            <v>1209000</v>
          </cell>
          <cell r="C309" t="str">
            <v>Державна інспекція України з контролю за цінами</v>
          </cell>
        </row>
        <row r="310">
          <cell r="B310" t="str">
            <v>1209010</v>
          </cell>
          <cell r="C310" t="str">
            <v>Керівництво та управління у сфері контролю за цінами</v>
          </cell>
        </row>
        <row r="311">
          <cell r="B311" t="str">
            <v>1210000</v>
          </cell>
          <cell r="C311" t="str">
            <v>Міністерство економічного розвитку і торгівлі України (загальнодержавні витрати)</v>
          </cell>
        </row>
        <row r="312">
          <cell r="B312" t="str">
            <v>1211000</v>
          </cell>
          <cell r="C312" t="str">
            <v>Міністерство економічного розвитку і торгівлі України (загальнодержавні витрати)</v>
          </cell>
        </row>
        <row r="313">
          <cell r="B313" t="str">
            <v>1211020</v>
          </cell>
          <cell r="C313" t="str">
            <v>Субвенція з державного бюджету обласному бюджету Дніпропетровської області на створення регіонального центру надання адміністративних послуг</v>
          </cell>
        </row>
        <row r="314">
          <cell r="B314" t="str">
            <v>1211050</v>
          </cell>
          <cell r="C314" t="str">
            <v>Мобілізаційна підготовка галузей національної економіки України</v>
          </cell>
        </row>
        <row r="315">
          <cell r="B315" t="str">
            <v>1211080</v>
          </cell>
          <cell r="C315" t="str">
            <v>Субвенція з державного бюджету обласному бюджету Одеської області на берегоукріплювальні роботи і на розвиток інфраструктури селища Біле на о. Зміїний</v>
          </cell>
        </row>
        <row r="316">
          <cell r="B316" t="str">
            <v>1211100</v>
          </cell>
          <cell r="C316" t="str">
            <v>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v>
          </cell>
        </row>
        <row r="317">
          <cell r="B317" t="str">
            <v>1300000</v>
          </cell>
          <cell r="C317" t="str">
            <v>Міністерство вугільної промисловості України</v>
          </cell>
        </row>
        <row r="318">
          <cell r="B318" t="str">
            <v>1301000</v>
          </cell>
          <cell r="C318" t="str">
            <v>Апарат Міністерства вугільної промисловості України</v>
          </cell>
        </row>
        <row r="319">
          <cell r="B319" t="str">
            <v>1301010</v>
          </cell>
          <cell r="C319" t="str">
            <v>Загальне керівництво та управління у вугільній промисловості</v>
          </cell>
        </row>
        <row r="320">
          <cell r="B320" t="str">
            <v>1301030</v>
          </cell>
          <cell r="C320" t="str">
            <v>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v>
          </cell>
        </row>
        <row r="321">
          <cell r="B321" t="str">
            <v>1301100</v>
          </cell>
          <cell r="C321" t="str">
            <v>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v>
          </cell>
        </row>
        <row r="322">
          <cell r="B322" t="str">
            <v>1301120</v>
          </cell>
          <cell r="C322" t="str">
            <v>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v>
          </cell>
        </row>
        <row r="323">
          <cell r="B323" t="str">
            <v>1301130</v>
          </cell>
          <cell r="C323" t="str">
            <v>Заходи по передачі об'єктів соціальної інфраструктури, які перебувають на балансі вугледобувних підприємств</v>
          </cell>
        </row>
        <row r="324">
          <cell r="B324" t="str">
            <v>1301170</v>
          </cell>
          <cell r="C324" t="str">
            <v>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v>
          </cell>
        </row>
        <row r="325">
          <cell r="B325" t="str">
            <v>1301200</v>
          </cell>
          <cell r="C325" t="str">
            <v>Видатки із Стабілізаційного фонду на підтримку вугільної галузі</v>
          </cell>
        </row>
        <row r="326">
          <cell r="B326" t="str">
            <v>1310000</v>
          </cell>
          <cell r="C326" t="str">
            <v>Міністерство вугільної промисловості України (загальнодержавні витрати)</v>
          </cell>
        </row>
        <row r="327">
          <cell r="B327" t="str">
            <v>1311000</v>
          </cell>
          <cell r="C327" t="str">
            <v>Міністерство вугільної промисловості України (загальнодержавні витрати)</v>
          </cell>
        </row>
        <row r="328">
          <cell r="B328" t="str">
            <v>1400000</v>
          </cell>
          <cell r="C328" t="str">
            <v>Міністерство закордонних справ України</v>
          </cell>
        </row>
        <row r="329">
          <cell r="B329" t="str">
            <v>1401000</v>
          </cell>
          <cell r="C329" t="str">
            <v>Апарат Міністерства закордонних справ України</v>
          </cell>
        </row>
        <row r="330">
          <cell r="B330" t="str">
            <v>1401010</v>
          </cell>
          <cell r="C330" t="str">
            <v>Керівництво та управління у сфері державної політики щодо зовнішніх відносин</v>
          </cell>
        </row>
        <row r="331">
          <cell r="B331" t="str">
            <v>1401020</v>
          </cell>
          <cell r="C331" t="str">
            <v>Внески України до бюджетів ООН, органів і спеціалізованих установ системи ООН, інших міжнародних організацій та конвенційних органів</v>
          </cell>
        </row>
        <row r="332">
          <cell r="B332" t="str">
            <v>1401030</v>
          </cell>
          <cell r="C332" t="str">
            <v>Функціонування закордонних дипломатичних установ України та розширення мережі власності України для потреб цих установ</v>
          </cell>
        </row>
        <row r="333">
          <cell r="B333" t="str">
            <v>1401040</v>
          </cell>
          <cell r="C333" t="str">
            <v>Розширення мережі власності України за кордоном для потреб дипломатичних установ України</v>
          </cell>
        </row>
        <row r="334">
          <cell r="B334" t="str">
            <v>1401050</v>
          </cell>
          <cell r="C334" t="str">
            <v>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v>
          </cell>
        </row>
        <row r="335">
          <cell r="B335" t="str">
            <v>1401060</v>
          </cell>
          <cell r="C335" t="str">
            <v>Забезпечення головування України у міжнародних інституціях</v>
          </cell>
        </row>
        <row r="336">
          <cell r="B336" t="str">
            <v>1401070</v>
          </cell>
          <cell r="C336" t="str">
            <v>Внески до установ і організацій СНД</v>
          </cell>
        </row>
        <row r="337">
          <cell r="B337" t="str">
            <v>1401080</v>
          </cell>
          <cell r="C337" t="str">
            <v>Забезпечення перебування в Україні іноземних делегацій, пов'язаних з офіційними візитами</v>
          </cell>
        </row>
        <row r="338">
          <cell r="B338" t="str">
            <v>1401090</v>
          </cell>
          <cell r="C338" t="str">
            <v>Виконання зобов'язань Уряду України щодо функціонування бюро інформації Ради Європи та фінансового забезпечення членства України в ГУАМ</v>
          </cell>
        </row>
        <row r="339">
          <cell r="B339" t="str">
            <v>1401100</v>
          </cell>
          <cell r="C339" t="str">
            <v>Підготовка та підвищення кваліфікації кадрів для сфери міжнародних відносин, підвищення кваліфікації працівників дипломатичної служби, які віднесені до п'ятої-сьомої категорій державних службовців, проведення прикладних досліджень у галузі міжнародних ві</v>
          </cell>
        </row>
        <row r="340">
          <cell r="B340" t="str">
            <v>1401110</v>
          </cell>
          <cell r="C340" t="str">
            <v>Фінансова підтримка забезпечення міжнародного позитивного іміджу України, заходи щодо підтримки зв'язків з українцями, які проживають за межами України</v>
          </cell>
        </row>
        <row r="341">
          <cell r="B341" t="str">
            <v>1401120</v>
          </cell>
          <cell r="C341" t="str">
            <v>Підвищення кваліфікації працівників дипломатичної служби, які віднесені до посад  п'ятої-сьомої категорій державних службовців</v>
          </cell>
        </row>
        <row r="342">
          <cell r="B342" t="str">
            <v>1401130</v>
          </cell>
          <cell r="C342" t="str">
            <v>Документування громадян та створення і забезпечення функціонування інформаційно-телекомунікаційних систем консульської служби</v>
          </cell>
        </row>
        <row r="343">
          <cell r="B343" t="str">
            <v>1401140</v>
          </cell>
          <cell r="C343" t="str">
            <v>Забезпечення представництва України під час розгляду справ у Міжнародному Cуді ООН</v>
          </cell>
        </row>
        <row r="344">
          <cell r="B344" t="str">
            <v>1401150</v>
          </cell>
          <cell r="C344" t="str">
            <v>Заходи щодо підтримки зв'язків з українцями, які проживають за межами України</v>
          </cell>
        </row>
        <row r="345">
          <cell r="B345" t="str">
            <v>1401160</v>
          </cell>
          <cell r="C345"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346">
          <cell r="B346" t="str">
            <v>1401170</v>
          </cell>
          <cell r="C346" t="str">
            <v>Реалізація Українським агентством міжнародного розвитку повноважень щодо надання міжнародної технічної допомоги</v>
          </cell>
        </row>
        <row r="347">
          <cell r="B347" t="str">
            <v>1401180</v>
          </cell>
          <cell r="C347" t="str">
            <v>Здійснення заходів з підтримання зв'язків із закордонними українцями за рахунок коштів Стабілізаційного фонду</v>
          </cell>
        </row>
        <row r="348">
          <cell r="B348" t="str">
            <v>1700000</v>
          </cell>
          <cell r="C348" t="str">
            <v>Державний комітет телебачення і радіомовлення України</v>
          </cell>
        </row>
        <row r="349">
          <cell r="B349" t="str">
            <v>1701000</v>
          </cell>
          <cell r="C349" t="str">
            <v>Апарат Державного комітету телебачення і радіомовлення України</v>
          </cell>
        </row>
        <row r="350">
          <cell r="B350" t="str">
            <v>1701010</v>
          </cell>
          <cell r="C350" t="str">
            <v>Керівництво та управління у сфері телебачення і радіомовлення</v>
          </cell>
        </row>
        <row r="351">
          <cell r="B351" t="str">
            <v>1701020</v>
          </cell>
          <cell r="C351" t="str">
            <v>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v>
          </cell>
        </row>
        <row r="352">
          <cell r="B352" t="str">
            <v>1701030</v>
          </cell>
          <cell r="C352" t="str">
            <v>Забезпечення населення засобами приймання сигналів цифрового телерадіомовлення</v>
          </cell>
        </row>
        <row r="353">
          <cell r="B353" t="str">
            <v>1701040</v>
          </cell>
          <cell r="C353" t="str">
            <v>Підвищення кваліфікації працівників засобів масової інформації в Укртелерадіопресінституті</v>
          </cell>
        </row>
        <row r="354">
          <cell r="B354" t="str">
            <v>1701050</v>
          </cell>
          <cell r="C354" t="str">
            <v>Фінансова підтримка творчих спілок у сфері засобів масової інформації, преси, державних музичних колективів, здійснення інформаційно-культурної діяльності</v>
          </cell>
        </row>
        <row r="355">
          <cell r="B355" t="str">
            <v>1701070</v>
          </cell>
          <cell r="C355" t="str">
            <v>Інформаційно-культурне забезпечення населення Криму у відродженні та розвитку культур народів Криму</v>
          </cell>
        </row>
        <row r="356">
          <cell r="B356" t="str">
            <v>1701080</v>
          </cell>
          <cell r="C356" t="str">
            <v>Виробництво та трансляція телерадіопрограм для державних потреб, збирання, обробка та розповсюдження офіційної інформаційної продукції, створення та функціонування україномовної версії міжнародного каналу "EuroNews"</v>
          </cell>
        </row>
        <row r="357">
          <cell r="B357" t="str">
            <v>1701100</v>
          </cell>
          <cell r="C357" t="str">
            <v>Фінансова підтримка преси</v>
          </cell>
        </row>
        <row r="358">
          <cell r="B358" t="str">
            <v>1701110</v>
          </cell>
          <cell r="C358" t="str">
            <v>Випуск книжкової продукції за програмою "Українська книга"</v>
          </cell>
        </row>
        <row r="359">
          <cell r="B359" t="str">
            <v>1701120</v>
          </cell>
          <cell r="C359" t="str">
            <v>Збирання, обробка та розповсюдження офіційної інформаційної продукції</v>
          </cell>
        </row>
        <row r="360">
          <cell r="B360" t="str">
            <v>1701130</v>
          </cell>
          <cell r="C360" t="str">
            <v>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v>
          </cell>
        </row>
        <row r="361">
          <cell r="B361" t="str">
            <v>1701150</v>
          </cell>
          <cell r="C361" t="str">
            <v>Трансляція телерадіопрограм, вироблених для державних потреб</v>
          </cell>
        </row>
        <row r="362">
          <cell r="B362" t="str">
            <v>1701160</v>
          </cell>
          <cell r="C362" t="str">
            <v>Здійснення контролю у сфері захисту суспільної моралі</v>
          </cell>
        </row>
        <row r="363">
          <cell r="B363" t="str">
            <v>1701170</v>
          </cell>
          <cell r="C363" t="str">
            <v>Інформаційне та організаційне забезпечення участі України у міжнародних форумах, конференціях, виставках та інших заходах</v>
          </cell>
        </row>
        <row r="364">
          <cell r="B364" t="str">
            <v>1701210</v>
          </cell>
          <cell r="C364" t="str">
            <v>Технічне переоснащення обласних державних телерадіокомпаній</v>
          </cell>
        </row>
        <row r="365">
          <cell r="B365" t="str">
            <v>1701220</v>
          </cell>
          <cell r="C365" t="str">
            <v>Державна адресна підтримка періодичних видань літературно-художнього напряму</v>
          </cell>
        </row>
        <row r="366">
          <cell r="B366" t="str">
            <v>1701230</v>
          </cell>
          <cell r="C366" t="str">
            <v>Фінансова підтримка державних музичних колективів</v>
          </cell>
        </row>
        <row r="367">
          <cell r="B367" t="str">
            <v>1701240</v>
          </cell>
          <cell r="C367" t="str">
            <v>Виконання заходів з питань європейської інтеграції в інформаційній сфері</v>
          </cell>
        </row>
        <row r="368">
          <cell r="B368" t="str">
            <v>1701250</v>
          </cell>
          <cell r="C368" t="str">
            <v>Забезпечення висвітлення Літніх Олімпійських та Паралімпійських Ігор 2008 року у м. Пекін (Китай)</v>
          </cell>
        </row>
        <row r="369">
          <cell r="B369" t="str">
            <v>1701260</v>
          </cell>
          <cell r="C369" t="str">
            <v>Здійснення заходів з підготовки і проведення Євро-2012 в інформаційній сфері</v>
          </cell>
        </row>
        <row r="370">
          <cell r="B370" t="str">
            <v>1701270</v>
          </cell>
          <cell r="C370" t="str">
            <v>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v>
          </cell>
        </row>
        <row r="371">
          <cell r="B371" t="str">
            <v>1701280</v>
          </cell>
          <cell r="C371" t="str">
            <v>Погашення заборгованості Національної телекомпанії  перед каналом "EuroNews"</v>
          </cell>
        </row>
        <row r="372">
          <cell r="B372" t="str">
            <v>1701290</v>
          </cell>
          <cell r="C372" t="str">
            <v>Створення та функціонування україномовної версії міжнародного каналу "EuroNews"</v>
          </cell>
        </row>
        <row r="373">
          <cell r="B373" t="str">
            <v>1701810</v>
          </cell>
          <cell r="C373" t="str">
            <v>Створення міжнародних телерадіоцентрів</v>
          </cell>
        </row>
        <row r="374">
          <cell r="B374" t="str">
            <v>1800000</v>
          </cell>
          <cell r="C374" t="str">
            <v>Міністерство культури України</v>
          </cell>
        </row>
        <row r="375">
          <cell r="B375" t="str">
            <v>1801000</v>
          </cell>
          <cell r="C375" t="str">
            <v>Апарат Міністерства культури України</v>
          </cell>
        </row>
        <row r="376">
          <cell r="B376" t="str">
            <v>1801010</v>
          </cell>
          <cell r="C376" t="str">
            <v>Загальне керівництво та управління у сфері культури</v>
          </cell>
        </row>
        <row r="377">
          <cell r="B377" t="str">
            <v>1801020</v>
          </cell>
          <cell r="C377" t="str">
            <v>Прикладні розробки у сфері розвитку культури</v>
          </cell>
        </row>
        <row r="378">
          <cell r="B378" t="str">
            <v>1801030</v>
          </cell>
          <cell r="C378" t="str">
            <v>Надання загальної та спеціальної освіти загальноосвітніми та позашкільними мистецькими навчальними закладами, методичне забезпечення діяльності навчальних закладів</v>
          </cell>
        </row>
        <row r="379">
          <cell r="B379" t="str">
            <v>1801040</v>
          </cell>
          <cell r="C379" t="str">
            <v>Надання загальної та спеціальної музичної освіти у загальноосвітніх спеціалізованих школах-інтернатах</v>
          </cell>
        </row>
        <row r="380">
          <cell r="B380" t="str">
            <v>1801050</v>
          </cell>
          <cell r="C380" t="str">
            <v>Підготовка кадрів для сфери культури і мистецтва вищими навчальними закладами І і ІІ рівнів акредитації</v>
          </cell>
        </row>
        <row r="381">
          <cell r="B381" t="str">
            <v>1801060</v>
          </cell>
          <cell r="C381" t="str">
            <v>Підготовка кадрів для сфери культури і мистецтва вищими навчальними закладами ІІІ і ІV рівнів акредитації</v>
          </cell>
        </row>
        <row r="382">
          <cell r="B382" t="str">
            <v>1801070</v>
          </cell>
          <cell r="C382" t="str">
            <v>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v>
          </cell>
        </row>
        <row r="383">
          <cell r="B383" t="str">
            <v>1801080</v>
          </cell>
          <cell r="C383" t="str">
            <v>Методичне забезпечення діяльності навчальних закладів у галузі культури і мистецтва</v>
          </cell>
        </row>
        <row r="384">
          <cell r="B384" t="str">
            <v>1801090</v>
          </cell>
          <cell r="C384" t="str">
            <v>Підготовка кадрів акторської майстерності для національних мистецьких та творчих колективів</v>
          </cell>
        </row>
        <row r="385">
          <cell r="B385" t="str">
            <v>1801100</v>
          </cell>
          <cell r="C385" t="str">
            <v>Фінансова підтримка національних творчих спілок у сфері культури і мистецтва та заходи Всеукраїнського товариства "Просвіта"</v>
          </cell>
        </row>
        <row r="386">
          <cell r="B386" t="str">
            <v>1801110</v>
          </cell>
          <cell r="C386" t="str">
            <v>Фінансова підтримка національних театрів</v>
          </cell>
        </row>
        <row r="387">
          <cell r="B387" t="str">
            <v>1801120</v>
          </cell>
          <cell r="C387" t="str">
            <v>Фінансова підтримка національних та державних художніх колективів, концертних і циркових організацій</v>
          </cell>
        </row>
        <row r="388">
          <cell r="B388" t="str">
            <v>1801130</v>
          </cell>
          <cell r="C388" t="str">
            <v>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v>
          </cell>
        </row>
        <row r="389">
          <cell r="B389" t="str">
            <v>1801140</v>
          </cell>
          <cell r="C389" t="str">
            <v>Премії і стипендії за видатні досягнення у галузі культури, літератури і мистецтва</v>
          </cell>
        </row>
        <row r="390">
          <cell r="B390" t="str">
            <v>1801150</v>
          </cell>
          <cell r="C390" t="str">
            <v>Поповнення експозицій музеїв та репертуарів театрів і концертних та циркових організацій</v>
          </cell>
        </row>
        <row r="391">
          <cell r="B391" t="str">
            <v>1801160</v>
          </cell>
          <cell r="C391" t="str">
            <v>Фінансова підтримка гастрольної діяльності вітчизняних виконавців</v>
          </cell>
        </row>
        <row r="392">
          <cell r="B392" t="str">
            <v>1801170</v>
          </cell>
          <cell r="C392" t="str">
            <v>Здійснення концертно-мистецьких та культурологічних загальнодержавних заходів, заходів з вшанування пам'яті, заходів з виявлення та підтримки творчо обдарованих дітей та молоді, заходів, пов'язаних із забезпеченням свободи совісті та релігії, державна пі</v>
          </cell>
        </row>
        <row r="393">
          <cell r="B393" t="str">
            <v>1801180</v>
          </cell>
          <cell r="C393" t="str">
            <v>Заходи щодо зміцнення матеріально-технічної бази закладів культури системи Міністерства культури і туризму України</v>
          </cell>
        </row>
        <row r="394">
          <cell r="B394" t="str">
            <v>1801190</v>
          </cell>
          <cell r="C394" t="str">
            <v>Бібліотечна та  музейна справа, виставкова діяльність, здійснення культурно-інформаційної та культурно-просвітницької діяльності</v>
          </cell>
        </row>
        <row r="395">
          <cell r="B395" t="str">
            <v>1801200</v>
          </cell>
          <cell r="C395" t="str">
            <v>Музейна справа та виставкова діяльність</v>
          </cell>
        </row>
        <row r="396">
          <cell r="B396" t="str">
            <v>1801210</v>
          </cell>
          <cell r="C396" t="str">
            <v>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v>
          </cell>
        </row>
        <row r="397">
          <cell r="B397" t="str">
            <v>1801220</v>
          </cell>
          <cell r="C397" t="str">
            <v>Підготовка кадрів Дитячою хореографічною школою при Національному заслуженому академічному ансамблі танцю України ім. Вірського</v>
          </cell>
        </row>
        <row r="398">
          <cell r="B398" t="str">
            <v>1801240</v>
          </cell>
          <cell r="C398" t="str">
            <v>Здійснення культурно-інформаційної та культурно-просвітницької діяльності</v>
          </cell>
        </row>
        <row r="399">
          <cell r="B399" t="str">
            <v>1801250</v>
          </cell>
          <cell r="C399" t="str">
            <v>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v>
          </cell>
        </row>
        <row r="400">
          <cell r="B400" t="str">
            <v>1801260</v>
          </cell>
          <cell r="C400" t="str">
            <v>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v>
          </cell>
        </row>
        <row r="401">
          <cell r="B401" t="str">
            <v>1801270</v>
          </cell>
          <cell r="C401" t="str">
            <v>Заходи щодо встановлення культурних зв'язків з українською діаспорою</v>
          </cell>
        </row>
        <row r="402">
          <cell r="B402" t="str">
            <v>1801280</v>
          </cell>
          <cell r="C402" t="str">
            <v>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v>
          </cell>
        </row>
        <row r="403">
          <cell r="B403" t="str">
            <v>1801290</v>
          </cell>
          <cell r="C403" t="str">
            <v>Заходи Всеукраїнського товариства "Просвіта"</v>
          </cell>
        </row>
        <row r="404">
          <cell r="B404" t="str">
            <v>1801300</v>
          </cell>
          <cell r="C404" t="str">
            <v>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v>
          </cell>
        </row>
        <row r="405">
          <cell r="B405" t="str">
            <v>1801310</v>
          </cell>
          <cell r="C405" t="str">
            <v>Забезпечення розвитку та застосування української мови</v>
          </cell>
        </row>
        <row r="406">
          <cell r="B406" t="str">
            <v>1801320</v>
          </cell>
          <cell r="C406" t="str">
            <v>Заходи з виявлення та підтримки творчо обдарованих дітей та молоді</v>
          </cell>
        </row>
        <row r="407">
          <cell r="B407" t="str">
            <v>1801330</v>
          </cell>
          <cell r="C407" t="str">
            <v>Підготовка кадрів для сфери культури і мистецтва Київським національним університетом культури і мистецтв</v>
          </cell>
        </row>
        <row r="408">
          <cell r="B408" t="str">
            <v>1801350</v>
          </cell>
          <cell r="C40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09">
          <cell r="B409" t="str">
            <v>1801360</v>
          </cell>
          <cell r="C409" t="str">
            <v>Реставрація та  ремонт будівель, фасадів та приміщень вищих навчальних закладів сфери культури і мистецтва в містах проведення Євро-2012</v>
          </cell>
        </row>
        <row r="410">
          <cell r="B410" t="str">
            <v>1801370</v>
          </cell>
          <cell r="C410" t="str">
            <v>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v>
          </cell>
        </row>
        <row r="411">
          <cell r="B411" t="str">
            <v>1801380</v>
          </cell>
          <cell r="C411" t="str">
            <v>Проведення санації будівель бюджетних установ Міністерства культури і туризму України, у тому числі розроблення проектно-кошторисної документації</v>
          </cell>
        </row>
        <row r="412">
          <cell r="B412" t="str">
            <v>1801410</v>
          </cell>
          <cell r="C412" t="str">
            <v>Державні науково-технічні програми та наукові частини державних цільових програм у сфері розвитку туризму</v>
          </cell>
        </row>
        <row r="413">
          <cell r="B413" t="str">
            <v>1801420</v>
          </cell>
          <cell r="C413" t="str">
            <v>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v>
          </cell>
        </row>
        <row r="414">
          <cell r="B414" t="str">
            <v>1801440</v>
          </cell>
          <cell r="C414" t="str">
            <v>Проектування та створення музейної експозиції в будинку-музеї Т.Г.Шевченка в Шевченківському національному заповіднику в м. Каневі Черкаської області</v>
          </cell>
        </row>
        <row r="415">
          <cell r="B415" t="str">
            <v>1801450</v>
          </cell>
          <cell r="C415" t="str">
            <v>Заходи з вшанування пам'яті</v>
          </cell>
        </row>
        <row r="416">
          <cell r="B416" t="str">
            <v>1801460</v>
          </cell>
          <cell r="C416" t="str">
            <v>Функціонування національних історико-меморіальних заповідників</v>
          </cell>
        </row>
        <row r="417">
          <cell r="B417" t="str">
            <v>1801470</v>
          </cell>
          <cell r="C417" t="str">
            <v>Функціонування національних меморіальних музеїв</v>
          </cell>
        </row>
        <row r="418">
          <cell r="B418" t="str">
            <v>1801490</v>
          </cell>
          <cell r="C418" t="str">
            <v>Збереження історико-культурної та архітектурної спадщини в заповідниках, здійснення заходів з охорони культурної спадщини, паспортизація, інвентаризація та реставрація пам'яток архітектури і пам'яток культурної спадщини</v>
          </cell>
        </row>
        <row r="419">
          <cell r="B419" t="str">
            <v>1801500</v>
          </cell>
          <cell r="C419" t="str">
            <v>Розробка впровадження комплексної інформаційної системи Міністерства культури України</v>
          </cell>
        </row>
        <row r="420">
          <cell r="B420" t="str">
            <v>1801520</v>
          </cell>
          <cell r="C420" t="str">
            <v>Заходи Української Всесвітньої Координаційної Ради</v>
          </cell>
        </row>
        <row r="421">
          <cell r="B421" t="str">
            <v>1801550</v>
          </cell>
          <cell r="C421" t="str">
            <v>Заходи з реалізації Європейської хартії регіональних мов або мов меншин</v>
          </cell>
        </row>
        <row r="422">
          <cell r="B422" t="str">
            <v>1801580</v>
          </cell>
          <cell r="C422" t="str">
            <v>Заходи, пов'язані із забезпеченням свободи совісті та релігії</v>
          </cell>
        </row>
        <row r="423">
          <cell r="B423" t="str">
            <v>1801590</v>
          </cell>
          <cell r="C423" t="str">
            <v>Заходи щодо зміцнення зв'язків закордонних українців з Україною та забезпечення міжнародної діяльності у сфері міжнаціональних відносин</v>
          </cell>
        </row>
        <row r="424">
          <cell r="B424" t="str">
            <v>1801810</v>
          </cell>
          <cell r="C424" t="str">
            <v>Спорудження Меморіалу жертв тоталітаризму на території Національного історико-меморіального заповідника іБиківнянські могилиі</v>
          </cell>
        </row>
        <row r="425">
          <cell r="B425" t="str">
            <v>1802000</v>
          </cell>
          <cell r="C425" t="str">
            <v>Державна служба з питань національної культурної спадщини</v>
          </cell>
        </row>
        <row r="426">
          <cell r="B426" t="str">
            <v>1802040</v>
          </cell>
          <cell r="C426" t="str">
            <v>Заходи з охорони культурної спадщини, паспортизація, інвентаризація та реставрація пам'яток культурної спадщини</v>
          </cell>
        </row>
        <row r="427">
          <cell r="B427" t="str">
            <v>1803000</v>
          </cell>
          <cell r="C427" t="str">
            <v>Комітет з Національної премії України імені Тараса Шевченка</v>
          </cell>
        </row>
        <row r="428">
          <cell r="B428" t="str">
            <v>1804000</v>
          </cell>
          <cell r="C428" t="str">
            <v>Державна служба туризму і курортів</v>
          </cell>
        </row>
        <row r="429">
          <cell r="B429" t="str">
            <v>1804050</v>
          </cell>
          <cell r="C429" t="str">
            <v>Заходи у сфері туризму, пов'язані з підготовкою до Євро - 2012</v>
          </cell>
        </row>
        <row r="430">
          <cell r="B430" t="str">
            <v>1805000</v>
          </cell>
          <cell r="C430" t="str">
            <v>Державна служба контролю за переміщенням культурних цінностей через державний кордон України</v>
          </cell>
        </row>
        <row r="431">
          <cell r="B431" t="str">
            <v>1805020</v>
          </cell>
          <cell r="C431" t="str">
            <v>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v>
          </cell>
        </row>
        <row r="432">
          <cell r="B432" t="str">
            <v>1806000</v>
          </cell>
          <cell r="C432" t="str">
            <v>Державне агентство України з питань кіно</v>
          </cell>
        </row>
        <row r="433">
          <cell r="B433" t="str">
            <v>1806010</v>
          </cell>
          <cell r="C433" t="str">
            <v>Керівництво та управління у сфері кінематографії</v>
          </cell>
        </row>
        <row r="434">
          <cell r="B434" t="str">
            <v>1806020</v>
          </cell>
          <cell r="C434" t="str">
            <v>Створення та розповсюдження національних фільмів</v>
          </cell>
        </row>
        <row r="435">
          <cell r="B435" t="str">
            <v>1806030</v>
          </cell>
          <cell r="C435" t="str">
            <v>Створення та розповсюдження національних фільмів, фінансова підтримка державного підприємства "Національний центр Олександра Довженка"</v>
          </cell>
        </row>
        <row r="436">
          <cell r="B436" t="str">
            <v>1806040</v>
          </cell>
          <cell r="C436" t="str">
            <v>Здійснення концертно-мистецьких та культурологічних заходів у сфері кінематографії</v>
          </cell>
        </row>
        <row r="437">
          <cell r="B437" t="str">
            <v>1806050</v>
          </cell>
          <cell r="C437" t="str">
            <v>Здійснення концертно-мистецьких, культурологічних заходів у сфері кінематографії, фінансова підтримка Національної спілки кінематографістів України</v>
          </cell>
        </row>
        <row r="438">
          <cell r="B438" t="str">
            <v>1806060</v>
          </cell>
          <cell r="C438" t="str">
            <v>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v>
          </cell>
        </row>
        <row r="439">
          <cell r="B439" t="str">
            <v>1806070</v>
          </cell>
          <cell r="C439" t="str">
            <v>Премії за видатні досягнення у галузі кінематографії</v>
          </cell>
        </row>
        <row r="440">
          <cell r="B440" t="str">
            <v>1806800</v>
          </cell>
          <cell r="C440" t="str">
            <v>Реконструкція та технічне переоснащення Будинку кіно Національної спілки кінематографістів України</v>
          </cell>
        </row>
        <row r="441">
          <cell r="B441" t="str">
            <v>1807000</v>
          </cell>
          <cell r="C441" t="str">
            <v>Державний комітет України у справах національностей та релігій</v>
          </cell>
        </row>
        <row r="442">
          <cell r="B442" t="str">
            <v>1807010</v>
          </cell>
          <cell r="C442" t="str">
            <v>Керівництво та управління у сфері національностей та релігій</v>
          </cell>
        </row>
        <row r="443">
          <cell r="B443" t="str">
            <v>1810000</v>
          </cell>
          <cell r="C443" t="str">
            <v>Міністерство культури України (загальнодержавні витрати)</v>
          </cell>
        </row>
        <row r="444">
          <cell r="B444" t="str">
            <v>1811000</v>
          </cell>
          <cell r="C444" t="str">
            <v>Міністерство культури України (загальнодержавні витрати)</v>
          </cell>
        </row>
        <row r="445">
          <cell r="B445" t="str">
            <v>1811020</v>
          </cell>
          <cell r="C445" t="str">
            <v>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v>
          </cell>
        </row>
        <row r="446">
          <cell r="B446" t="str">
            <v>1811070</v>
          </cell>
          <cell r="C446" t="str">
            <v>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v>
          </cell>
        </row>
        <row r="447">
          <cell r="B447" t="str">
            <v>1811080</v>
          </cell>
          <cell r="C447" t="str">
            <v>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v>
          </cell>
        </row>
        <row r="448">
          <cell r="B448" t="str">
            <v>1811090</v>
          </cell>
          <cell r="C448" t="str">
            <v>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v>
          </cell>
        </row>
        <row r="449">
          <cell r="B449" t="str">
            <v>1811100</v>
          </cell>
          <cell r="C449" t="str">
            <v>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v>
          </cell>
        </row>
        <row r="450">
          <cell r="B450" t="str">
            <v>1811110</v>
          </cell>
          <cell r="C450" t="str">
            <v>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v>
          </cell>
        </row>
        <row r="451">
          <cell r="B451" t="str">
            <v>1811120</v>
          </cell>
          <cell r="C451" t="str">
            <v>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v>
          </cell>
        </row>
        <row r="452">
          <cell r="B452" t="str">
            <v>1811130</v>
          </cell>
          <cell r="C452" t="str">
            <v>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v>
          </cell>
        </row>
        <row r="453">
          <cell r="B453" t="str">
            <v>1811140</v>
          </cell>
          <cell r="C453" t="str">
            <v>Субвенція з державного бюджету місцевим бюджетам на проведення заходів з відзначення 200-річчя від дня народження Тараса Шевченка</v>
          </cell>
        </row>
        <row r="454">
          <cell r="B454" t="str">
            <v>1900000</v>
          </cell>
          <cell r="C454" t="str">
            <v>Державне агентство лісових ресурсів України</v>
          </cell>
        </row>
        <row r="455">
          <cell r="B455" t="str">
            <v>1901000</v>
          </cell>
          <cell r="C455" t="str">
            <v>Апарат Державного агентства лісових ресурсів України</v>
          </cell>
        </row>
        <row r="456">
          <cell r="B456" t="str">
            <v>1901010</v>
          </cell>
          <cell r="C456" t="str">
            <v>Керівництво та управління у сфері лісового господарства</v>
          </cell>
        </row>
        <row r="457">
          <cell r="B457" t="str">
            <v>1901020</v>
          </cell>
          <cell r="C457" t="str">
            <v>Дослідження, прикладні розробки  та підготовка наукових кадрів у сфері лісового господарства</v>
          </cell>
        </row>
        <row r="458">
          <cell r="B458" t="str">
            <v>1901050</v>
          </cell>
          <cell r="C458" t="str">
            <v>Підготовка кадрів для лісового господарства вищими навчальними закладами І і ІІ рівнів акредитації</v>
          </cell>
        </row>
        <row r="459">
          <cell r="B459" t="str">
            <v>1901060</v>
          </cell>
          <cell r="C459" t="str">
            <v>Ведення лісового і мисливського господарства, охорона і захист лісів в лісовому фонді</v>
          </cell>
        </row>
        <row r="460">
          <cell r="B460" t="str">
            <v>1901070</v>
          </cell>
          <cell r="C460" t="str">
            <v>Розвиток комплексної системи електронного документообігу та створення інформаційно-аналітичної системи обліку лісових ресурсів</v>
          </cell>
        </row>
        <row r="461">
          <cell r="B461" t="str">
            <v>2100000</v>
          </cell>
          <cell r="C461" t="str">
            <v>Міністерство оборони України</v>
          </cell>
        </row>
        <row r="462">
          <cell r="B462" t="str">
            <v>2101000</v>
          </cell>
          <cell r="C462" t="str">
            <v>Апарат Міністерства оборони України</v>
          </cell>
        </row>
        <row r="463">
          <cell r="B463" t="str">
            <v>2101010</v>
          </cell>
          <cell r="C463" t="str">
            <v>Керівництво та військове управління Збройними Силами України</v>
          </cell>
        </row>
        <row r="464">
          <cell r="B464" t="str">
            <v>2101020</v>
          </cell>
          <cell r="C464" t="str">
            <v>Забезпечення діяльності Збройних Сил України та підготовка військ</v>
          </cell>
        </row>
        <row r="465">
          <cell r="B465" t="str">
            <v>2101070</v>
          </cell>
          <cell r="C465" t="str">
            <v>Забезпечення Збройних Сил України зв'язком, створення та розвиток командних пунктів та автоматизованих систем управління</v>
          </cell>
        </row>
        <row r="466">
          <cell r="B466" t="str">
            <v>2101080</v>
          </cell>
          <cell r="C466" t="str">
            <v>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v>
          </cell>
        </row>
        <row r="467">
          <cell r="B467" t="str">
            <v>2101100</v>
          </cell>
          <cell r="C467" t="str">
            <v>Підготовка військових фахівців у вищих навчальних закладах І-ІV рівнів акредитації, підвищення кваліфікації та перепідготовка військових фахівців і державних службовців, початкова військова підготовка молоді</v>
          </cell>
        </row>
        <row r="468">
          <cell r="B468" t="str">
            <v>2101110</v>
          </cell>
          <cell r="C468" t="str">
            <v>Проведення мобілізаційної роботи і призову до Збройних Сил України та інших військових формувань</v>
          </cell>
        </row>
        <row r="469">
          <cell r="B469" t="str">
            <v>2101130</v>
          </cell>
          <cell r="C469"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70">
          <cell r="B470" t="str">
            <v>2101140</v>
          </cell>
          <cell r="C470" t="str">
            <v>Реформування та розвиток Збройних Сил України</v>
          </cell>
        </row>
        <row r="471">
          <cell r="B471" t="str">
            <v>2101150</v>
          </cell>
          <cell r="C471" t="str">
            <v>Розвиток озброєння та військової техніки Збройних Сил України</v>
          </cell>
        </row>
        <row r="472">
          <cell r="B472" t="str">
            <v>2101160</v>
          </cell>
          <cell r="C472" t="str">
            <v>Прикладні дослідження у сфері військової оборони держави</v>
          </cell>
        </row>
        <row r="473">
          <cell r="B473" t="str">
            <v>2101170</v>
          </cell>
          <cell r="C473" t="str">
            <v>Відновлення боєздатності, утримання, експлуатація, ремонт озброєння та військової техніки</v>
          </cell>
        </row>
        <row r="474">
          <cell r="B474" t="str">
            <v>2101180</v>
          </cell>
          <cell r="C474" t="str">
            <v>Будівництво і капітальний ремонт військових об'єктів</v>
          </cell>
        </row>
        <row r="475">
          <cell r="B475" t="str">
            <v>2101190</v>
          </cell>
          <cell r="C475" t="str">
            <v>Будівництво (придбання) житла для військовослужбовців Збройних Сил України</v>
          </cell>
        </row>
        <row r="476">
          <cell r="B476" t="str">
            <v>2101200</v>
          </cell>
          <cell r="C476" t="str">
            <v>Забезпечення живучості та вибухопожежобезпеки арсеналів, баз і складів озброєння ракет і боєприпасів Збройних Сил України</v>
          </cell>
        </row>
        <row r="477">
          <cell r="B477" t="str">
            <v>2101210</v>
          </cell>
          <cell r="C477" t="str">
            <v>Утилізація боєприпасів та рідинних компонентів ракетного палива, забезпечення живучості та вибухопожежобезпеки арсеналів, баз і складів Збройних Сил України</v>
          </cell>
        </row>
        <row r="478">
          <cell r="B478" t="str">
            <v>2101230</v>
          </cell>
          <cell r="C478" t="str">
            <v>Забезпечення участі у міжнародних миротворчих операціях</v>
          </cell>
        </row>
        <row r="479">
          <cell r="B479" t="str">
            <v>2101240</v>
          </cell>
          <cell r="C479" t="str">
            <v>Забезпечення виконання міжнародних угод у військовій сфері</v>
          </cell>
        </row>
        <row r="480">
          <cell r="B480" t="str">
            <v>2101260</v>
          </cell>
          <cell r="C480" t="str">
            <v>Створення, закупівля і модернізація озброєння та військової техніки за державним оборонним замовленням Міністерства оборони</v>
          </cell>
        </row>
        <row r="481">
          <cell r="B481" t="str">
            <v>2101270</v>
          </cell>
          <cell r="C481" t="str">
            <v>Підготовка курсантів льотних спеціалізацій для Збройних Сил України Харківським аероклубом Товариства сприяння обороні України</v>
          </cell>
        </row>
        <row r="482">
          <cell r="B482" t="str">
            <v>2101330</v>
          </cell>
          <cell r="C482" t="str">
            <v>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v>
          </cell>
        </row>
        <row r="483">
          <cell r="B483" t="str">
            <v>2101340</v>
          </cell>
          <cell r="C483" t="str">
            <v>Захист важливих державних об'єктів</v>
          </cell>
        </row>
        <row r="484">
          <cell r="B484" t="str">
            <v>2101350</v>
          </cell>
          <cell r="C484" t="str">
            <v>Соціальна та професійна адаптація військовослужбовців, що звільняються в запас або відставку</v>
          </cell>
        </row>
        <row r="485">
          <cell r="B485" t="str">
            <v>2101410</v>
          </cell>
          <cell r="C485" t="str">
            <v>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v>
          </cell>
        </row>
        <row r="486">
          <cell r="B486" t="str">
            <v>2101420</v>
          </cell>
          <cell r="C486" t="str">
            <v>Заходи, пов'язані із переходом на військову службу за контрактом</v>
          </cell>
        </row>
        <row r="487">
          <cell r="B487" t="str">
            <v>2101430</v>
          </cell>
          <cell r="C487" t="str">
            <v>Забезпечення речовим майном військовослужбовців та задоволення інших невідкладних потреб Збройних Сил України</v>
          </cell>
        </row>
        <row r="488">
          <cell r="B488" t="str">
            <v>2101440</v>
          </cell>
          <cell r="C488" t="str">
            <v>Забезпечення житлом військовослужбовців Збройних Сил України</v>
          </cell>
        </row>
        <row r="489">
          <cell r="B489" t="str">
            <v>2101500</v>
          </cell>
          <cell r="C489" t="str">
            <v>Видатки із Стабілізаційного фонду за напрямом оборони та придбання пожежної техніки</v>
          </cell>
        </row>
        <row r="490">
          <cell r="B490" t="str">
            <v>2101700</v>
          </cell>
          <cell r="C490" t="str">
            <v>Виплата додаткового грошового забезпечення військовослужбовцям Збройних Сил. які проходять службу на території Автономної Республіки Крим</v>
          </cell>
        </row>
        <row r="491">
          <cell r="B491" t="str">
            <v>2101710</v>
          </cell>
          <cell r="C491" t="str">
            <v>Проведення невідкладних заходів щодо забезпечення національної безпеки</v>
          </cell>
        </row>
        <row r="492">
          <cell r="B492" t="str">
            <v>2101720</v>
          </cell>
          <cell r="C492" t="str">
            <v>Проведення навчальних зборів з військовозобов'язаними</v>
          </cell>
        </row>
        <row r="493">
          <cell r="B493" t="str">
            <v>2101730</v>
          </cell>
          <cell r="C493" t="str">
            <v>Проведення антитерористичних операцій, інших спеціальних заходів та забезпечення правопорядку на державному кордоні</v>
          </cell>
        </row>
        <row r="494">
          <cell r="B494" t="str">
            <v>2101740</v>
          </cell>
          <cell r="C494" t="str">
            <v>Виплата одноразової грошової допомоги членам сімей загиблих військовослужбовців Збройних Сил</v>
          </cell>
        </row>
        <row r="495">
          <cell r="B495" t="str">
            <v>2101750</v>
          </cell>
          <cell r="C495" t="str">
            <v>Виплата грошового забезпечення та забезпечення харчуванням військовослужбовців Збройних Сил</v>
          </cell>
        </row>
        <row r="496">
          <cell r="B496" t="str">
            <v>2101760</v>
          </cell>
          <cell r="C496" t="str">
            <v>Закупівля озброєння та військової техніки</v>
          </cell>
        </row>
        <row r="497">
          <cell r="B497" t="str">
            <v>2102000</v>
          </cell>
          <cell r="C497" t="str">
            <v>Головне управління розвідки Міністерства оборони України</v>
          </cell>
        </row>
        <row r="498">
          <cell r="B498" t="str">
            <v>2110000</v>
          </cell>
          <cell r="C498" t="str">
            <v>Міністерство оборони України (загальнодержавні витрати)</v>
          </cell>
        </row>
        <row r="499">
          <cell r="B499" t="str">
            <v>2111000</v>
          </cell>
          <cell r="C499" t="str">
            <v>Міністерство оборони України (загальнодержавні витрати)</v>
          </cell>
        </row>
        <row r="500">
          <cell r="B500" t="str">
            <v>2111040</v>
          </cell>
          <cell r="C500" t="str">
            <v>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v>
          </cell>
        </row>
        <row r="501">
          <cell r="B501" t="str">
            <v>2200000</v>
          </cell>
          <cell r="C501" t="str">
            <v>Міністерство освіти і науки України</v>
          </cell>
        </row>
        <row r="502">
          <cell r="B502" t="str">
            <v>2201000</v>
          </cell>
          <cell r="C502" t="str">
            <v>Апарат Міністерства освіти і науки України</v>
          </cell>
        </row>
        <row r="503">
          <cell r="B503" t="str">
            <v>2201010</v>
          </cell>
          <cell r="C503" t="str">
            <v>Загальне керівництво та управління у сфері освіти і науки</v>
          </cell>
        </row>
        <row r="504">
          <cell r="B504" t="str">
            <v>2201020</v>
          </cell>
          <cell r="C504" t="str">
            <v>Фундаментальні дослідження у вищих навчальних закладах та наукових установах</v>
          </cell>
        </row>
        <row r="505">
          <cell r="B505" t="str">
            <v>2201030</v>
          </cell>
          <cell r="C505" t="str">
            <v>Забезпечення діяльності Державного фонду фундаментальних досліджень</v>
          </cell>
        </row>
        <row r="506">
          <cell r="B506" t="str">
            <v>2201040</v>
          </cell>
          <cell r="C506" t="str">
            <v>Дослідження, наукові та науково-технічні розробки, виконання робіт за державними цільовими програмами та державним замовленням, виконання міжнародних наукових та науково-технічних програм і проектів вищими навчальними закладами та науковими установами, п</v>
          </cell>
        </row>
        <row r="507">
          <cell r="B507" t="str">
            <v>2201060</v>
          </cell>
          <cell r="C507" t="str">
            <v>Наукові та науково-технічні розробки за державними цільовими програмами і державними замовленнями</v>
          </cell>
        </row>
        <row r="508">
          <cell r="B508" t="str">
            <v>2201070</v>
          </cell>
          <cell r="C508" t="str">
            <v>Виконання міжнародних наукових та науково-технічних програм та проектів вищими навчальними закладами та науковими установами</v>
          </cell>
        </row>
        <row r="509">
          <cell r="B509" t="str">
            <v>2201080</v>
          </cell>
          <cell r="C509" t="str">
            <v>Державні премії, стипендії та гранти в галузі освіти, науки і техніки, стипендії переможцям міжнародних конкурсів</v>
          </cell>
        </row>
        <row r="510">
          <cell r="B510" t="str">
            <v>2201090</v>
          </cell>
          <cell r="C510" t="str">
            <v>Фінансова підтримка наукових об'єктів, що становлять національне надбання</v>
          </cell>
        </row>
        <row r="511">
          <cell r="B511" t="str">
            <v>2201100</v>
          </cell>
          <cell r="C511" t="str">
            <v>Надання загальної та поглибленої освіти з фізики і математики, фізкультури і спорту загальноосвітніми спеціалізованими школами-інтернатами, надання освіти у загальноосвітніх школах соціальної реабілітації</v>
          </cell>
        </row>
        <row r="512">
          <cell r="B512" t="str">
            <v>2201110</v>
          </cell>
          <cell r="C512" t="str">
            <v>Надання освіти у загальноосвітніх школах соціальної реабілітації</v>
          </cell>
        </row>
        <row r="513">
          <cell r="B513" t="str">
            <v>2201120</v>
          </cell>
          <cell r="C513" t="str">
            <v>Надання позашкільної освіти державними позашкільними навчальними закладами, заходи з позашкільної роботи, оздоровлення та відпочинку дітей</v>
          </cell>
        </row>
        <row r="514">
          <cell r="B514" t="str">
            <v>2201130</v>
          </cell>
          <cell r="C514" t="str">
            <v>Підготовка робітничих кадрів у професійно-технічних навчальних закладах, професійно-технічних навчальних закладах соціальної реабілітації та адаптації, інших навчальних закладах, підготовка молодших спеціалістів у вищих професійно-технічних навчальних за</v>
          </cell>
        </row>
        <row r="515">
          <cell r="B515" t="str">
            <v>2201140</v>
          </cell>
          <cell r="C515" t="str">
            <v>Підготовка робітничих кадрів у професійно-технічних навчальних закладах соціальної реабілітації та адаптації</v>
          </cell>
        </row>
        <row r="516">
          <cell r="B516" t="str">
            <v>2201150</v>
          </cell>
          <cell r="C516" t="str">
            <v>Підготовка кадрів вищими навчальними закладами І і ІІ рівнів акредитації та забезпечення діяльності їх баз практики</v>
          </cell>
        </row>
        <row r="517">
          <cell r="B517" t="str">
            <v>2201160</v>
          </cell>
          <cell r="C517" t="str">
            <v>Підготовка кадрів вищими навчальними закладами ІІІ і ІV рівнів акредитації та забезпечення діяльності їх баз практики</v>
          </cell>
        </row>
        <row r="518">
          <cell r="B518" t="str">
            <v>2201170</v>
          </cell>
          <cell r="C518" t="str">
            <v>Здійснення методичного та матеріально-технічного забезпечення діяльності навчальних закладів</v>
          </cell>
        </row>
        <row r="519">
          <cell r="B519" t="str">
            <v>2201180</v>
          </cell>
          <cell r="C519" t="str">
            <v>Проведення всеукраїнських та міжнародних олімпіад у сфері освіти, всеукраїнського конкурсу "Учитель року"</v>
          </cell>
        </row>
        <row r="520">
          <cell r="B520" t="str">
            <v>2201190</v>
          </cell>
          <cell r="C520" t="str">
            <v>Інформатизація та комп'ютеризація загальноосвітніх навчальних закладів</v>
          </cell>
        </row>
        <row r="521">
          <cell r="B521" t="str">
            <v>2201200</v>
          </cell>
          <cell r="C521" t="str">
            <v>Пільговий проїзд студентів вищих навчальних закладів і учнів професійно-технічних училищ у залізничному, автомобільному та водному транспорті</v>
          </cell>
        </row>
        <row r="522">
          <cell r="B522" t="str">
            <v>2201210</v>
          </cell>
          <cell r="C522" t="str">
            <v>Державне пільгове довгострокове кредитування на здобуття освіти</v>
          </cell>
        </row>
        <row r="523">
          <cell r="B523" t="str">
            <v>2201220</v>
          </cell>
          <cell r="C523" t="str">
            <v>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v>
          </cell>
        </row>
        <row r="524">
          <cell r="B524" t="str">
            <v>2201230</v>
          </cell>
          <cell r="C524" t="str">
            <v>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v>
          </cell>
        </row>
        <row r="525">
          <cell r="B525" t="str">
            <v>2201240</v>
          </cell>
          <cell r="C525" t="str">
            <v>Методичне забезпечення діяльності навчальних закладів</v>
          </cell>
        </row>
        <row r="526">
          <cell r="B526" t="str">
            <v>2201250</v>
          </cell>
          <cell r="C526" t="str">
            <v>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v>
          </cell>
        </row>
        <row r="527">
          <cell r="B527" t="str">
            <v>2201260</v>
          </cell>
          <cell r="C527" t="str">
            <v>Амбулаторне медичне обслуговування працівників Кримської астрофізичної обсерваторії</v>
          </cell>
        </row>
        <row r="528">
          <cell r="B528" t="str">
            <v>2201270</v>
          </cell>
          <cell r="C528" t="str">
            <v>Функціонування музеїв</v>
          </cell>
        </row>
        <row r="529">
          <cell r="B529" t="str">
            <v>2201280</v>
          </cell>
          <cell r="C529" t="str">
            <v>Підготовка кадрів Київським національним університетом імені Тараса Шевченка</v>
          </cell>
        </row>
        <row r="530">
          <cell r="B530" t="str">
            <v>2201290</v>
          </cell>
          <cell r="C530" t="str">
            <v>Дослідження, наукові та науково-технічні розробки, проведення наукових заходів Київським національним університетом імені Тараса Шевченка, фінансова підтримка наукових об'єктів, що становлять національне надбання, амбулаторне медичне обслуговування</v>
          </cell>
        </row>
        <row r="531">
          <cell r="B531" t="str">
            <v>2201300</v>
          </cell>
          <cell r="C531" t="str">
            <v>Спецінформації</v>
          </cell>
        </row>
        <row r="532">
          <cell r="B532" t="str">
            <v>2201310</v>
          </cell>
          <cell r="C532" t="str">
            <v>Фізична і спортивна підготовка учнівської та студентської молоді</v>
          </cell>
        </row>
        <row r="533">
          <cell r="B533" t="str">
            <v>2201320</v>
          </cell>
          <cell r="C533" t="str">
            <v>Підвищення кваліфікації керівних працівників і спеціалістів харчової і переробної промисловості</v>
          </cell>
        </row>
        <row r="534">
          <cell r="B534" t="str">
            <v>2201330</v>
          </cell>
          <cell r="C534" t="str">
            <v>Будівництво, реконструкція, реставрація та ремонт гуртожитків навчальних закладів в містах проведення Євро - 2012</v>
          </cell>
        </row>
        <row r="535">
          <cell r="B535" t="str">
            <v>2201340</v>
          </cell>
          <cell r="C535" t="str">
            <v>Фінансова підтримка розвитку інфраструктури у сфері наукової діяльності</v>
          </cell>
        </row>
        <row r="536">
          <cell r="B536" t="str">
            <v>2201360</v>
          </cell>
          <cell r="C536" t="str">
            <v>Заходи з реалізації Європейської хартії регіональних мов або мов меншин, фінансова підтримка пропаганди української освіти за кордоном</v>
          </cell>
        </row>
        <row r="537">
          <cell r="B537" t="str">
            <v>2201370</v>
          </cell>
          <cell r="C537" t="str">
            <v>Підготовка фахівців Національним університетом "Юридична академія України  імені Ярослава Мудрого"</v>
          </cell>
        </row>
        <row r="538">
          <cell r="B538" t="str">
            <v>2201390</v>
          </cell>
          <cell r="C538" t="str">
            <v>Будівництво, реконструкція та ремонт гуртожитків для учнів професійно-технічних та студентів вищих навчальних закладів</v>
          </cell>
        </row>
        <row r="539">
          <cell r="B539" t="str">
            <v>2201430</v>
          </cell>
          <cell r="C539" t="str">
            <v>Підготовка кадрів Національним технічним університетом "Київський політехнічний інститут"</v>
          </cell>
        </row>
        <row r="540">
          <cell r="B540" t="str">
            <v>2201440</v>
          </cell>
          <cell r="C540" t="str">
            <v>Забезпечення діяльності Національного центру "Мала академія наук України"</v>
          </cell>
        </row>
        <row r="541">
          <cell r="B541" t="str">
            <v>2201450</v>
          </cell>
          <cell r="C541"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42">
          <cell r="B542" t="str">
            <v>2201460</v>
          </cell>
          <cell r="C542" t="str">
            <v>Надання кредитів на будівництво (придбання) житла для науково-педагогічних та педагогічних працівників</v>
          </cell>
        </row>
        <row r="543">
          <cell r="B543" t="str">
            <v>2201470</v>
          </cell>
          <cell r="C543" t="str">
            <v>Здійснення зовнішнього оцінювання та моніторинг якості освіти Українським центром оцінювання якості освіти та його регіональними підрозділами</v>
          </cell>
        </row>
        <row r="544">
          <cell r="B544" t="str">
            <v>2201480</v>
          </cell>
          <cell r="C544" t="str">
            <v>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v>
          </cell>
        </row>
        <row r="545">
          <cell r="B545" t="str">
            <v>2201500</v>
          </cell>
          <cell r="C545" t="str">
            <v>Підготовка кадрів Національним авіаційним університетом</v>
          </cell>
        </row>
        <row r="546">
          <cell r="B546" t="str">
            <v>2201510</v>
          </cell>
          <cell r="C546" t="str">
            <v>Державна атестація наукових і науково-педагогічних кадрів вищої кваліфікації, ліцензування, атестація та акредитація навчальних закладів, визнання і встановлення еквівалентності документів про освіту, виданих навчальними закладами іноземних держав, прост</v>
          </cell>
        </row>
        <row r="547">
          <cell r="B547" t="str">
            <v>2201520</v>
          </cell>
          <cell r="C547" t="str">
            <v>Фінансова підтримка пропаганди України за кордоном</v>
          </cell>
        </row>
        <row r="548">
          <cell r="B548" t="str">
            <v>2201530</v>
          </cell>
          <cell r="C548" t="str">
            <v>Підготовка кадрів для гуманітарної сфери Національним університетом "Острозька академія"</v>
          </cell>
        </row>
        <row r="549">
          <cell r="B549" t="str">
            <v>2201540</v>
          </cell>
          <cell r="C549" t="str">
            <v>Придбання шкільних автобусів для перевезення дітей, що проживають у сільській місцевості</v>
          </cell>
        </row>
        <row r="550">
          <cell r="B550" t="str">
            <v>2201550</v>
          </cell>
          <cell r="C550" t="str">
            <v>Забезпечення підготовки та перепідготовки у вищих навчальних закладах спеціалістів, залучених для проведення Євро - 2012</v>
          </cell>
        </row>
        <row r="551">
          <cell r="B551" t="str">
            <v>2201560</v>
          </cell>
          <cell r="C551" t="str">
            <v>Фундаментальні дослідження у сфері державного управління</v>
          </cell>
        </row>
        <row r="552">
          <cell r="B552" t="str">
            <v>2201600</v>
          </cell>
          <cell r="C552" t="str">
            <v>Заходи щодо модернізації системи загальної середньої освіти</v>
          </cell>
        </row>
        <row r="553">
          <cell r="B553" t="str">
            <v>2201800</v>
          </cell>
          <cell r="C553" t="str">
            <v>Капітальний ремонт приміщень та благоустрій території геодезичного полігону м. Бережани НУ "Львівська політехніка"</v>
          </cell>
        </row>
        <row r="554">
          <cell r="B554" t="str">
            <v>2201820</v>
          </cell>
          <cell r="C554" t="str">
            <v>Будівництво, ремонт та реконструкція закладів і об'єктів Міністерства освіти і науки України</v>
          </cell>
        </row>
        <row r="555">
          <cell r="B555" t="str">
            <v>2201830</v>
          </cell>
          <cell r="C555" t="str">
            <v>Виконання робіт із будівництва об'єктів Національного медичного університету ім. О.О. Богомольця</v>
          </cell>
        </row>
        <row r="556">
          <cell r="B556" t="str">
            <v>2201860</v>
          </cell>
          <cell r="C556" t="str">
            <v>Добудова до навчального корпусу НТУ "Київський політехнічний інститут" для розміщення Українсько-Японського центру</v>
          </cell>
        </row>
        <row r="557">
          <cell r="B557" t="str">
            <v>2201890</v>
          </cell>
          <cell r="C557" t="str">
            <v>Завершення будівництва учбового корпусу Шосткинського інституту Сумського державного університету</v>
          </cell>
        </row>
        <row r="558">
          <cell r="B558" t="str">
            <v>2202000</v>
          </cell>
          <cell r="C558" t="str">
            <v>Державна служба інтелектуальної власності України</v>
          </cell>
        </row>
        <row r="559">
          <cell r="B559" t="str">
            <v>2202020</v>
          </cell>
          <cell r="C559" t="str">
            <v>Заходи, пов'язані з охороною інтелектуальної власності</v>
          </cell>
        </row>
        <row r="560">
          <cell r="B560" t="str">
            <v>2203000</v>
          </cell>
          <cell r="C560" t="str">
            <v>Державна інспекція навчальних закладів України</v>
          </cell>
        </row>
        <row r="561">
          <cell r="B561" t="str">
            <v>2203010</v>
          </cell>
          <cell r="C561" t="str">
            <v>Здійснення державного нагляду за діяльністю навчальних закладів</v>
          </cell>
        </row>
        <row r="562">
          <cell r="B562" t="str">
            <v>2204000</v>
          </cell>
          <cell r="C562" t="str">
            <v>Державна служба молоді та спорту України</v>
          </cell>
        </row>
        <row r="563">
          <cell r="B563" t="str">
            <v>2204020</v>
          </cell>
          <cell r="C563" t="str">
            <v>Надання позашкільної освіти в МДЦК "Золотий ключик"</v>
          </cell>
        </row>
        <row r="564">
          <cell r="B564" t="str">
            <v>2204030</v>
          </cell>
          <cell r="C564" t="str">
            <v>Підготовка кадрів для сфери спорту вищими навчальними закладами І і ІІ рівнів акредитації</v>
          </cell>
        </row>
        <row r="565">
          <cell r="B565" t="str">
            <v>2204040</v>
          </cell>
          <cell r="C565" t="str">
            <v>Підготовка кадрів для сфери спорту вищими навчальними закладами ІІІ і ІV рівнів акредитації</v>
          </cell>
        </row>
        <row r="566">
          <cell r="B566" t="str">
            <v>2204050</v>
          </cell>
          <cell r="C566" t="str">
            <v>Підвищення кваліфікації працівників державних органів, установ і організацій у справах сім'ї, молоді та спорту</v>
          </cell>
        </row>
        <row r="567">
          <cell r="B567" t="str">
            <v>2204060</v>
          </cell>
          <cell r="C567" t="str">
            <v>Методичне забезпечення діяльності навчальних закладів у сфері спорту</v>
          </cell>
        </row>
        <row r="568">
          <cell r="B568" t="str">
            <v>2204080</v>
          </cell>
          <cell r="C56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569">
          <cell r="B569" t="str">
            <v>2204090</v>
          </cell>
          <cell r="C569" t="str">
            <v>Фінансова підтримка Спортивного комітету України</v>
          </cell>
        </row>
        <row r="570">
          <cell r="B570" t="str">
            <v>2204100</v>
          </cell>
          <cell r="C570" t="str">
            <v>Реалізація програм та здійснення  заходів Державної соціальної служби для сім'ї, дітей та молоді</v>
          </cell>
        </row>
        <row r="571">
          <cell r="B571" t="str">
            <v>2204130</v>
          </cell>
          <cell r="C571" t="str">
            <v>Фінансова підтримка паралімпійського руху в Україні</v>
          </cell>
        </row>
        <row r="572">
          <cell r="B572" t="str">
            <v>2204140</v>
          </cell>
          <cell r="C572" t="str">
            <v>Здійснення заходів з реалізації державної політики з питань дітей та заходів, спрямованих на подолання дитячої бездоглядності і безпритульності</v>
          </cell>
        </row>
        <row r="573">
          <cell r="B573" t="str">
            <v>2204150</v>
          </cell>
          <cell r="C573" t="str">
            <v>Надання державних пільгових довгострокових кредитів на підготовку кадрів для сфери спорту вищими навчальними закладами</v>
          </cell>
        </row>
        <row r="574">
          <cell r="B574" t="str">
            <v>2204160</v>
          </cell>
          <cell r="C574" t="str">
            <v>Фінансова підтримка програм і заходів аерокосмічного профілю серед дітей та молоді</v>
          </cell>
        </row>
        <row r="575">
          <cell r="B575" t="str">
            <v>2204170</v>
          </cell>
          <cell r="C575" t="str">
            <v>Державна підтримка молодіжних і дитячих громадських організацій на виконання загальнодержавних програм і заходів стосовно дітей, молоді, жінок, сім'ї</v>
          </cell>
        </row>
        <row r="576">
          <cell r="B576" t="str">
            <v>2204180</v>
          </cell>
          <cell r="C576" t="str">
            <v>Прикладні розробки у сфері сім'ї та молоді, розвитку спорту та методики підготовки спортсменів</v>
          </cell>
        </row>
        <row r="577">
          <cell r="B577" t="str">
            <v>2204190</v>
          </cell>
          <cell r="C577" t="str">
            <v>Здійснення державними органами централізованих заходів по організації відпочинку та оздоровлення дітей</v>
          </cell>
        </row>
        <row r="578">
          <cell r="B578" t="str">
            <v>2204200</v>
          </cell>
          <cell r="C578" t="str">
            <v>Пільговий проїзд дітей віком від 6 до 14 років у залізничному транспорті</v>
          </cell>
        </row>
        <row r="579">
          <cell r="B579" t="str">
            <v>2204210</v>
          </cell>
          <cell r="C579" t="str">
            <v>Державна підтримка дитячих громадських організацій на виконання загальнодержавних програм і заходів стосовно дітей</v>
          </cell>
        </row>
        <row r="580">
          <cell r="B580" t="str">
            <v>2204220</v>
          </cell>
          <cell r="C580" t="str">
            <v>Розвиток фізичної культури, спорту вищих досягнень та резервного спорту</v>
          </cell>
        </row>
        <row r="581">
          <cell r="B581" t="str">
            <v>2204230</v>
          </cell>
          <cell r="C581" t="str">
            <v>Функціонування музею спортивної слави України</v>
          </cell>
        </row>
        <row r="582">
          <cell r="B582" t="str">
            <v>2204240</v>
          </cell>
          <cell r="C582" t="str">
            <v>Забезпечення підготовки спортсменів вищих категорій</v>
          </cell>
        </row>
        <row r="583">
          <cell r="B583" t="str">
            <v>2204250</v>
          </cell>
          <cell r="C583" t="str">
            <v>Створення та розвиток матеріально-технічної бази спорту</v>
          </cell>
        </row>
        <row r="584">
          <cell r="B584" t="str">
            <v>2204260</v>
          </cell>
          <cell r="C584" t="str">
            <v>Прикладні розробки у сфері розвитку окремих видів спорту та методики підготовки спортсменів</v>
          </cell>
        </row>
        <row r="585">
          <cell r="B585" t="str">
            <v>2204270</v>
          </cell>
          <cell r="C585" t="str">
            <v>Розвиток авіаційних видів спорту</v>
          </cell>
        </row>
        <row r="586">
          <cell r="B586" t="str">
            <v>2204290</v>
          </cell>
          <cell r="C586" t="str">
            <v>Видатки на облаштування спортивних та футбольних майданчиків</v>
          </cell>
        </row>
        <row r="587">
          <cell r="B587" t="str">
            <v>2204310</v>
          </cell>
          <cell r="C587" t="str">
            <v>Проведення навчально-тренувальних зборів і змагань з олімпійських видів спорту</v>
          </cell>
        </row>
        <row r="588">
          <cell r="B588" t="str">
            <v>2204330</v>
          </cell>
          <cell r="C588" t="str">
            <v>Проведення заходів з неолімпійських видів спорту і масових заходів з фізичної культури</v>
          </cell>
        </row>
        <row r="589">
          <cell r="B589" t="str">
            <v>2204350</v>
          </cell>
          <cell r="C589" t="str">
            <v>Забезпечення діяльності Всеукраїнського центру фізичного здоров'я населення іСпорт для всіхі</v>
          </cell>
        </row>
        <row r="590">
          <cell r="B590" t="str">
            <v>2204360</v>
          </cell>
          <cell r="C590" t="str">
            <v>Оздоровлення і відпочинок дітей в дитячих оздоровчих таборах та МДЦ "Артек" і ДЦ "Молода Гвардія"</v>
          </cell>
        </row>
        <row r="591">
          <cell r="B591" t="str">
            <v>2204400</v>
          </cell>
          <cell r="C591" t="str">
            <v>Фінансова підтримка Національного олімпійського комітету України</v>
          </cell>
        </row>
        <row r="592">
          <cell r="B592" t="str">
            <v>2204430</v>
          </cell>
          <cell r="C592" t="str">
            <v>Забезпечення підготовки національної збірної команди України з футболу для участі в чемпіонаті Євро-2012</v>
          </cell>
        </row>
        <row r="593">
          <cell r="B593" t="str">
            <v>2204450</v>
          </cell>
          <cell r="C593" t="str">
            <v>Виготовлення посвідчень для батьків та дітей багатодітних родин</v>
          </cell>
        </row>
        <row r="594">
          <cell r="B594" t="str">
            <v>2204460</v>
          </cell>
          <cell r="C594" t="str">
            <v>Підготовка і участь національних збірних команд в Юнацьких Олімпійських іграх</v>
          </cell>
        </row>
        <row r="595">
          <cell r="B595" t="str">
            <v>2204490</v>
          </cell>
          <cell r="C595" t="str">
            <v>Надання загальної та поглибленої освіти з фізкультури і спорту загальноосвітніми спеціалізованими школами-інтернатами</v>
          </cell>
        </row>
        <row r="596">
          <cell r="B596" t="str">
            <v>2204500</v>
          </cell>
          <cell r="C596" t="str">
            <v>Видатки із Стабілізаційного фонду за напрямом забезпечення житлом громадян та витрати ДІУ</v>
          </cell>
        </row>
        <row r="597">
          <cell r="B597" t="str">
            <v>2204800</v>
          </cell>
          <cell r="C597" t="str">
            <v>Проведення протизсувних робіт з укріплення схилу, реконструкції та реставрації адміністративного будинку по вул. Десятинній, 14</v>
          </cell>
        </row>
        <row r="598">
          <cell r="B598" t="str">
            <v>2204810</v>
          </cell>
          <cell r="C598" t="str">
            <v>Реконструкція стадіону Національного спортивного комплексу "Олімпійський"</v>
          </cell>
        </row>
        <row r="599">
          <cell r="B599" t="str">
            <v>2204830</v>
          </cell>
          <cell r="C599" t="str">
            <v>Реконструкція та капітальний ремонт об'єктів Міжнародного дитячого центру "Артек" та Українського дитячого центру "Молода гвардія"</v>
          </cell>
        </row>
        <row r="600">
          <cell r="B600" t="str">
            <v>2204860</v>
          </cell>
          <cell r="C600" t="str">
            <v>Будівництво стадіону у м. Львові, необхідного для проведення Євро-2012</v>
          </cell>
        </row>
        <row r="601">
          <cell r="B601" t="str">
            <v>2204870</v>
          </cell>
          <cell r="C601" t="str">
            <v>Реконструкція стадіону комунального підприємства "Обласний спортивний комплекс "Металіст" в  м. Харкові</v>
          </cell>
        </row>
        <row r="602">
          <cell r="B602" t="str">
            <v>2204880</v>
          </cell>
          <cell r="C602" t="str">
            <v>Реконструкція гуртожитків Національного університету фізичного виховання і спорту для розміщення вболівальників під час проведення Євро-2012</v>
          </cell>
        </row>
        <row r="603">
          <cell r="B603" t="str">
            <v>2204890</v>
          </cell>
          <cell r="C603" t="str">
            <v>Придбання сучасного аналітичного обладнання для лабораторії Національного антидопінгового центру України в рамках підготовки до Євро-2012</v>
          </cell>
        </row>
        <row r="604">
          <cell r="B604" t="str">
            <v>2206000</v>
          </cell>
          <cell r="C604" t="str">
            <v>Київський національний університет імені Тараса Шевченка</v>
          </cell>
        </row>
        <row r="605">
          <cell r="B605" t="str">
            <v>2206010</v>
          </cell>
          <cell r="C605" t="str">
            <v>Фундаментальні дослідження у сфері природничих і технічних, гуманітарних і суспільних наук</v>
          </cell>
        </row>
        <row r="606">
          <cell r="B606" t="str">
            <v>2206020</v>
          </cell>
          <cell r="C606" t="str">
            <v>Прикладні розробки з пріоритетних напрямів розвитку науки і техніки та технічне оснащення наукової бази Київського національного університету імені Тараса Шевченка</v>
          </cell>
        </row>
        <row r="607">
          <cell r="B607" t="str">
            <v>2206040</v>
          </cell>
          <cell r="C607" t="str">
            <v>Проведення з'їздів, симпозіумів, конференцій і семінарів Київським національним університетом імені Тараса Шевченка</v>
          </cell>
        </row>
        <row r="608">
          <cell r="B608" t="str">
            <v>2206050</v>
          </cell>
          <cell r="C608" t="str">
            <v>Підготовка кадрів Київським національним університетом імені Тараса Шевченка</v>
          </cell>
        </row>
        <row r="609">
          <cell r="B609" t="str">
            <v>2209000</v>
          </cell>
          <cell r="C609" t="str">
            <v>Державне агентство з питань науки, інновацій та інформатизації України</v>
          </cell>
        </row>
        <row r="610">
          <cell r="B610" t="str">
            <v>2209010</v>
          </cell>
          <cell r="C610" t="str">
            <v>Керівництво та управління у сфері науки, інновацій та інформатизації</v>
          </cell>
        </row>
        <row r="611">
          <cell r="B611" t="str">
            <v>2209020</v>
          </cell>
          <cell r="C611" t="str">
            <v>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v>
          </cell>
        </row>
        <row r="612">
          <cell r="B612" t="str">
            <v>2209030</v>
          </cell>
          <cell r="C612" t="str">
            <v>Національна програма інформатизації, створення електронної інформаційної системи "Електронний Уряд", створення автоматизованої системи "Єдине вікно подання електронної звітності"</v>
          </cell>
        </row>
        <row r="613">
          <cell r="B613" t="str">
            <v>2209040</v>
          </cell>
          <cell r="C613" t="str">
            <v>Фундаментальні дослідження у наукових установах</v>
          </cell>
        </row>
        <row r="614">
          <cell r="B614" t="str">
            <v>2209050</v>
          </cell>
          <cell r="C614" t="str">
            <v>Забезпечення  діяльності Державного фонду фундаментальних досліджень</v>
          </cell>
        </row>
        <row r="615">
          <cell r="B615" t="str">
            <v>2209060</v>
          </cell>
          <cell r="C615" t="str">
            <v>Прикладні дослідження та науково-технічні розробки за напрямами діяльності наукових установ</v>
          </cell>
        </row>
        <row r="616">
          <cell r="B616" t="str">
            <v>2209070</v>
          </cell>
          <cell r="C616" t="str">
            <v>Дослідження, прикладні наукові і науково-технічні розробки, виконання робіт за державними цільовими програмами та державним замовленням</v>
          </cell>
        </row>
        <row r="617">
          <cell r="B617" t="str">
            <v>2209080</v>
          </cell>
          <cell r="C617" t="str">
            <v>Виконання зобов'язань України у сфері міжнародного науково-технічного співробітництва</v>
          </cell>
        </row>
        <row r="618">
          <cell r="B618" t="str">
            <v>2209090</v>
          </cell>
          <cell r="C618" t="str">
            <v>Державні премії, стипендії та гранти в галузі науки і техніки</v>
          </cell>
        </row>
        <row r="619">
          <cell r="B619" t="str">
            <v>2209100</v>
          </cell>
          <cell r="C619" t="str">
            <v>Фінансова підтримка наукових об'єктів, що становлять національне надбання</v>
          </cell>
        </row>
        <row r="620">
          <cell r="B620" t="str">
            <v>2209110</v>
          </cell>
          <cell r="C620" t="str">
            <v>Фінансова підтримка наукової преси</v>
          </cell>
        </row>
        <row r="621">
          <cell r="B621" t="str">
            <v>2209120</v>
          </cell>
          <cell r="C621" t="str">
            <v>Дослідження на антарктичній станції "Академік Вернадський"</v>
          </cell>
        </row>
        <row r="622">
          <cell r="B622" t="str">
            <v>2209130</v>
          </cell>
          <cell r="C622" t="str">
            <v>Фундаментальні дослідження у сфері державного управління</v>
          </cell>
        </row>
        <row r="623">
          <cell r="B623" t="str">
            <v>2209140</v>
          </cell>
          <cell r="C623" t="str">
            <v>Створення електронної інформаційної системи "Електронний Уряд"</v>
          </cell>
        </row>
        <row r="624">
          <cell r="B624" t="str">
            <v>2209150</v>
          </cell>
          <cell r="C624" t="str">
            <v>Створення сучасного інноваційного парку у галузі інформаційних та інших високих технологій</v>
          </cell>
        </row>
        <row r="625">
          <cell r="B625" t="str">
            <v>2209160</v>
          </cell>
          <cell r="C625" t="str">
            <v xml:space="preserve">Формування статутного капіталу Державної інноваційної небанківської фінансово-кредитної установи "Фонд підтримки малого інноваційного бізнесу"_x000D_
</v>
          </cell>
        </row>
        <row r="626">
          <cell r="B626" t="str">
            <v>2210000</v>
          </cell>
          <cell r="C626" t="str">
            <v>Міністерство освіти і науки України (загальнодержавні витрати)</v>
          </cell>
        </row>
        <row r="627">
          <cell r="B627" t="str">
            <v>2211000</v>
          </cell>
          <cell r="C627" t="str">
            <v>Міністерство освіти і науки України (загальнодержавні витрати)</v>
          </cell>
        </row>
        <row r="628">
          <cell r="B628" t="str">
            <v>2211020</v>
          </cell>
          <cell r="C628" t="str">
            <v>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v>
          </cell>
        </row>
        <row r="629">
          <cell r="B629" t="str">
            <v>2211030</v>
          </cell>
          <cell r="C629" t="str">
            <v>Субвенція з державного бюджету місцевим бюджетам на придбання шкільних автобусів для перевезення дітей, що проживають у сільській місцевості</v>
          </cell>
        </row>
        <row r="630">
          <cell r="B630" t="str">
            <v>2211060</v>
          </cell>
          <cell r="C630" t="str">
            <v>Субвенція з державного бюджету місцевим бюджетам на реалізацію державної цільової соціальної програми "Школа майбутнього"</v>
          </cell>
        </row>
        <row r="631">
          <cell r="B631" t="str">
            <v>2211070</v>
          </cell>
          <cell r="C631" t="str">
            <v>Субвенція з державного бюджету місцевим бюджетам на комп'ютеризацію та інформатизацію загальноосвітніх навчальних закладів районів</v>
          </cell>
        </row>
        <row r="632">
          <cell r="B632" t="str">
            <v>2211090</v>
          </cell>
          <cell r="C632" t="str">
            <v>Субвенція з державного бюджету обласному бюджету Київської області на проведення експерименту за принципом "гроші ходять за дитиною"</v>
          </cell>
        </row>
        <row r="633">
          <cell r="B633" t="str">
            <v>2211130</v>
          </cell>
          <cell r="C633" t="str">
            <v>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v>
          </cell>
        </row>
        <row r="634">
          <cell r="B634" t="str">
            <v>2211140</v>
          </cell>
          <cell r="C634" t="str">
            <v>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v>
          </cell>
        </row>
        <row r="635">
          <cell r="B635" t="str">
            <v>2211150</v>
          </cell>
          <cell r="C635" t="str">
            <v>Субвенція з державного бюджету обласному бюджету Одеської області на реконструкцію з розширенням палацу спорту в місті Одесі</v>
          </cell>
        </row>
        <row r="636">
          <cell r="B636" t="str">
            <v>2211170</v>
          </cell>
          <cell r="C636" t="str">
            <v>Субвенція з державного бюджету місцевим бюджетам на забезпечення харчуванням (сніданками) учнів 5-11 класів загальноосвітніх навчальних закладів</v>
          </cell>
        </row>
        <row r="637">
          <cell r="B637" t="str">
            <v>2300000</v>
          </cell>
          <cell r="C637" t="str">
            <v>Міністерство охорони здоров'я України</v>
          </cell>
        </row>
        <row r="638">
          <cell r="B638" t="str">
            <v>2301000</v>
          </cell>
          <cell r="C638" t="str">
            <v>Апарат Міністерства охорони здоров'я України</v>
          </cell>
        </row>
        <row r="639">
          <cell r="B639" t="str">
            <v>2301010</v>
          </cell>
          <cell r="C639" t="str">
            <v>Керівництво та управління у сфері охорони здоров'я</v>
          </cell>
        </row>
        <row r="640">
          <cell r="B640" t="str">
            <v>2301020</v>
          </cell>
          <cell r="C640" t="str">
            <v>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v>
          </cell>
        </row>
        <row r="641">
          <cell r="B641" t="str">
            <v>2301030</v>
          </cell>
          <cell r="C641" t="str">
            <v>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v>
          </cell>
        </row>
        <row r="642">
          <cell r="B642" t="str">
            <v>2301050</v>
          </cell>
          <cell r="C642" t="str">
            <v>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v>
          </cell>
        </row>
        <row r="643">
          <cell r="B643" t="str">
            <v>2301060</v>
          </cell>
          <cell r="C643" t="str">
            <v>Фінансова підтримка розвитку інфраструктури наукової діяльності у сфері профілактичної та клінічної медицини</v>
          </cell>
        </row>
        <row r="644">
          <cell r="B644" t="str">
            <v>2301070</v>
          </cell>
          <cell r="C644" t="str">
            <v>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v>
          </cell>
        </row>
        <row r="645">
          <cell r="B645" t="str">
            <v>2301080</v>
          </cell>
          <cell r="C645" t="str">
            <v>Підвищення кваліфікації медичних та фармацевтичних кадрів  та підготовка наукових і науково-педагогічних кадрів у сфері охорони здоров'я</v>
          </cell>
        </row>
        <row r="646">
          <cell r="B646" t="str">
            <v>2301090</v>
          </cell>
          <cell r="C646" t="str">
            <v>Методичне забезпечення діяльності медичних (фармацевтичних) вищих навчальних закладів та закладів післядипломної освіти</v>
          </cell>
        </row>
        <row r="647">
          <cell r="B647" t="str">
            <v>2301100</v>
          </cell>
          <cell r="C647" t="str">
            <v>Стаціонарне медичне обслуговування  працівників водного транспорту та нафтопереробної промисловості</v>
          </cell>
        </row>
        <row r="648">
          <cell r="B648" t="str">
            <v>2301110</v>
          </cell>
          <cell r="C648" t="str">
            <v>Спеціалізована та високоспеціалізована медична допомога, що надається загальнодержавними закладами охорони здоров'я</v>
          </cell>
        </row>
        <row r="649">
          <cell r="B649" t="str">
            <v>2301120</v>
          </cell>
          <cell r="C649" t="str">
            <v>Підготовка медичних і фармацевтичних кадрів вищими навчальними закладами І і ІІ рівнів акредитації</v>
          </cell>
        </row>
        <row r="650">
          <cell r="B650" t="str">
            <v>2301130</v>
          </cell>
          <cell r="C650" t="str">
            <v>Стипендії Президента України для видатних діячів галузі охорони здоров'я</v>
          </cell>
        </row>
        <row r="651">
          <cell r="B651" t="str">
            <v>2301140</v>
          </cell>
          <cell r="C651" t="str">
            <v>Централізована закупівля матеріально-технічних засобів для забезпечення надання медичних послуг у містах проведення Євро - 2012</v>
          </cell>
        </row>
        <row r="652">
          <cell r="B652" t="str">
            <v>2301150</v>
          </cell>
          <cell r="C652" t="str">
            <v>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v>
          </cell>
        </row>
        <row r="653">
          <cell r="B653" t="str">
            <v>2301160</v>
          </cell>
          <cell r="C653" t="str">
            <v>Створення центрів позитронно-емісійної томографії та придбання ПЕТ-КТ сканерів</v>
          </cell>
        </row>
        <row r="654">
          <cell r="B654" t="str">
            <v>2301170</v>
          </cell>
          <cell r="C654" t="str">
            <v>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v>
          </cell>
        </row>
        <row r="655">
          <cell r="B655" t="str">
            <v>2301180</v>
          </cell>
          <cell r="C655" t="str">
            <v>Санаторне лікування хворих на туберкульоз та дітей і підлітків з соматичними захворюваннями</v>
          </cell>
        </row>
        <row r="656">
          <cell r="B656" t="str">
            <v>2301190</v>
          </cell>
          <cell r="C656" t="str">
            <v>Створення оперативно-диспетчерських служб з використанням сучасних GPS-технологій</v>
          </cell>
        </row>
        <row r="657">
          <cell r="B657" t="str">
            <v>2301200</v>
          </cell>
          <cell r="C657" t="str">
            <v>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v>
          </cell>
        </row>
        <row r="658">
          <cell r="B658" t="str">
            <v>2301210</v>
          </cell>
          <cell r="C658" t="str">
            <v>Придбання медикаментів для забезпечення дітей. хворих на рідкісні захворювання</v>
          </cell>
        </row>
        <row r="659">
          <cell r="B659" t="str">
            <v>2301230</v>
          </cell>
          <cell r="C659" t="str">
            <v>Надання послуг у стоматологічних поліклініках вищих навчальних медичних закладів та інших загальнодержавних стоматологічних закладах</v>
          </cell>
        </row>
        <row r="660">
          <cell r="B660" t="str">
            <v>2301250</v>
          </cell>
          <cell r="C660" t="str">
            <v>Державний санітарно-епідеміологічний нагляд, дезінфекційні заходи та заходи по боротьбі з епідеміями</v>
          </cell>
        </row>
        <row r="661">
          <cell r="B661" t="str">
            <v>2301260</v>
          </cell>
          <cell r="C661" t="str">
            <v>Заходи по боротьбі з епідеміями</v>
          </cell>
        </row>
        <row r="662">
          <cell r="B662" t="str">
            <v>2301270</v>
          </cell>
          <cell r="C662" t="str">
            <v>Програми і централізовані заходи з імунопрофілактики</v>
          </cell>
        </row>
        <row r="663">
          <cell r="B663" t="str">
            <v>2301280</v>
          </cell>
          <cell r="C663" t="str">
            <v>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v>
          </cell>
        </row>
        <row r="664">
          <cell r="B664" t="str">
            <v>2301290</v>
          </cell>
          <cell r="C664" t="str">
            <v>Централізована закупівля рентгенологічного, діагностичного та іншого обладнання для закладів охорони здоров'я</v>
          </cell>
        </row>
        <row r="665">
          <cell r="B665" t="str">
            <v>2301310</v>
          </cell>
          <cell r="C665" t="str">
            <v>Централізовані заходи з трансплантації органів та тканин</v>
          </cell>
        </row>
        <row r="666">
          <cell r="B666" t="str">
            <v>2301320</v>
          </cell>
          <cell r="C666" t="str">
            <v>Проведення державним підприємством "Укрвакцина" розрахунків за надання послуг у галузі права щодо повернення бюджетних коштів</v>
          </cell>
        </row>
        <row r="667">
          <cell r="B667" t="str">
            <v>2301340</v>
          </cell>
          <cell r="C667" t="str">
            <v>Державний контроль за якістю лікарських засобів</v>
          </cell>
        </row>
        <row r="668">
          <cell r="B668" t="str">
            <v>2301350</v>
          </cell>
          <cell r="C668" t="str">
            <v>Організація і регулювання діяльності установ та окремі заходи у системі охорони здоров'я</v>
          </cell>
        </row>
        <row r="669">
          <cell r="B669" t="str">
            <v>2301360</v>
          </cell>
          <cell r="C669" t="str">
            <v>Лікування громадян України за кордоном</v>
          </cell>
        </row>
        <row r="670">
          <cell r="B670" t="str">
            <v>2301370</v>
          </cell>
          <cell r="C670" t="str">
            <v>Забезпечення медичних заходів по боротьбі з туберкульозом, профілактики та лікування СНІДу, лікування онкологічних хворих</v>
          </cell>
        </row>
        <row r="671">
          <cell r="B671" t="str">
            <v>2301380</v>
          </cell>
          <cell r="C671" t="str">
            <v>Розвиток служби екстреної медичної допомоги (придбання медичного автотранспорту) для закладів охорони здоровія України</v>
          </cell>
        </row>
        <row r="672">
          <cell r="B672" t="str">
            <v>2301400</v>
          </cell>
          <cell r="C672" t="str">
            <v>Забезпечення медичних заходів окремих державних програм та комплексних заходів програмного характеру</v>
          </cell>
        </row>
        <row r="673">
          <cell r="B673" t="str">
            <v>2301410</v>
          </cell>
          <cell r="C673" t="str">
            <v>Функціонування Національної наукової медичної бібліотеки, збереження та популяризація історії медицини</v>
          </cell>
        </row>
        <row r="674">
          <cell r="B674" t="str">
            <v>2301420</v>
          </cell>
          <cell r="C674" t="str">
            <v>Збереження та популяризація історії медицини</v>
          </cell>
        </row>
        <row r="675">
          <cell r="B675" t="str">
            <v>2301430</v>
          </cell>
          <cell r="C675"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676">
          <cell r="B676" t="str">
            <v>2301440</v>
          </cell>
          <cell r="C676" t="str">
            <v>Заходи з обміну та вивчення досвіду у провідних клініках світу</v>
          </cell>
        </row>
        <row r="677">
          <cell r="B677" t="str">
            <v>2301450</v>
          </cell>
          <cell r="C677" t="str">
            <v>Забезпечення окремих централізованих заходів з лікування цукрового діабету</v>
          </cell>
        </row>
        <row r="678">
          <cell r="B678" t="str">
            <v>2301480</v>
          </cell>
          <cell r="C678" t="str">
            <v>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v>
          </cell>
        </row>
        <row r="679">
          <cell r="B679" t="str">
            <v>2301510</v>
          </cell>
          <cell r="C679" t="str">
            <v>Заходи із реабілітації хворих на дитячий церебральний параліч у Міжнародній клініці відновного лікування</v>
          </cell>
        </row>
        <row r="680">
          <cell r="B680" t="str">
            <v>2301520</v>
          </cell>
          <cell r="C680" t="str">
            <v>Фінансова підтримка служб Товариства Червоного Хреста України та внесок до Міжнародної федерації Товариств Червоного Хреста та Червоного Півмісяця</v>
          </cell>
        </row>
        <row r="681">
          <cell r="B681" t="str">
            <v>2301540</v>
          </cell>
          <cell r="C681" t="str">
            <v>Надання державних пільгових довгострокових кредитів на підготовку медичних та фармацевтичних кадрів вищими навчальними закладами</v>
          </cell>
        </row>
        <row r="682">
          <cell r="B682" t="str">
            <v>2301580</v>
          </cell>
          <cell r="C682" t="str">
            <v>Заходи із запобігання поширенню та лікування грипу типу А/Н1N1/Каліфорнія/04/09 і гострих респіраторних захворювань</v>
          </cell>
        </row>
        <row r="683">
          <cell r="B683" t="str">
            <v>2301590</v>
          </cell>
          <cell r="C683" t="str">
            <v>Заходи із проектування, реконструкції та капітального ремонту закладів охорони здоров'я в містах проведення  Євро - 2012</v>
          </cell>
        </row>
        <row r="684">
          <cell r="B684" t="str">
            <v>2301600</v>
          </cell>
          <cell r="C684" t="str">
            <v>Заходи з подолання епідемії туберкульозу та СНІДу</v>
          </cell>
        </row>
        <row r="685">
          <cell r="B685" t="str">
            <v>2301800</v>
          </cell>
          <cell r="C685" t="str">
            <v>Заходи щодо створення державної клініки високих медичних технологій у Запорізькій області</v>
          </cell>
        </row>
        <row r="686">
          <cell r="B686" t="str">
            <v>2301820</v>
          </cell>
          <cell r="C686" t="str">
            <v>Будівництво сучасного лікувально-діагностичного комплексу Національної дитячої спеціалізованої лікарні "Охматдит"</v>
          </cell>
        </row>
        <row r="687">
          <cell r="B687" t="str">
            <v>2301830</v>
          </cell>
          <cell r="C687" t="str">
            <v>Завершення реконструкції харчоблоку Українського державного медико-соціального центру ветеранів війни с.Циблі</v>
          </cell>
        </row>
        <row r="688">
          <cell r="B688" t="str">
            <v>2301840</v>
          </cell>
          <cell r="C688" t="str">
            <v>Виконання робіт із будівництва об'єктів Національного медичного університету ім. О.О. Богомольця</v>
          </cell>
        </row>
        <row r="689">
          <cell r="B689" t="str">
            <v>2301850</v>
          </cell>
          <cell r="C689" t="str">
            <v>Реконструкція і розширення Національного інституту раку</v>
          </cell>
        </row>
        <row r="690">
          <cell r="B690" t="str">
            <v>2301860</v>
          </cell>
          <cell r="C690" t="str">
            <v>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v>
          </cell>
        </row>
        <row r="691">
          <cell r="B691" t="str">
            <v>2301870</v>
          </cell>
          <cell r="C691" t="str">
            <v>Будівництво клінік медичних навчальних закладів ІІІ - ІV рівнів акредитації</v>
          </cell>
        </row>
        <row r="692">
          <cell r="B692" t="str">
            <v>2301880</v>
          </cell>
          <cell r="C692" t="str">
            <v>Добудова лікувального корпусу державного закладу "Прикарпатський центр репродукції людини" (м. Івано-Франківськ)</v>
          </cell>
        </row>
        <row r="693">
          <cell r="B693" t="str">
            <v>2301890</v>
          </cell>
          <cell r="C693" t="str">
            <v>Реконструкція та капітальний ремонт навчальних корпусів і гуртожитків Донецького національного медичного університету ім. М.Горького</v>
          </cell>
        </row>
        <row r="694">
          <cell r="B694" t="str">
            <v>2302000</v>
          </cell>
          <cell r="C694" t="str">
            <v>Державна служба України з лікарських засобів</v>
          </cell>
        </row>
        <row r="695">
          <cell r="B695" t="str">
            <v>2302010</v>
          </cell>
          <cell r="C695" t="str">
            <v>Керівництво та управління у сфері лікарських засобів</v>
          </cell>
        </row>
        <row r="696">
          <cell r="B696" t="str">
            <v>2302020</v>
          </cell>
          <cell r="C696" t="str">
            <v>Заходи по боротьбі з виробництвом та розповсюдженням фальсифікованих та субстандартних лікарських засобів</v>
          </cell>
        </row>
        <row r="697">
          <cell r="B697" t="str">
            <v>2302030</v>
          </cell>
          <cell r="C697" t="str">
            <v>Створення державної інформаційно-аналітичної системи контролю за лікарськими засобами і медичною продукцією</v>
          </cell>
        </row>
        <row r="698">
          <cell r="B698" t="str">
            <v>2303000</v>
          </cell>
          <cell r="C698" t="str">
            <v>Державна служба України з контролю за наркотиками</v>
          </cell>
        </row>
        <row r="699">
          <cell r="B699" t="str">
            <v>2303010</v>
          </cell>
          <cell r="C699" t="str">
            <v>Керівництво та управління у сфері контролю за наркотиками</v>
          </cell>
        </row>
        <row r="700">
          <cell r="B700" t="str">
            <v>2304000</v>
          </cell>
          <cell r="C700" t="str">
            <v>Державна санітарно-епідеміологічна служба України</v>
          </cell>
        </row>
        <row r="701">
          <cell r="B701" t="str">
            <v>2304010</v>
          </cell>
          <cell r="C701" t="str">
            <v>Керівництво та управління у сфері санітарно-епідеміологічної служби</v>
          </cell>
        </row>
        <row r="702">
          <cell r="B702" t="str">
            <v>2304020</v>
          </cell>
          <cell r="C702" t="str">
            <v>Діяльність установ Державної санітарно-епідеміологічної служби та заходи по боротьбі з епідеміями</v>
          </cell>
        </row>
        <row r="703">
          <cell r="B703" t="str">
            <v>2305000</v>
          </cell>
          <cell r="C703" t="str">
            <v>Державна служба України з питань протидії ВІЛ-інфекції/СНІДу та інших соціально небезпечних захворювань</v>
          </cell>
        </row>
        <row r="704">
          <cell r="B704" t="str">
            <v>2305010</v>
          </cell>
          <cell r="C704" t="str">
            <v>Керівництво та управління у сфері протидії ВІЛ-інфекції/СНІДу та інших соціально небезпечних захворювань</v>
          </cell>
        </row>
        <row r="705">
          <cell r="B705" t="str">
            <v>2305020</v>
          </cell>
          <cell r="C705" t="str">
            <v>Удосконалення заходів протидіі ВІЛ-інфекції/СНІДу та інших соціально-небезпечних захворювань в Україні</v>
          </cell>
        </row>
        <row r="706">
          <cell r="B706" t="str">
            <v>2310000</v>
          </cell>
          <cell r="C706" t="str">
            <v>Міністерство охорони здоров'я України (загальнодержавні витрати)</v>
          </cell>
        </row>
        <row r="707">
          <cell r="B707" t="str">
            <v>2311000</v>
          </cell>
          <cell r="C707" t="str">
            <v>Міністерство охорони здоров'я України (загальнодержавні витрати)</v>
          </cell>
        </row>
        <row r="708">
          <cell r="B708" t="str">
            <v>2311020</v>
          </cell>
          <cell r="C708" t="str">
            <v>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v>
          </cell>
        </row>
        <row r="709">
          <cell r="B709" t="str">
            <v>2311030</v>
          </cell>
          <cell r="C709" t="str">
            <v>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v>
          </cell>
        </row>
        <row r="710">
          <cell r="B710" t="str">
            <v>2311050</v>
          </cell>
          <cell r="C710" t="str">
            <v>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v>
          </cell>
        </row>
        <row r="711">
          <cell r="B711" t="str">
            <v>2311060</v>
          </cell>
          <cell r="C711" t="str">
            <v>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v>
          </cell>
        </row>
        <row r="712">
          <cell r="B712" t="str">
            <v>2311090</v>
          </cell>
          <cell r="C712" t="str">
            <v>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v>
          </cell>
        </row>
        <row r="713">
          <cell r="B713" t="str">
            <v>2311100</v>
          </cell>
          <cell r="C713" t="str">
            <v>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v>
          </cell>
        </row>
        <row r="714">
          <cell r="B714" t="str">
            <v>2311110</v>
          </cell>
          <cell r="C714" t="str">
            <v>Субвенція з державного бюджету міському бюджету м. Києва на капітальний ремонт Київського міського центру репродуктивної та перинатальної медицини</v>
          </cell>
        </row>
        <row r="715">
          <cell r="B715" t="str">
            <v>2311120</v>
          </cell>
          <cell r="C715" t="str">
            <v>Субвенція з державного бюджету обласному бюджету Чернівецької області на придбання обладнання для закладів охорони здоров'я Чернівецької області</v>
          </cell>
        </row>
        <row r="716">
          <cell r="B716" t="str">
            <v>2311130</v>
          </cell>
          <cell r="C716" t="str">
            <v>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v>
          </cell>
        </row>
        <row r="717">
          <cell r="B717" t="str">
            <v>2311140</v>
          </cell>
          <cell r="C717" t="str">
            <v>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v>
          </cell>
        </row>
        <row r="718">
          <cell r="B718" t="str">
            <v>2311150</v>
          </cell>
          <cell r="C718" t="str">
            <v>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v>
          </cell>
        </row>
        <row r="719">
          <cell r="B719" t="str">
            <v>2311160</v>
          </cell>
          <cell r="C719"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720">
          <cell r="B720" t="str">
            <v>2311170</v>
          </cell>
          <cell r="C720" t="str">
            <v>Субвенція з державного бюджету обласному бюджету Кіровоградської області на придбання високовартісного медичного обладнання</v>
          </cell>
        </row>
        <row r="721">
          <cell r="B721" t="str">
            <v>2311180</v>
          </cell>
          <cell r="C721" t="str">
            <v>Субвенція з державного бюджету обласному бюджету Волинської області на закупівлю рентген-діагностичного обладнання, в тому числі ангіографу</v>
          </cell>
        </row>
        <row r="722">
          <cell r="B722" t="str">
            <v>2311190</v>
          </cell>
          <cell r="C722"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723">
          <cell r="B723" t="str">
            <v>2311200</v>
          </cell>
          <cell r="C723" t="str">
            <v>Субвенція з державного бюджету обласному бюджету Одеської області на закупівлю рентген-діагностичного та іншого медичного обладнання</v>
          </cell>
        </row>
        <row r="724">
          <cell r="B724" t="str">
            <v>2311210</v>
          </cell>
          <cell r="C724" t="str">
            <v>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v>
          </cell>
        </row>
        <row r="725">
          <cell r="B725" t="str">
            <v>2311220</v>
          </cell>
          <cell r="C725" t="str">
            <v>Субвенція з державного бюджету місцевим бюджетам на придбання витратних матеріалів та медичного обладнання для закладів охорони здоров'я</v>
          </cell>
        </row>
        <row r="726">
          <cell r="B726" t="str">
            <v>2311230</v>
          </cell>
          <cell r="C726" t="str">
            <v>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v>
          </cell>
        </row>
        <row r="727">
          <cell r="B727" t="str">
            <v>2311240</v>
          </cell>
          <cell r="C727" t="str">
            <v>Субвенція з державного бюджету міському бюджету міста Донецька на придбання сучасного медичного обладнання для закладів охорони здоров'я</v>
          </cell>
        </row>
        <row r="728">
          <cell r="B728" t="str">
            <v>2311250</v>
          </cell>
          <cell r="C728" t="str">
            <v>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v>
          </cell>
        </row>
        <row r="729">
          <cell r="B729" t="str">
            <v>2311260</v>
          </cell>
          <cell r="C729" t="str">
            <v>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v>
          </cell>
        </row>
        <row r="730">
          <cell r="B730" t="str">
            <v>2311270</v>
          </cell>
          <cell r="C730" t="str">
            <v>Субвенція з державного бюджету обласному бюджету Київської області на придбання медичного обладнання для Київської обласної клінічної лікарні</v>
          </cell>
        </row>
        <row r="731">
          <cell r="B731" t="str">
            <v>2311280</v>
          </cell>
          <cell r="C731" t="str">
            <v>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v>
          </cell>
        </row>
        <row r="732">
          <cell r="B732" t="str">
            <v>2311290</v>
          </cell>
          <cell r="C732" t="str">
            <v>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v>
          </cell>
        </row>
        <row r="733">
          <cell r="B733" t="str">
            <v>2311300</v>
          </cell>
          <cell r="C733"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734">
          <cell r="B734" t="str">
            <v>2311310</v>
          </cell>
          <cell r="C734" t="str">
            <v>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v>
          </cell>
        </row>
        <row r="735">
          <cell r="B735" t="str">
            <v>2311320</v>
          </cell>
          <cell r="C735"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736">
          <cell r="B736" t="str">
            <v>2311330</v>
          </cell>
          <cell r="C736" t="str">
            <v>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v>
          </cell>
        </row>
        <row r="737">
          <cell r="B737" t="str">
            <v>2311340</v>
          </cell>
          <cell r="C737"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738">
          <cell r="B738" t="str">
            <v>2311350</v>
          </cell>
          <cell r="C738"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739">
          <cell r="B739" t="str">
            <v>2311360</v>
          </cell>
          <cell r="C739" t="str">
            <v>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v>
          </cell>
        </row>
        <row r="740">
          <cell r="B740" t="str">
            <v>2311370</v>
          </cell>
          <cell r="C740"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41">
          <cell r="B741" t="str">
            <v>2311380</v>
          </cell>
          <cell r="C741" t="str">
            <v>Субвенція з державного бюджету місцевим бюджетам на придбання медичного обладнання та  автотранспорту для закладів охорони здоров'я </v>
          </cell>
        </row>
        <row r="742">
          <cell r="B742" t="str">
            <v>2311390</v>
          </cell>
          <cell r="C742"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743">
          <cell r="B743" t="str">
            <v>2400000</v>
          </cell>
          <cell r="C743" t="str">
            <v>Міністерство екології та природних ресурсів України</v>
          </cell>
        </row>
        <row r="744">
          <cell r="B744" t="str">
            <v>2401000</v>
          </cell>
          <cell r="C744" t="str">
            <v>Апарат Міністерства екології та природних ресурсів України</v>
          </cell>
        </row>
        <row r="745">
          <cell r="B745" t="str">
            <v>2401010</v>
          </cell>
          <cell r="C745" t="str">
            <v>Загальне керівництво та управління у сфері екології та природних ресурсів</v>
          </cell>
        </row>
        <row r="746">
          <cell r="B746" t="str">
            <v>2401020</v>
          </cell>
          <cell r="C746" t="str">
            <v>Управління та контроль у сфері охорони навколишнього природного середовища на регіональному рівні</v>
          </cell>
        </row>
        <row r="747">
          <cell r="B747" t="str">
            <v>2401030</v>
          </cell>
          <cell r="C747" t="str">
            <v>Розробка та впровадження комплексної інформаційної системи Міністерства екології та природних ресурсів України</v>
          </cell>
        </row>
        <row r="748">
          <cell r="B748" t="str">
            <v>2401040</v>
          </cell>
          <cell r="C748" t="str">
            <v>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v>
          </cell>
        </row>
        <row r="749">
          <cell r="B749" t="str">
            <v>2401090</v>
          </cell>
          <cell r="C749" t="str">
            <v>Підвищення кваліфікації та перепідготовка у сфері екології та природних ресурсів, підготовка наукових та науково-педагогічних кадрів</v>
          </cell>
        </row>
        <row r="750">
          <cell r="B750" t="str">
            <v>2401100</v>
          </cell>
          <cell r="C750"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51">
          <cell r="B751" t="str">
            <v>2401140</v>
          </cell>
          <cell r="C751" t="str">
            <v>Підготовка робітничих кадрів у професійно-технічних навчальних закладах соціальної реабілітації та адаптації</v>
          </cell>
        </row>
        <row r="752">
          <cell r="B752" t="str">
            <v>2401160</v>
          </cell>
          <cell r="C752" t="str">
            <v>Заходи із створення і збереження природно-заповідного фонду, ведення кадастрів тваринного і рослинного світу, Червоної книги</v>
          </cell>
        </row>
        <row r="753">
          <cell r="B753" t="str">
            <v>2401190</v>
          </cell>
          <cell r="C753" t="str">
            <v>Моніторинг навколишнього природного середовища та забезпечення державного контролю за додержанням вимог природоохоронного законодавства</v>
          </cell>
        </row>
        <row r="754">
          <cell r="B754" t="str">
            <v>2401230</v>
          </cell>
          <cell r="C754" t="str">
            <v>Очистка стічних вод</v>
          </cell>
        </row>
        <row r="755">
          <cell r="B755" t="str">
            <v>2401240</v>
          </cell>
          <cell r="C755" t="str">
            <v>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v>
          </cell>
        </row>
        <row r="756">
          <cell r="B756" t="str">
            <v>2401250</v>
          </cell>
          <cell r="C756" t="str">
            <v>Поводження з відходами та небезпечними хімічними речовинами</v>
          </cell>
        </row>
        <row r="757">
          <cell r="B757" t="str">
            <v>2401260</v>
          </cell>
          <cell r="C757" t="str">
            <v>Формування національної екологічної мережі</v>
          </cell>
        </row>
        <row r="758">
          <cell r="B758" t="str">
            <v>2401270</v>
          </cell>
          <cell r="C758" t="str">
            <v>Здійснення природоохоронних заходів</v>
          </cell>
        </row>
        <row r="759">
          <cell r="B759" t="str">
            <v>2401280</v>
          </cell>
          <cell r="C759" t="str">
            <v>Здійснення природоохоронних заходів, направлених на упередження та ліквідацію наслідків негативних природних явищ</v>
          </cell>
        </row>
        <row r="760">
          <cell r="B760" t="str">
            <v>2401290</v>
          </cell>
          <cell r="C760" t="str">
            <v>Підвищення якості атмосферного повітря</v>
          </cell>
        </row>
        <row r="761">
          <cell r="B761" t="str">
            <v>2401320</v>
          </cell>
          <cell r="C761" t="str">
            <v>Фінансова підтримка природоохоронної діяльності, у тому числі через механізм здешевлення кредитів комерційних банків</v>
          </cell>
        </row>
        <row r="762">
          <cell r="B762" t="str">
            <v>2401330</v>
          </cell>
          <cell r="C762" t="str">
            <v>Заходи щодо очистки стічних вод в місті Одесі</v>
          </cell>
        </row>
        <row r="763">
          <cell r="B763" t="str">
            <v>2401450</v>
          </cell>
          <cell r="C763" t="str">
            <v>Загальнодержавні топографо-геодезичні та картографічні роботи, демаркація та делімітація державного кордону</v>
          </cell>
        </row>
        <row r="764">
          <cell r="B764" t="str">
            <v>2401460</v>
          </cell>
          <cell r="C764" t="str">
            <v>Демаркація та делімітація державного кордону</v>
          </cell>
        </row>
        <row r="765">
          <cell r="B765" t="str">
            <v>2401470</v>
          </cell>
          <cell r="C765" t="str">
            <v>Керівництво та управління у сфері геодезії, картографії та кадастру</v>
          </cell>
        </row>
        <row r="766">
          <cell r="B766" t="str">
            <v>2401480</v>
          </cell>
          <cell r="C766" t="str">
            <v>Фінансове забезпечення цільових проектів екологічної модернізації підприємств</v>
          </cell>
        </row>
        <row r="767">
          <cell r="B767" t="str">
            <v>2401490</v>
          </cell>
          <cell r="C767" t="str">
            <v>Компенсація витрат, пов'язаних з утилізацією транспортних засобів</v>
          </cell>
        </row>
        <row r="768">
          <cell r="B768" t="str">
            <v>2402000</v>
          </cell>
          <cell r="C768" t="str">
            <v>Державне агентство екологічних інвестицій України</v>
          </cell>
        </row>
        <row r="769">
          <cell r="B769" t="str">
            <v>2404000</v>
          </cell>
          <cell r="C769" t="str">
            <v>Державна служба геології та надр України</v>
          </cell>
        </row>
        <row r="770">
          <cell r="B770" t="str">
            <v>2404010</v>
          </cell>
          <cell r="C770" t="str">
            <v>Керівництво та управління у сфері геологічного вивчення та використання надр</v>
          </cell>
        </row>
        <row r="771">
          <cell r="B771" t="str">
            <v>2404020</v>
          </cell>
          <cell r="C771" t="str">
            <v>Розвиток мінерально-сировинної бази</v>
          </cell>
        </row>
        <row r="772">
          <cell r="B772" t="str">
            <v>2404030</v>
          </cell>
          <cell r="C772" t="str">
            <v>Геолого-екологічні дослідження та заходи</v>
          </cell>
        </row>
        <row r="773">
          <cell r="B773" t="str">
            <v>2405000</v>
          </cell>
          <cell r="C773" t="str">
            <v>Державна екологічна інспекція України</v>
          </cell>
        </row>
        <row r="774">
          <cell r="B774" t="str">
            <v>2405010</v>
          </cell>
          <cell r="C774" t="str">
            <v>Керівництво та управління у сфері екологічного контролю</v>
          </cell>
        </row>
        <row r="775">
          <cell r="B775" t="str">
            <v>2405020</v>
          </cell>
          <cell r="C775" t="str">
            <v>Зміцнення матеріально-технічної бази і методологічне забезпечення Державної екологічної інспекції України та її територіальних органів</v>
          </cell>
        </row>
        <row r="776">
          <cell r="B776" t="str">
            <v>2406000</v>
          </cell>
          <cell r="C776" t="str">
            <v>Національна комісія з радіаційного захисту населення України</v>
          </cell>
        </row>
        <row r="777">
          <cell r="B777" t="str">
            <v>2406010</v>
          </cell>
          <cell r="C777" t="str">
            <v>Керівництво та управління у сфері радіаційного захисту населення</v>
          </cell>
        </row>
        <row r="778">
          <cell r="B778" t="str">
            <v>2407000</v>
          </cell>
          <cell r="C778" t="str">
            <v>Державне агентство водних ресурсів України</v>
          </cell>
        </row>
        <row r="779">
          <cell r="B779" t="str">
            <v>2407010</v>
          </cell>
          <cell r="C779" t="str">
            <v>Керівництво та управління у сфері водного господарства</v>
          </cell>
        </row>
        <row r="780">
          <cell r="B780" t="str">
            <v>2407020</v>
          </cell>
          <cell r="C780" t="str">
            <v>Прикладні наукові та науково-технічні розробки, виконання робіт за державним замовленням у сфері розвитку водного господарства</v>
          </cell>
        </row>
        <row r="781">
          <cell r="B781" t="str">
            <v>2407030</v>
          </cell>
          <cell r="C781" t="str">
            <v>Розробки найважливіших новітніх технологій у сфері екологічного оздоровлення водних ресурсів</v>
          </cell>
        </row>
        <row r="782">
          <cell r="B782" t="str">
            <v>2407040</v>
          </cell>
          <cell r="C782" t="str">
            <v>Підвищення кваліфікації кадрів у сфері водного господарства</v>
          </cell>
        </row>
        <row r="783">
          <cell r="B783" t="str">
            <v>2407050</v>
          </cell>
          <cell r="C783" t="str">
            <v>Експлуатація державного водогосподарського комплексу та управління водними ресурсами</v>
          </cell>
        </row>
        <row r="784">
          <cell r="B784" t="str">
            <v>2407060</v>
          </cell>
          <cell r="C784" t="str">
            <v>Ведення державного моніторингу поверхневих вод, водного кадастру, паспортизація, управління водними ресурсами</v>
          </cell>
        </row>
        <row r="785">
          <cell r="B785" t="str">
            <v>2407070</v>
          </cell>
          <cell r="C785" t="str">
            <v xml:space="preserve">Захист від шкідливої дії вод сільських населених пунктів та сільськогосподарських угідь, в тому числі в басейні р. Тиса у Закарпатській області_x000D_
</v>
          </cell>
        </row>
        <row r="786">
          <cell r="B786" t="str">
            <v>2407080</v>
          </cell>
          <cell r="C786" t="str">
            <v>Комплексний протипаводковий захист в басейні р. Тиса у Закарпатській області</v>
          </cell>
        </row>
        <row r="787">
          <cell r="B787" t="str">
            <v>2407090</v>
          </cell>
          <cell r="C787" t="str">
            <v>Першочергове забезпечення населених пунктів централізованим водопостачанням</v>
          </cell>
        </row>
        <row r="788">
          <cell r="B788" t="str">
            <v>2407100</v>
          </cell>
          <cell r="C78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789">
          <cell r="B789" t="str">
            <v>2407110</v>
          </cell>
          <cell r="C789" t="str">
            <v>Комплексний протипаводковий захист Прикарпатського регіону</v>
          </cell>
        </row>
        <row r="790">
          <cell r="B790" t="str">
            <v>2407120</v>
          </cell>
          <cell r="C790" t="str">
            <v>Розвиток та поліпшення екологічного стану зрошуваних та осушених угідь</v>
          </cell>
        </row>
        <row r="791">
          <cell r="B791" t="str">
            <v>2407130</v>
          </cell>
          <cell r="C791" t="str">
            <v>Виконання боргових зобов'язань за кредитом, залученим ДП "Львівська обласна дирекція з протипаводкового захисту" під державну гарантію</v>
          </cell>
        </row>
        <row r="792">
          <cell r="B792" t="str">
            <v>2407140</v>
          </cell>
          <cell r="C792" t="str">
            <v>Здійснення заходів із заповнення водою водосховищ та інших водних об'єктів  Автономної Республіки Крим</v>
          </cell>
        </row>
        <row r="793">
          <cell r="B793" t="str">
            <v>2407150</v>
          </cell>
          <cell r="C793" t="str">
            <v>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v>
          </cell>
        </row>
        <row r="794">
          <cell r="B794" t="str">
            <v>2407700</v>
          </cell>
          <cell r="C794" t="str">
            <v>Здійснення заходів щодо запобігання можливому затопленню територій внаслідок льодоходу та повені</v>
          </cell>
        </row>
        <row r="795">
          <cell r="B795" t="str">
            <v>2408000</v>
          </cell>
          <cell r="C795" t="str">
            <v>Державне агентство України з управління зоною відчуження</v>
          </cell>
        </row>
        <row r="796">
          <cell r="B796" t="str">
            <v>2408010</v>
          </cell>
          <cell r="C796" t="str">
            <v>Керівництво та управління діяльністю у зоні відчуження</v>
          </cell>
        </row>
        <row r="797">
          <cell r="B797" t="str">
            <v>2408040</v>
          </cell>
          <cell r="C797" t="str">
            <v>Внески України до Чорнобильського фонду "Укриття" та до рахунку ядерної безпеки ЄБРР</v>
          </cell>
        </row>
        <row r="798">
          <cell r="B798" t="str">
            <v>2408070</v>
          </cell>
          <cell r="C798" t="str">
            <v>Радіологічний захист населення та екологічне оздоровлення території, що зазнала радіоактивного забруднення</v>
          </cell>
        </row>
        <row r="799">
          <cell r="B799" t="str">
            <v>2408080</v>
          </cell>
          <cell r="C799" t="str">
            <v>Наукове забезпечення робіт та інформаційні системи щодо ліквідації наслідків Чорнобильської катастрофи</v>
          </cell>
        </row>
        <row r="800">
          <cell r="B800" t="str">
            <v>2408090</v>
          </cell>
          <cell r="C800" t="str">
            <v>Виконання робіт у сфері поводження з радіоактивними відходами неядерного циклу, будівництво пускового комплексу "Вектор" та експлуатація його об'єктів</v>
          </cell>
        </row>
        <row r="801">
          <cell r="B801" t="str">
            <v>2408110</v>
          </cell>
          <cell r="C801" t="str">
            <v>Підтримка екологічно безпечного стану у зонах відчуження і безумовного (обов'язкового) відселення</v>
          </cell>
        </row>
        <row r="802">
          <cell r="B802" t="str">
            <v>2408120</v>
          </cell>
          <cell r="C802" t="str">
            <v>Підтримка у безпечному стані енергоблоків та об'єкта "Укриття" та заходи щодо підготовки до зняття з експлуатації Чорнобильської АЕС</v>
          </cell>
        </row>
        <row r="803">
          <cell r="B803" t="str">
            <v>2500000</v>
          </cell>
          <cell r="C803" t="str">
            <v>Міністерство соціальної політики України</v>
          </cell>
        </row>
        <row r="804">
          <cell r="B804" t="str">
            <v>2501000</v>
          </cell>
          <cell r="C804" t="str">
            <v>Апарат Міністерства соціальної політики України</v>
          </cell>
        </row>
        <row r="805">
          <cell r="B805" t="str">
            <v>2501010</v>
          </cell>
          <cell r="C805" t="str">
            <v>Керівництво та управління у сфері соціальної політики</v>
          </cell>
        </row>
        <row r="806">
          <cell r="B806" t="str">
            <v>2501040</v>
          </cell>
          <cell r="C806" t="str">
            <v>Прикладні наукові та науково-технічні розробки, підготовка наукових кадрів у сфері соціальної політики</v>
          </cell>
        </row>
        <row r="807">
          <cell r="B807" t="str">
            <v>2501050</v>
          </cell>
          <cell r="C807" t="str">
            <v>Підготовка кадрів для галузі соціального захисту вищими навчальними закладами І і ІІ рівнів акредитації</v>
          </cell>
        </row>
        <row r="808">
          <cell r="B808" t="str">
            <v>2501060</v>
          </cell>
          <cell r="C808" t="str">
            <v>Підвищення кваліфікації працівників органів соціального захисту та соціальна адаптація військовослужбовців, звільнених у запас або у відставку</v>
          </cell>
        </row>
        <row r="809">
          <cell r="B809" t="str">
            <v>2501070</v>
          </cell>
          <cell r="C809" t="str">
            <v>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v>
          </cell>
        </row>
        <row r="810">
          <cell r="B810" t="str">
            <v>2501090</v>
          </cell>
          <cell r="C810" t="str">
            <v>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v>
          </cell>
        </row>
        <row r="811">
          <cell r="B811" t="str">
            <v>2501100</v>
          </cell>
          <cell r="C811" t="str">
            <v>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v>
          </cell>
        </row>
        <row r="812">
          <cell r="B812" t="str">
            <v>2501110</v>
          </cell>
          <cell r="C812" t="str">
            <v>Фінансова підтримка заходів із соціального захисту дітей</v>
          </cell>
        </row>
        <row r="813">
          <cell r="B813" t="str">
            <v>2501120</v>
          </cell>
          <cell r="C813" t="str">
            <v>Розселення та облаштування депортованих кримських татар та осіб інших національностей, які були  депортовані з території України</v>
          </cell>
        </row>
        <row r="814">
          <cell r="B814" t="str">
            <v>2501130</v>
          </cell>
          <cell r="C814" t="str">
            <v>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v>
          </cell>
        </row>
        <row r="815">
          <cell r="B815" t="str">
            <v>2501140</v>
          </cell>
          <cell r="C815" t="str">
            <v>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v>
          </cell>
        </row>
        <row r="816">
          <cell r="B816" t="str">
            <v>2501150</v>
          </cell>
          <cell r="C816" t="str">
            <v>Щорічна разова грошова допомога ветеранам війни та жертвам нацистських переслідувань</v>
          </cell>
        </row>
        <row r="817">
          <cell r="B817" t="str">
            <v>2501160</v>
          </cell>
          <cell r="C817" t="str">
            <v>Довічні державні стипендії</v>
          </cell>
        </row>
        <row r="818">
          <cell r="B818" t="str">
            <v>2501170</v>
          </cell>
          <cell r="C818" t="str">
            <v>Розробка нових видів протезно-ортопедичних виробів та обслуговування інвалідів у стаціонарах при протезних підприємствах</v>
          </cell>
        </row>
        <row r="819">
          <cell r="B819" t="str">
            <v>2501180</v>
          </cell>
          <cell r="C819" t="str">
            <v>Соціальний захист працівників, що  вивільняються у зв'язку з виведенням з експлуатації Чорнобильської АЕС</v>
          </cell>
        </row>
        <row r="820">
          <cell r="B820" t="str">
            <v>2501200</v>
          </cell>
          <cell r="C820" t="str">
            <v>Соціальний захист громадян, які постраждали внаслідок Чорнобильської катастрофи</v>
          </cell>
        </row>
        <row r="821">
          <cell r="B821" t="str">
            <v>2501210</v>
          </cell>
          <cell r="C821" t="str">
            <v>Компенсація сім'ям з дітьми та видатки на безплатне харчування дітей, які постраждали внаслідок Чорнобильської катастрофи</v>
          </cell>
        </row>
        <row r="822">
          <cell r="B822" t="str">
            <v>2501230</v>
          </cell>
          <cell r="C822" t="str">
            <v>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v>
          </cell>
        </row>
        <row r="823">
          <cell r="B823" t="str">
            <v>2501240</v>
          </cell>
          <cell r="C823" t="str">
            <v>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v>
          </cell>
        </row>
        <row r="824">
          <cell r="B824" t="str">
            <v>2501250</v>
          </cell>
          <cell r="C824" t="str">
            <v>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v>
          </cell>
        </row>
        <row r="825">
          <cell r="B825" t="str">
            <v>2501260</v>
          </cell>
          <cell r="C825"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826">
          <cell r="B826" t="str">
            <v>2501270</v>
          </cell>
          <cell r="C826" t="str">
            <v>Допомога по тимчасовій непрацездатності громадянам, які постраждали внаслідок Чорнобильської катастрофи</v>
          </cell>
        </row>
        <row r="827">
          <cell r="B827" t="str">
            <v>2501280</v>
          </cell>
          <cell r="C827" t="str">
            <v>Забезпечення житлом громадян, які постраждали внаслідок Чорнобильської катастрофи</v>
          </cell>
        </row>
        <row r="828">
          <cell r="B828" t="str">
            <v>2501300</v>
          </cell>
          <cell r="C828" t="str">
            <v>Обслуговування банківських позик, наданих на пільгових умовах до 1999 року громадянам, які постраждали внаслідок Чорнобильської катастрофи</v>
          </cell>
        </row>
        <row r="829">
          <cell r="B829" t="str">
            <v>2501360</v>
          </cell>
          <cell r="C829" t="str">
            <v>Оздоровлення громадян, які постраждали внаслідок Чорнобильської катастрофи</v>
          </cell>
        </row>
        <row r="830">
          <cell r="B830" t="str">
            <v>2501370</v>
          </cell>
          <cell r="C830" t="str">
            <v>Впровадження інноваційних технологій у виробництві технічних засобів реабілітації інвалідів</v>
          </cell>
        </row>
        <row r="831">
          <cell r="B831" t="str">
            <v>2501380</v>
          </cell>
          <cell r="C831"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v>
          </cell>
        </row>
        <row r="832">
          <cell r="B832" t="str">
            <v>2501390</v>
          </cell>
          <cell r="C832" t="str">
            <v>Заходи із реабілітації дітей з дитячим церебральним паралічем</v>
          </cell>
        </row>
        <row r="833">
          <cell r="B833" t="str">
            <v>2501400</v>
          </cell>
          <cell r="C833" t="str">
            <v>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v>
          </cell>
        </row>
        <row r="834">
          <cell r="B834" t="str">
            <v>2501410</v>
          </cell>
          <cell r="C834" t="str">
            <v>Реєстрація державною службою зайнятості трудових договорів, укладених між працівниками та фізичними особами</v>
          </cell>
        </row>
        <row r="835">
          <cell r="B835" t="str">
            <v>2501420</v>
          </cell>
          <cell r="C835" t="str">
            <v>Надання роботодавцям компенсації для забезпечення молоді першим робочим місцем</v>
          </cell>
        </row>
        <row r="836">
          <cell r="B836" t="str">
            <v>2501430</v>
          </cell>
          <cell r="C836" t="str">
            <v>Одноразова виплата жінкам, яким присвоєно почесне звання України "Мати-героїня"</v>
          </cell>
        </row>
        <row r="837">
          <cell r="B837" t="str">
            <v>2501440</v>
          </cell>
          <cell r="C837" t="str">
            <v>Реалізація державної політики з питань сім'ї та дітей</v>
          </cell>
        </row>
        <row r="838">
          <cell r="B838" t="str">
            <v>2501450</v>
          </cell>
          <cell r="C838" t="str">
            <v xml:space="preserve">Оздоровлення і відпочинок дітей, які потребують особливої уваги та підтримки, в дитячому оздоровчому таборі ДЦ "Молода Гвардія"_x000D_
</v>
          </cell>
        </row>
        <row r="839">
          <cell r="B839" t="str">
            <v>2501460</v>
          </cell>
          <cell r="C839" t="str">
            <v>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v>
          </cell>
        </row>
        <row r="840">
          <cell r="B840" t="str">
            <v>2501470</v>
          </cell>
          <cell r="C840"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41">
          <cell r="B841" t="str">
            <v>2501550</v>
          </cell>
          <cell r="C841" t="str">
            <v>Підготовка кадрів для галузі соціального захисту вищими навчальними закладами ІІІ - ІV рівнів акредитації</v>
          </cell>
        </row>
        <row r="842">
          <cell r="B842" t="str">
            <v>2501580</v>
          </cell>
          <cell r="C842" t="str">
            <v>Придбання (будівництво) житла для інвалідів-сліпих та інвалідів глухих</v>
          </cell>
        </row>
        <row r="843">
          <cell r="B843" t="str">
            <v>2501590</v>
          </cell>
          <cell r="C843" t="str">
            <v>Компенсація роботодавцю частини фактичних витрат, повіязаних зі сплатою єдиного внеску на загальнообовіязкове державне соціальне страхування</v>
          </cell>
        </row>
        <row r="844">
          <cell r="B844" t="str">
            <v>2501600</v>
          </cell>
          <cell r="C844" t="str">
            <v>Розробка та впровадження моделей соціального інвестування</v>
          </cell>
        </row>
        <row r="845">
          <cell r="B845" t="str">
            <v>2501610</v>
          </cell>
          <cell r="C845" t="str">
            <v>Підвищення  ефективності  управління реформою системи соціального захисту</v>
          </cell>
        </row>
        <row r="846">
          <cell r="B846" t="str">
            <v>2501620</v>
          </cell>
          <cell r="C846" t="str">
            <v>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v>
          </cell>
        </row>
        <row r="847">
          <cell r="B847" t="str">
            <v>2501630</v>
          </cell>
          <cell r="C847" t="str">
            <v>Вдосконалення системи соціальної допомоги</v>
          </cell>
        </row>
        <row r="848">
          <cell r="B848" t="str">
            <v>2501700</v>
          </cell>
          <cell r="C848" t="str">
            <v>Надання одноразової грошової допомоги членам сімей осіб, смерть яких пов'язана з участю в масових акціях громадського протесту, що відбулися у період з 21 листопада 2013 р. по 21 лютого 2014 року</v>
          </cell>
        </row>
        <row r="849">
          <cell r="B849" t="str">
            <v>2501710</v>
          </cell>
          <cell r="C849" t="str">
            <v>Надання одноразової грошової допомоги особам. які отримали тяжкі тілесні ушкодження під час участі в масових акціях громадського протесту. що відбулися у період з 21 листопада 2013 р. по 21 лютого 2014 року</v>
          </cell>
        </row>
        <row r="850">
          <cell r="B850" t="str">
            <v>2503000</v>
          </cell>
          <cell r="C850" t="str">
            <v>Державна інспекція України з питань праці</v>
          </cell>
        </row>
        <row r="851">
          <cell r="B851" t="str">
            <v>2503010</v>
          </cell>
          <cell r="C851" t="str">
            <v>Керівництво та управління у сфері нагляду за додержанням законодавства про працю</v>
          </cell>
        </row>
        <row r="852">
          <cell r="B852" t="str">
            <v>2505000</v>
          </cell>
          <cell r="C852" t="str">
            <v>Державна служба з питань інвалідів та ветеранів України</v>
          </cell>
        </row>
        <row r="853">
          <cell r="B853" t="str">
            <v>2505010</v>
          </cell>
          <cell r="C853" t="str">
            <v>Керівництво та управління у сфері соціального захисту інвалідів та ветеранів</v>
          </cell>
        </row>
        <row r="854">
          <cell r="B854" t="str">
            <v>2505030</v>
          </cell>
          <cell r="C854"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55">
          <cell r="B855" t="str">
            <v>2505040</v>
          </cell>
          <cell r="C855" t="str">
            <v>Заходи з увічнення Перемоги у Великій Вітчизняній війні 1941 - 1945 років</v>
          </cell>
        </row>
        <row r="856">
          <cell r="B856" t="str">
            <v>2505050</v>
          </cell>
          <cell r="C856" t="str">
            <v>Забезпечення житлом воїнів-інтернаціоналістів</v>
          </cell>
        </row>
        <row r="857">
          <cell r="B857" t="str">
            <v>2505110</v>
          </cell>
          <cell r="C857" t="str">
            <v>Встановлення телефонів інвалідам І і ІІ груп</v>
          </cell>
        </row>
        <row r="858">
          <cell r="B858" t="str">
            <v>2505120</v>
          </cell>
          <cell r="C858" t="str">
            <v>Компенсаційні виплати інвалідам на бензин, ремонт, техобслуговування автотранспорту та транспортне обслуговування</v>
          </cell>
        </row>
        <row r="859">
          <cell r="B859" t="str">
            <v>2505130</v>
          </cell>
          <cell r="C859" t="str">
            <v>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v>
          </cell>
        </row>
        <row r="860">
          <cell r="B860" t="str">
            <v>2505800</v>
          </cell>
          <cell r="C860" t="str">
            <v>Будівництво (придбання) житла для інвалідів по зору і слуху</v>
          </cell>
        </row>
        <row r="861">
          <cell r="B861" t="str">
            <v>2506000</v>
          </cell>
          <cell r="C861" t="str">
            <v>Пенсійний фонд України</v>
          </cell>
        </row>
        <row r="862">
          <cell r="B862" t="str">
            <v>2506020</v>
          </cell>
          <cell r="C862" t="str">
            <v>Дотація на виплату пенсій, надбавок та підвищень до пенсій, призначених за різними пенсійними програмами</v>
          </cell>
        </row>
        <row r="863">
          <cell r="B863" t="str">
            <v>2506030</v>
          </cell>
          <cell r="C863" t="str">
            <v>Дотація Пенсійному фонду України на пенсійне забезпечення військовослужбовців, осіб начальницького і рядового складу та суддів у відставці</v>
          </cell>
        </row>
        <row r="864">
          <cell r="B864" t="str">
            <v>2506050</v>
          </cell>
          <cell r="C864" t="str">
            <v>Покриття дефіциту коштів Пенсійного фонду України для виплати пенсій, у тому числі покриття витрат, повіязаних з обслуговуванням боргових зобовіязань</v>
          </cell>
        </row>
        <row r="865">
          <cell r="B865" t="str">
            <v>2506060</v>
          </cell>
          <cell r="C865" t="str">
            <v>Допомога пенсіонерам на придбання ліків</v>
          </cell>
        </row>
        <row r="866">
          <cell r="B866" t="str">
            <v>2506070</v>
          </cell>
          <cell r="C866" t="str">
            <v>Пенсійне забезпечення працівників, зайнятих повний робочий день на підземних роботах, та членів їх сімей</v>
          </cell>
        </row>
        <row r="867">
          <cell r="B867" t="str">
            <v>2507000</v>
          </cell>
          <cell r="C867" t="str">
            <v>Фонд соціального захисту інвалідів</v>
          </cell>
        </row>
        <row r="868">
          <cell r="B868" t="str">
            <v>2507020</v>
          </cell>
          <cell r="C868" t="str">
            <v>Фінансова підтримка громадських організацій інвалідів</v>
          </cell>
        </row>
        <row r="869">
          <cell r="B869" t="str">
            <v>2507030</v>
          </cell>
          <cell r="C869" t="str">
            <v>Заходи із соціальної, трудової та професійної реабілітації інвалідів</v>
          </cell>
        </row>
        <row r="870">
          <cell r="B870" t="str">
            <v>2507040</v>
          </cell>
          <cell r="C870" t="str">
            <v>Забезпечення діяльності Фонду соціального захисту інвалідів</v>
          </cell>
        </row>
        <row r="871">
          <cell r="B871" t="str">
            <v>2507050</v>
          </cell>
          <cell r="C871" t="str">
            <v>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v>
          </cell>
        </row>
        <row r="872">
          <cell r="B872" t="str">
            <v>2507070</v>
          </cell>
          <cell r="C872" t="str">
            <v>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v>
          </cell>
        </row>
        <row r="873">
          <cell r="B873" t="str">
            <v>2507080</v>
          </cell>
          <cell r="C873" t="str">
            <v>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v>
          </cell>
        </row>
        <row r="874">
          <cell r="B874" t="str">
            <v>2507090</v>
          </cell>
          <cell r="C874" t="str">
            <v>Забезпечення окремих категорій населення України технічними та іншими засобами реабілітації</v>
          </cell>
        </row>
        <row r="875">
          <cell r="B875" t="str">
            <v>2510000</v>
          </cell>
          <cell r="C875" t="str">
            <v>Міністерство соціальної політики України (загальнодержавні витрати)</v>
          </cell>
        </row>
        <row r="876">
          <cell r="B876" t="str">
            <v>2511000</v>
          </cell>
          <cell r="C876" t="str">
            <v>Міністерство соціальної політики України (загальнодержавні витрати)</v>
          </cell>
        </row>
        <row r="877">
          <cell r="B877" t="str">
            <v>2511040</v>
          </cell>
          <cell r="C877" t="str">
            <v>Субвенція з державного бюджету бюджету м. Києва на капітальний ремонт третього корпусу центру захисту дітей "Наші діти"</v>
          </cell>
        </row>
        <row r="878">
          <cell r="B878" t="str">
            <v>2511050</v>
          </cell>
          <cell r="C878" t="str">
            <v>Видатки для забезпечення доплат до заробітної плати працівникам бюджетної сфери до рівня прожиткового мінімуму для працездатних осіб</v>
          </cell>
        </row>
        <row r="879">
          <cell r="B879" t="str">
            <v>2511060</v>
          </cell>
          <cell r="C879"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880">
          <cell r="B880" t="str">
            <v>2511100</v>
          </cell>
          <cell r="C880" t="str">
            <v>Субвенція з державного бюджету обласному бюджету Луганської області на капітальний ремонт управління соціального захисту населення</v>
          </cell>
        </row>
        <row r="881">
          <cell r="B881" t="str">
            <v>2511110</v>
          </cell>
          <cell r="C881"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882">
          <cell r="B882" t="str">
            <v>2600000</v>
          </cell>
          <cell r="C882" t="str">
            <v>Міністерство промислової політики України</v>
          </cell>
        </row>
        <row r="883">
          <cell r="B883" t="str">
            <v>2601000</v>
          </cell>
          <cell r="C883" t="str">
            <v>Апарат Міністерства промислової політики України</v>
          </cell>
        </row>
        <row r="884">
          <cell r="B884" t="str">
            <v>2601010</v>
          </cell>
          <cell r="C884" t="str">
            <v>Загальне керівництво та управління у сфері промислової політики</v>
          </cell>
        </row>
        <row r="885">
          <cell r="B885" t="str">
            <v>2601020</v>
          </cell>
          <cell r="C885" t="str">
            <v>Прикладні розробки з проблем розвитку основних галузей обробної промисловості</v>
          </cell>
        </row>
        <row r="886">
          <cell r="B886" t="str">
            <v>2601030</v>
          </cell>
          <cell r="C886" t="str">
            <v>Прикладні наукові та науково-технічні розробки, виконання робіт за державними цільовими програмами і державним замовленням у сфері управління державними корпоративними правами та майном</v>
          </cell>
        </row>
        <row r="887">
          <cell r="B887" t="str">
            <v>2601050</v>
          </cell>
          <cell r="C887" t="str">
            <v>Функціонування Центральної державної науково-технічної бібліотеки та Державного металургійного музею України</v>
          </cell>
        </row>
        <row r="888">
          <cell r="B888" t="str">
            <v>2601060</v>
          </cell>
          <cell r="C888" t="str">
            <v>Функціонування Державного металургійного музею України</v>
          </cell>
        </row>
        <row r="889">
          <cell r="B889" t="str">
            <v>2601070</v>
          </cell>
          <cell r="C889" t="str">
            <v>Створення і впровадження у виробництво сучасних видів цивільної продукції на підприємствах машинобудівного комплексу</v>
          </cell>
        </row>
        <row r="890">
          <cell r="B890" t="str">
            <v>2601080</v>
          </cell>
          <cell r="C890" t="str">
            <v>Консервація виробничих потужностей промислових підприємств</v>
          </cell>
        </row>
        <row r="891">
          <cell r="B891" t="str">
            <v>2601090</v>
          </cell>
          <cell r="C891" t="str">
            <v>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v>
          </cell>
        </row>
        <row r="892">
          <cell r="B892" t="str">
            <v>2601100</v>
          </cell>
          <cell r="C892" t="str">
            <v>Реструктуризація та ліквідація об'єктів підприємств гірничої хімії і здійснення невідкладних природоохоронних заходів в зоні їх діяльності</v>
          </cell>
        </row>
        <row r="893">
          <cell r="B893" t="str">
            <v>2601110</v>
          </cell>
          <cell r="C893" t="str">
            <v>Заходи  спеціального призначення підприємств та організацій оборонного комплексу</v>
          </cell>
        </row>
        <row r="894">
          <cell r="B894" t="str">
            <v>2601120</v>
          </cell>
          <cell r="C894" t="str">
            <v>Часткове покриття витрат на виплату заборгованості гірникам з регресних позовів та одноразової допомоги по втраті професійної працездатності</v>
          </cell>
        </row>
        <row r="895">
          <cell r="B895" t="str">
            <v>2601130</v>
          </cell>
          <cell r="C895" t="str">
            <v>Державні науково-технічні програми  та наукові частини державних цільових програм у сфері промисловості</v>
          </cell>
        </row>
        <row r="896">
          <cell r="B896" t="str">
            <v>2601140</v>
          </cell>
          <cell r="C896" t="str">
            <v>Наукові розробки у сфері стандартизації та сертифікації промислової продукції</v>
          </cell>
        </row>
        <row r="897">
          <cell r="B897" t="str">
            <v>2601150</v>
          </cell>
          <cell r="C897" t="str">
            <v>Фінансова підтримка вітчизняного виробника калійних добрив</v>
          </cell>
        </row>
        <row r="898">
          <cell r="B898" t="str">
            <v>2601160</v>
          </cell>
          <cell r="C898" t="str">
            <v>Державна підтримка вітчизняного машинобудування для агропромислового комплексу, в тому числі через механізм здешевлення кредитів</v>
          </cell>
        </row>
        <row r="899">
          <cell r="B899" t="str">
            <v>2601170</v>
          </cell>
          <cell r="C899" t="str">
            <v>Державна підтримка виробництва авіаційної техніки і вертольотів та двигунів до них, в тому числі через механізм здешевлення кредитів</v>
          </cell>
        </row>
        <row r="900">
          <cell r="B900" t="str">
            <v>2601180</v>
          </cell>
          <cell r="C900" t="str">
            <v>Заходи по реалізації Комплексної програми будівництва вітрових електростанцій</v>
          </cell>
        </row>
        <row r="901">
          <cell r="B901" t="str">
            <v>2601190</v>
          </cell>
          <cell r="C901" t="str">
            <v>Забезпечення життєдіяльності Криворізького гірничо-збагачувального комбінату окислених руд</v>
          </cell>
        </row>
        <row r="902">
          <cell r="B902" t="str">
            <v>2601200</v>
          </cell>
          <cell r="C902" t="str">
            <v>Здійснення дослідно-конструкторських робіт з освоєння виробництва двигунів для модернізації вертольотів Ми-2, Ми-8Т, Ми-24 та модернізації діючих моделей вертольотів</v>
          </cell>
        </row>
        <row r="903">
          <cell r="B903" t="str">
            <v>2601220</v>
          </cell>
          <cell r="C903" t="str">
            <v>Фінансова підтримка виробництва та створення нових вітчизняних засобів захисту рослин і регуляторів росту рослин, їх державне випробування та реєстрація</v>
          </cell>
        </row>
        <row r="904">
          <cell r="B904" t="str">
            <v>2601230</v>
          </cell>
          <cell r="C904" t="str">
            <v>Підвищення кваліфікації державних службовців п'ятої-сьомої категорій у сфері промисловості</v>
          </cell>
        </row>
        <row r="905">
          <cell r="B905" t="str">
            <v>2601240</v>
          </cell>
          <cell r="C905" t="str">
            <v>Презентація українськими підприємствами вітчизняних товарів на міжнародній виставці "Ганновер Мессе"</v>
          </cell>
        </row>
        <row r="906">
          <cell r="B906" t="str">
            <v>2601250</v>
          </cell>
          <cell r="C906" t="str">
            <v>Заходи по виконанню програм розвитку підприємств суднобудівної, літакобудівної промисловості, підприємств концерну "Бронетехніка України" та підприємств і організацій, які виготовляють і розробляють боєприпаси, їх елементи та вироби спецхімії</v>
          </cell>
        </row>
        <row r="907">
          <cell r="B907" t="str">
            <v>2601260</v>
          </cell>
          <cell r="C907" t="str">
            <v>Заходи щодо розвитку компресорного та мембранного машинобудування на 2005-2014 роки</v>
          </cell>
        </row>
        <row r="908">
          <cell r="B908" t="str">
            <v>2601270</v>
          </cell>
          <cell r="C908" t="str">
            <v>Заходи по завершенню будівництва транспортних рефрижераторних суден з високим ступенем готовності</v>
          </cell>
        </row>
        <row r="909">
          <cell r="B909" t="str">
            <v>2601280</v>
          </cell>
          <cell r="C909" t="str">
            <v>Підготовка серійного виробництва літаків та створення літака АН-148</v>
          </cell>
        </row>
        <row r="910">
          <cell r="B910" t="str">
            <v>2601290</v>
          </cell>
          <cell r="C910" t="str">
            <v>Державна програма підтримки інновацій та інвестицій, в тому числі вітчизняного машинобудування для агропромислового комплексу</v>
          </cell>
        </row>
        <row r="911">
          <cell r="B911" t="str">
            <v>2601300</v>
          </cell>
          <cell r="C911" t="str">
            <v>Сертифікація та валідація літака АН-148</v>
          </cell>
        </row>
        <row r="912">
          <cell r="B912" t="str">
            <v>2601310</v>
          </cell>
          <cell r="C912" t="str">
            <v>Державна підтримка підприємств суднобудівної промисловості через механізм здешевлення кредитів</v>
          </cell>
        </row>
        <row r="913">
          <cell r="B913" t="str">
            <v>2601320</v>
          </cell>
          <cell r="C913" t="str">
            <v>Державна підтримка літакобудування та космічної галузі на створення та впровадження у виробництво сучасної техніки через механізм здешевлення кредитів</v>
          </cell>
        </row>
        <row r="914">
          <cell r="B914" t="str">
            <v>2601330</v>
          </cell>
          <cell r="C914" t="str">
            <v>Поповнення статутного фонду ТАСКО-Експорт</v>
          </cell>
        </row>
        <row r="915">
          <cell r="B915" t="str">
            <v>2601340</v>
          </cell>
          <cell r="C915" t="str">
            <v>Заходи із завершення будівництва суден</v>
          </cell>
        </row>
        <row r="916">
          <cell r="B916" t="str">
            <v>2601350</v>
          </cell>
          <cell r="C916" t="str">
            <v>Утилізація звичайних видів боєприпасів, непридатних для подальшого використання та зберігання</v>
          </cell>
        </row>
        <row r="917">
          <cell r="B917" t="str">
            <v>2601360</v>
          </cell>
          <cell r="C917" t="str">
            <v>Заходи з передачі у комунальну власність об'єктів соціальної інфраструктури, які перебувають на балансі ДП ВО "Луганський верстатобудівний завод"</v>
          </cell>
        </row>
        <row r="918">
          <cell r="B918" t="str">
            <v>2601370</v>
          </cell>
          <cell r="C918" t="str">
            <v>Виконання заходів Державної комплексної програми розвитку авіаційної промисловості України до 2010 року, в тому числі через механізм здешевлення кредитів</v>
          </cell>
        </row>
        <row r="919">
          <cell r="B919" t="str">
            <v>2601380</v>
          </cell>
          <cell r="C919" t="str">
            <v>Підтримка і модернізація унікальної інфраструктури підприємств літакобудування</v>
          </cell>
        </row>
        <row r="920">
          <cell r="B920" t="str">
            <v>2601390</v>
          </cell>
          <cell r="C920" t="str">
            <v>Поповнення статутних фондів державних підприємств авіаційної промисловості</v>
          </cell>
        </row>
        <row r="921">
          <cell r="B921" t="str">
            <v>2601410</v>
          </cell>
          <cell r="C921" t="str">
            <v>Поповнення статутного фонду Державного лізингового підприємства "Укравіалізинг"</v>
          </cell>
        </row>
        <row r="922">
          <cell r="B922" t="str">
            <v>2601420</v>
          </cell>
          <cell r="C922" t="str">
            <v>Здійснення заходів, пов'язаних з проведенням землевпорядних робіт, оформленням правовстановлюючих документів на земельні ділянки</v>
          </cell>
        </row>
        <row r="923">
          <cell r="B923" t="str">
            <v>2601430</v>
          </cell>
          <cell r="C923" t="str">
            <v>Компенсація відсотків за кредитами, залученими підприємствами машинобудування для агропромислового комплексу на технічне переоснащення</v>
          </cell>
        </row>
        <row r="924">
          <cell r="B924" t="str">
            <v>2601440</v>
          </cell>
          <cell r="C924" t="str">
            <v>Державна підтримка реалізації інвестиційних проектів у пріоритетних напрямах галузей промисловості, в тому числі через механізм здешевлення кредитів</v>
          </cell>
        </row>
        <row r="925">
          <cell r="B925" t="str">
            <v>2601450</v>
          </cell>
          <cell r="C925" t="str">
            <v>Поповнення статутних фондів казенних підприємств для забезпечення їх діяльності</v>
          </cell>
        </row>
        <row r="926">
          <cell r="B926" t="str">
            <v>2601500</v>
          </cell>
          <cell r="C926" t="str">
            <v>Видатки із Стабілізаційного фонду на підтримку промисловості</v>
          </cell>
        </row>
        <row r="927">
          <cell r="B927" t="str">
            <v>2601510</v>
          </cell>
          <cell r="C927" t="str">
            <v>Виконання завдань та заходів Державної цільової програми реформування та розвитку оборонно-промислового комплексу</v>
          </cell>
        </row>
        <row r="928">
          <cell r="B928" t="str">
            <v>2601520</v>
          </cell>
          <cell r="C928" t="str">
            <v>Поповнення статутного капіталу Харківського державного авіаційного виробничого підприємства</v>
          </cell>
        </row>
        <row r="929">
          <cell r="B929" t="str">
            <v>2601530</v>
          </cell>
          <cell r="C929" t="str">
            <v>Дослідження стану Криворізького залізорудного басейну для запобігання виникненню на його території катастрофи техногенного та природного характеру</v>
          </cell>
        </row>
        <row r="930">
          <cell r="B930" t="str">
            <v>2601800</v>
          </cell>
          <cell r="C930" t="str">
            <v>Створення замкнутого циклу з виробництва вітчизняних набоїв на державному підприємстві "Луганський патрон"</v>
          </cell>
        </row>
        <row r="931">
          <cell r="B931" t="str">
            <v>2601820</v>
          </cell>
          <cell r="C931" t="str">
            <v>Реконструкція та відновлення інженерно-технічних засобів охорони підприємств спецхімії оборонно-промислового комплексу, які виробляють вибухові речовини</v>
          </cell>
        </row>
        <row r="932">
          <cell r="B932" t="str">
            <v>2601830</v>
          </cell>
          <cell r="C932" t="str">
            <v>Будівництво установки по знешкодженню та знищенню високотоксичних відходів ДП іГорлівський хімічний заводі</v>
          </cell>
        </row>
        <row r="933">
          <cell r="B933" t="str">
            <v>2601850</v>
          </cell>
          <cell r="C933" t="str">
            <v>Будівництво циклічно-поточної лінії та рекультивація відпрацьованих карієрів і відвалів ВАТ іБалаклавське рудоуправління"</v>
          </cell>
        </row>
        <row r="934">
          <cell r="B934" t="str">
            <v>2700000</v>
          </cell>
          <cell r="C934" t="str">
            <v>Міністерство з питань житлово-комунального господарства України</v>
          </cell>
        </row>
        <row r="935">
          <cell r="B935" t="str">
            <v>2701000</v>
          </cell>
          <cell r="C935" t="str">
            <v>Апарат Міністерства з питань житлово-комунального господарства України</v>
          </cell>
        </row>
        <row r="936">
          <cell r="B936" t="str">
            <v>2701010</v>
          </cell>
          <cell r="C936" t="str">
            <v>Керівництво та управління у сфері житлово-комунального господарства</v>
          </cell>
        </row>
        <row r="937">
          <cell r="B937" t="str">
            <v>2701030</v>
          </cell>
          <cell r="C937" t="str">
            <v>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v>
          </cell>
        </row>
        <row r="938">
          <cell r="B938" t="str">
            <v>2701040</v>
          </cell>
          <cell r="C938" t="str">
            <v>Наукові розробки із нормування та стандартизації у сфері житлової політики</v>
          </cell>
        </row>
        <row r="939">
          <cell r="B939" t="str">
            <v>2701070</v>
          </cell>
          <cell r="C939" t="str">
            <v>Реклама та інформування громадськості щодо створення та діяльності об'єднань співвласників багатоквартирних будинків</v>
          </cell>
        </row>
        <row r="940">
          <cell r="B940" t="str">
            <v>2701080</v>
          </cell>
          <cell r="C940" t="str">
            <v>Нагородження переможців всеукраїнського конкурсу "Населений пункт найкращого благоустрою і підтримки громадського порядку" за 2009 рік</v>
          </cell>
        </row>
        <row r="941">
          <cell r="B941" t="str">
            <v>2701100</v>
          </cell>
          <cell r="C941" t="str">
            <v>Розробка схем та проектних рішень масового застосування</v>
          </cell>
        </row>
        <row r="942">
          <cell r="B942" t="str">
            <v>2701170</v>
          </cell>
          <cell r="C942" t="str">
            <v>Ліквідація наслідків підтоплення територій в містах і селищах України</v>
          </cell>
        </row>
        <row r="943">
          <cell r="B943" t="str">
            <v>2701180</v>
          </cell>
          <cell r="C943" t="str">
            <v>Загальнодержавна програма реформування житлово-комунального господарства в т. ч. на здешевлення кредитів для виконання цієї програми</v>
          </cell>
        </row>
        <row r="944">
          <cell r="B944" t="str">
            <v>2701190</v>
          </cell>
          <cell r="C944" t="str">
            <v>Підготовка фахівців для житлово-комунального господарства</v>
          </cell>
        </row>
        <row r="945">
          <cell r="B945" t="str">
            <v>2701200</v>
          </cell>
          <cell r="C945" t="str">
            <v>Відшкодування відсоткової ставки по кредитах, спрямованих на реалізацію проектів з енергозбереження в житлово-комунальному господарстві</v>
          </cell>
        </row>
        <row r="946">
          <cell r="B946" t="str">
            <v>2701210</v>
          </cell>
          <cell r="C946" t="str">
            <v>Реалізація інвестиційних та інноваційних проектів з енергозбереження в житлово-комунальному господарстві</v>
          </cell>
        </row>
        <row r="947">
          <cell r="B947" t="str">
            <v>2701220</v>
          </cell>
          <cell r="C947" t="str">
            <v>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v>
          </cell>
        </row>
        <row r="948">
          <cell r="B948" t="str">
            <v>2701240</v>
          </cell>
          <cell r="C948" t="str">
            <v>Реалізація інвестиційних (пілотних) проектів у сфері житлово-комунального господарства</v>
          </cell>
        </row>
        <row r="949">
          <cell r="B949" t="str">
            <v>2701340</v>
          </cell>
          <cell r="C949" t="str">
            <v>Реконструкція централізованих систем водопостачання і водовідведення з використанням енергоощадного обладнання та технологій</v>
          </cell>
        </row>
        <row r="950">
          <cell r="B950" t="str">
            <v>2701850</v>
          </cell>
          <cell r="C950" t="str">
            <v>Будівництво другої нитки Головного міського каналізаційного колектора в м. Києві в рамках підготовки до Євро-2012</v>
          </cell>
        </row>
        <row r="951">
          <cell r="B951" t="str">
            <v>2705000</v>
          </cell>
          <cell r="C951" t="str">
            <v>Державна архітектурно-будівельна інспекція</v>
          </cell>
        </row>
        <row r="952">
          <cell r="B952" t="str">
            <v>2710000</v>
          </cell>
          <cell r="C952" t="str">
            <v>Міністерство з питань житлово-комунального господарства України (загальнодержавні витрати)</v>
          </cell>
        </row>
        <row r="953">
          <cell r="B953" t="str">
            <v>2711000</v>
          </cell>
          <cell r="C953" t="str">
            <v>Міністерство з питань житлово-комунального господарства України (загальнодержавні витрати)</v>
          </cell>
        </row>
        <row r="954">
          <cell r="B954" t="str">
            <v>2711020</v>
          </cell>
          <cell r="C954" t="str">
            <v>Субвенція з державного бюджету місцевим бюджетам на придбання вагонів для комунального електротранспорту (тролейбусів і трамваїв)</v>
          </cell>
        </row>
        <row r="955">
          <cell r="B955" t="str">
            <v>2711100</v>
          </cell>
          <cell r="C955" t="str">
            <v>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v>
          </cell>
        </row>
        <row r="956">
          <cell r="B956" t="str">
            <v>2711140</v>
          </cell>
          <cell r="C956"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957">
          <cell r="B957" t="str">
            <v>2711150</v>
          </cell>
          <cell r="C957" t="str">
            <v>Субвенція з державного бюджету міському бюджету м. Алчевськ на соціально-економічний розвиток</v>
          </cell>
        </row>
        <row r="958">
          <cell r="B958" t="str">
            <v>2711170</v>
          </cell>
          <cell r="C958" t="str">
            <v>Ліквідація наслідків підтоплення територій в містах і селищах України</v>
          </cell>
        </row>
        <row r="959">
          <cell r="B959" t="str">
            <v>2750000</v>
          </cell>
          <cell r="C959" t="str">
            <v>Міністерство регіонального розвитку, будівництва та житлово-комунального господарства України</v>
          </cell>
        </row>
        <row r="960">
          <cell r="B960" t="str">
            <v>2751000</v>
          </cell>
          <cell r="C960" t="str">
            <v>Апарат Міністерства регіонального розвитку, будівництва та житлово-комунального господарства України</v>
          </cell>
        </row>
        <row r="961">
          <cell r="B961" t="str">
            <v>2751010</v>
          </cell>
          <cell r="C961" t="str">
            <v>Керівництво та управління у сфері регіонального розвитку, будівництва та житлово-комунального господарства</v>
          </cell>
        </row>
        <row r="962">
          <cell r="B962" t="str">
            <v>2751030</v>
          </cell>
          <cell r="C962" t="str">
            <v>Дослідження, наукові і науково-технічні розробки, виконання робіт за державними цільовими програмами і державним замовленням у сфері будівництва та розвитку житлово-комунального господарства, наукові розробки із нормування  та стандартизації у сфері буді</v>
          </cell>
        </row>
        <row r="963">
          <cell r="B963" t="str">
            <v>2751040</v>
          </cell>
          <cell r="C963" t="str">
            <v>Наукові розробки із нормування та стандартизації у сфері будівництва та житлової політики</v>
          </cell>
        </row>
        <row r="964">
          <cell r="B964" t="str">
            <v>2751050</v>
          </cell>
          <cell r="C964" t="str">
            <v>Заходи з реалізації Загальнодержавної цільової програми "Питна вода України" та реконструкція та будівництво систем централізованого водовідведення</v>
          </cell>
        </row>
        <row r="965">
          <cell r="B965" t="str">
            <v>2751060</v>
          </cell>
          <cell r="C965" t="str">
            <v>Відзначення Державною премією у сфері архітектури та фінансова підтримка творчих спілок</v>
          </cell>
        </row>
        <row r="966">
          <cell r="B966" t="str">
            <v>2751070</v>
          </cell>
          <cell r="C966" t="str">
            <v>Функціонування Державної науково-технічної бібліотеки</v>
          </cell>
        </row>
        <row r="967">
          <cell r="B967" t="str">
            <v>2751080</v>
          </cell>
          <cell r="C967" t="str">
            <v>Збереження архітектурної спадщини в заповідниках</v>
          </cell>
        </row>
        <row r="968">
          <cell r="B968" t="str">
            <v>2751090</v>
          </cell>
          <cell r="C968" t="str">
            <v>Паспортизація, інвентаризація та реставрація пам'яток архітектури</v>
          </cell>
        </row>
        <row r="969">
          <cell r="B969" t="str">
            <v>2751100</v>
          </cell>
          <cell r="C969" t="str">
            <v>Розробка схем та проектних рішень масового застосування</v>
          </cell>
        </row>
        <row r="970">
          <cell r="B970" t="str">
            <v>2751110</v>
          </cell>
          <cell r="C970" t="str">
            <v>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v>
          </cell>
        </row>
        <row r="971">
          <cell r="B971" t="str">
            <v>2751120</v>
          </cell>
          <cell r="C971" t="str">
            <v>Підготовка фахівців для органів місцевого самоврядування</v>
          </cell>
        </row>
        <row r="972">
          <cell r="B972" t="str">
            <v>2751130</v>
          </cell>
          <cell r="C972" t="str">
            <v>Реалізація пілотних проектів у сфері житлово-комунального господарства</v>
          </cell>
        </row>
        <row r="973">
          <cell r="B973" t="str">
            <v>2751140</v>
          </cell>
          <cell r="C973" t="str">
            <v>Державний насіннєвий контроль у сфері зеленого будівництва та квітникарства</v>
          </cell>
        </row>
        <row r="974">
          <cell r="B974" t="str">
            <v>2751150</v>
          </cell>
          <cell r="C974" t="str">
            <v>Збереження і вивчення у спеціально створених умовах різноманітних видів дерев і чагарників</v>
          </cell>
        </row>
        <row r="975">
          <cell r="B975" t="str">
            <v>2751160</v>
          </cell>
          <cell r="C975" t="str">
            <v>Відзначення Державною премією в галузі архітектури</v>
          </cell>
        </row>
        <row r="976">
          <cell r="B976" t="str">
            <v>2751170</v>
          </cell>
          <cell r="C976" t="str">
            <v>Реконструкція систем водопостачання м. Львова</v>
          </cell>
        </row>
        <row r="977">
          <cell r="B977" t="str">
            <v>2751180</v>
          </cell>
          <cell r="C977" t="str">
            <v>Забезпечення інформування органів місцевого самоврядування</v>
          </cell>
        </row>
        <row r="978">
          <cell r="B978" t="str">
            <v>2751190</v>
          </cell>
          <cell r="C978" t="str">
            <v>Надання державної підтримки для будівництва (придбання) доступного житла</v>
          </cell>
        </row>
        <row r="979">
          <cell r="B979" t="str">
            <v>2751200</v>
          </cell>
          <cell r="C979"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v>
          </cell>
        </row>
        <row r="980">
          <cell r="B980" t="str">
            <v>2751220</v>
          </cell>
          <cell r="C980" t="str">
            <v>Часткова компенсація витрат за спожиту електроенергію, пов'язаних з перекиданням води</v>
          </cell>
        </row>
        <row r="981">
          <cell r="B981" t="str">
            <v>2751230</v>
          </cell>
          <cell r="C981" t="str">
            <v>Пошук і впорядкування поховань жертв війни та політичних репресій</v>
          </cell>
        </row>
        <row r="982">
          <cell r="B982" t="str">
            <v>2751260</v>
          </cell>
          <cell r="C982" t="str">
            <v>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v>
          </cell>
        </row>
        <row r="983">
          <cell r="B983" t="str">
            <v>2751270</v>
          </cell>
          <cell r="C983" t="str">
            <v>Здійснення заходів з підготовки та відзначення 925 - річчя заснування м. Бродів Львівської області та 425 - річчя надання місту Магдебурзького права</v>
          </cell>
        </row>
        <row r="984">
          <cell r="B984" t="str">
            <v>2751280</v>
          </cell>
          <cell r="C984" t="str">
            <v>Державні капітальні вкладення на реалізацію Чорнобильської будівельної програми</v>
          </cell>
        </row>
        <row r="985">
          <cell r="B985" t="str">
            <v>2751290</v>
          </cell>
          <cell r="C985" t="str">
            <v>Фінансова підтримка статутної діяльності всеукраїнських асоціацій</v>
          </cell>
        </row>
        <row r="986">
          <cell r="B986" t="str">
            <v>2751300</v>
          </cell>
          <cell r="C986" t="str">
            <v>Забезпечення житлом інвалідів війни</v>
          </cell>
        </row>
        <row r="987">
          <cell r="B987" t="str">
            <v>2751310</v>
          </cell>
          <cell r="C987" t="str">
            <v>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v>
          </cell>
        </row>
        <row r="988">
          <cell r="B988" t="str">
            <v>2751330</v>
          </cell>
          <cell r="C988" t="str">
            <v>Облаштування багатоквартирних будинків сучасними засобами обліку і регулювання води та теплової енергії</v>
          </cell>
        </row>
        <row r="989">
          <cell r="B989" t="str">
            <v>2751340</v>
          </cell>
          <cell r="C989" t="str">
            <v>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v>
          </cell>
        </row>
        <row r="990">
          <cell r="B990" t="str">
            <v>2751360</v>
          </cell>
          <cell r="C990" t="str">
            <v>Повернення кредитів, наданих з державного бюджету молодим сім'ям та одиноким молодим громадянам на будівництво (реконструкцію) та придбання житла, і пеня</v>
          </cell>
        </row>
        <row r="991">
          <cell r="B991" t="str">
            <v>2751370</v>
          </cell>
          <cell r="C991" t="str">
            <v>Фінансова підтримка Державного фонду сприяння молодіжному житловому будівництву</v>
          </cell>
        </row>
        <row r="992">
          <cell r="B992" t="str">
            <v>2751380</v>
          </cell>
          <cell r="C992"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993">
          <cell r="B993" t="str">
            <v>2751390</v>
          </cell>
          <cell r="C993" t="str">
            <v>Надання пільгового довгострокового державного кредиту молодим сім'ям та одиноким молодим громадянам на будівництво (реконструкцію) та придбання житла</v>
          </cell>
        </row>
        <row r="994">
          <cell r="B994" t="str">
            <v>2751420</v>
          </cell>
          <cell r="C994" t="str">
            <v>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v>
          </cell>
        </row>
        <row r="995">
          <cell r="B995" t="str">
            <v>2751430</v>
          </cell>
          <cell r="C995" t="str">
            <v>Державне пільгове кредитування індивідуальних сільських забудовників на будівництво (реконструкцію) та придбання житла</v>
          </cell>
        </row>
        <row r="996">
          <cell r="B996" t="str">
            <v>2751440</v>
          </cell>
          <cell r="C996" t="str">
            <v>Повернення кредитів, наданих з державного бюджету індивідуальним сільським забудовникам на будівництво (реконструкцію) та придбання житла</v>
          </cell>
        </row>
        <row r="997">
          <cell r="B997" t="str">
            <v>2751450</v>
          </cell>
          <cell r="C997" t="str">
            <v>Реконструкція та будівництво систем централізованого водовідведення</v>
          </cell>
        </row>
        <row r="998">
          <cell r="B998" t="str">
            <v>2751460</v>
          </cell>
          <cell r="C998" t="str">
            <v>Капітальний ремонт гуртожитків, що передаються з державної власності у власність територіальних громад</v>
          </cell>
        </row>
        <row r="999">
          <cell r="B999" t="str">
            <v>2751470</v>
          </cell>
          <cell r="C999" t="str">
            <v>Здешевлення вартості іпотечних кредитів для забезпечення доступним житлом громадян, які потребують поліпшення житлових умов</v>
          </cell>
        </row>
        <row r="1000">
          <cell r="B1000" t="str">
            <v>2751500</v>
          </cell>
          <cell r="C1000" t="str">
            <v>Видатки із Стабілізаційного фонду за напрямом здійснення інвестицій в об'єкти розвитку соціально-культурної сфери</v>
          </cell>
        </row>
        <row r="1001">
          <cell r="B1001" t="str">
            <v>2751520</v>
          </cell>
          <cell r="C1001" t="str">
            <v>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v>
          </cell>
        </row>
        <row r="1002">
          <cell r="B1002" t="str">
            <v>2751530</v>
          </cell>
          <cell r="C1002" t="str">
            <v>Підтримка статутної діяльності Всеукраїнських асоціацій органів місцевого самоврядування</v>
          </cell>
        </row>
        <row r="1003">
          <cell r="B1003" t="str">
            <v>2751540</v>
          </cell>
          <cell r="C1003" t="str">
            <v>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v>
          </cell>
        </row>
        <row r="1004">
          <cell r="B1004" t="str">
            <v>2751560</v>
          </cell>
          <cell r="C1004" t="str">
            <v>Очищення побутово-стічних вод міста Калуш</v>
          </cell>
        </row>
        <row r="1005">
          <cell r="B1005" t="str">
            <v>2751570</v>
          </cell>
          <cell r="C1005" t="str">
            <v>Реалізація Загальнодержавної цільової програми "Питна вода України"</v>
          </cell>
        </row>
        <row r="1006">
          <cell r="B1006" t="str">
            <v>2751580</v>
          </cell>
          <cell r="C1006" t="str">
            <v>Реалізація проектів ремонту, реконструкції, будівництва зовнішнього освітлення вулиць із застосуванням енергозберігаючих технологій</v>
          </cell>
        </row>
        <row r="1007">
          <cell r="B1007" t="str">
            <v>2751600</v>
          </cell>
          <cell r="C1007" t="str">
            <v>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v>
          </cell>
        </row>
        <row r="1008">
          <cell r="B1008" t="str">
            <v>2751610</v>
          </cell>
          <cell r="C1008" t="str">
            <v>Фінансування заходів по забезпеченню впровадження та координації проекту розвитку міської інфраструктури</v>
          </cell>
        </row>
        <row r="1009">
          <cell r="B1009" t="str">
            <v>2751620</v>
          </cell>
          <cell r="C1009" t="str">
            <v>Розвиток системи водопостачання та водовідведення в м. Миколаєві</v>
          </cell>
        </row>
        <row r="1010">
          <cell r="B1010" t="str">
            <v>2751700</v>
          </cell>
          <cell r="C1010"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011">
          <cell r="B1011" t="str">
            <v>2751800</v>
          </cell>
          <cell r="C1011" t="str">
            <v>Проведення протизсувних заходів, інженерного захисту, протиаварійних та ремонтно-реставраційних робіт на території Києво-Печерської Лаври</v>
          </cell>
        </row>
        <row r="1012">
          <cell r="B1012" t="str">
            <v>2751810</v>
          </cell>
          <cell r="C1012" t="str">
            <v>Капітальний ремонт, модернізація та заміна ліфтів у житлових будинках</v>
          </cell>
        </row>
        <row r="1013">
          <cell r="B1013" t="str">
            <v>2751820</v>
          </cell>
          <cell r="C1013" t="str">
            <v>Реконструкція та реставрація об'єктів культурної спадщини в містах проведення чемпіонату Євро - 2012</v>
          </cell>
        </row>
        <row r="1014">
          <cell r="B1014" t="str">
            <v>2751850</v>
          </cell>
          <cell r="C1014" t="str">
            <v>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v>
          </cell>
        </row>
        <row r="1015">
          <cell r="B1015" t="str">
            <v>2751880</v>
          </cell>
          <cell r="C1015" t="str">
            <v>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v>
          </cell>
        </row>
        <row r="1016">
          <cell r="B1016" t="str">
            <v>2752000</v>
          </cell>
          <cell r="C1016" t="str">
            <v>Державна архітектурно-будівельна інспекція України</v>
          </cell>
        </row>
        <row r="1017">
          <cell r="B1017" t="str">
            <v>2752010</v>
          </cell>
          <cell r="C1017" t="str">
            <v>Керівництво та управління у сфері архітектурно-будівельного контролю</v>
          </cell>
        </row>
        <row r="1018">
          <cell r="B1018" t="str">
            <v>2760000</v>
          </cell>
          <cell r="C1018" t="str">
            <v>Міністерство регіонального розвитку, будівництва та житлово-комунального господарства України (загальнодержавні витрати)</v>
          </cell>
        </row>
        <row r="1019">
          <cell r="B1019" t="str">
            <v>2761000</v>
          </cell>
          <cell r="C1019" t="str">
            <v>Міністерство регіонального розвитку, будівництва та житлово-комунального господарства України (загальнодержавні витрати)</v>
          </cell>
        </row>
        <row r="1020">
          <cell r="B1020" t="str">
            <v>2761020</v>
          </cell>
          <cell r="C1020" t="str">
            <v>Субвенція з державного бюджету міському бюджету міста Івано-Франківська на відзначення 350-річчя міста Івано-Франківська</v>
          </cell>
        </row>
        <row r="1021">
          <cell r="B1021" t="str">
            <v>2761030</v>
          </cell>
          <cell r="C1021" t="str">
            <v>Субвенція з державного бюджету місцевим бюджетам на фінансування проектів транскордонного співробітництва</v>
          </cell>
        </row>
        <row r="1022">
          <cell r="B1022" t="str">
            <v>2761050</v>
          </cell>
          <cell r="C1022" t="str">
            <v>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v>
          </cell>
        </row>
        <row r="1023">
          <cell r="B1023" t="str">
            <v>2761060</v>
          </cell>
          <cell r="C1023" t="str">
            <v>Субвенція з державного бюджету бюджету Василівського району на соціально-економічний розвиток смт. Степногірськ</v>
          </cell>
        </row>
        <row r="1024">
          <cell r="B1024" t="str">
            <v>2761080</v>
          </cell>
          <cell r="C1024" t="str">
            <v>Субвенція з державного бюджету міському бюджету м. Львова на відновлення історичної спадщини міста</v>
          </cell>
        </row>
        <row r="1025">
          <cell r="B1025" t="str">
            <v>2761090</v>
          </cell>
          <cell r="C1025" t="str">
            <v>Субвенція з державного бюджету місцевим бюджетам на соціально-економічний розвиток</v>
          </cell>
        </row>
        <row r="1026">
          <cell r="B1026" t="str">
            <v>2761100</v>
          </cell>
          <cell r="C1026"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1027">
          <cell r="B1027" t="str">
            <v>2761110</v>
          </cell>
          <cell r="C1027" t="str">
            <v>Субвенція з державного бюджету місцевим бюджетам на забезпечення житлом працівників бюджетної сфери, які заключили контракт на 20 років</v>
          </cell>
        </row>
        <row r="1028">
          <cell r="B1028" t="str">
            <v>2761120</v>
          </cell>
          <cell r="C1028" t="str">
            <v>Субвенція з державного бюджету міському бюджету міста Дніпродзержинська на проведення протизсувних заходів у Шамишиній балці</v>
          </cell>
        </row>
        <row r="1029">
          <cell r="B1029" t="str">
            <v>2761150</v>
          </cell>
          <cell r="C1029" t="str">
            <v>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v>
          </cell>
        </row>
        <row r="1030">
          <cell r="B1030" t="str">
            <v>2761160</v>
          </cell>
          <cell r="C1030" t="str">
            <v>Субвенція з державного бюджету бюджету Новоград-Волинського району Житомирської області на соціально-економічний розвиток району</v>
          </cell>
        </row>
        <row r="1031">
          <cell r="B1031" t="str">
            <v>2761170</v>
          </cell>
          <cell r="C1031" t="str">
            <v>Субвенція з державного бюджету міському бюджету міста Макіївка Донецької області на соціально-економічний розвиток</v>
          </cell>
        </row>
        <row r="1032">
          <cell r="B1032" t="str">
            <v>2761180</v>
          </cell>
          <cell r="C1032" t="str">
            <v>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v>
          </cell>
        </row>
        <row r="1033">
          <cell r="B1033" t="str">
            <v>2761190</v>
          </cell>
          <cell r="C1033" t="str">
            <v>Субвенція з державного бюджету міському бюджету міста Бердянськ Запорізької області на укріплення Бердянської коси</v>
          </cell>
        </row>
        <row r="1034">
          <cell r="B1034" t="str">
            <v>2761200</v>
          </cell>
          <cell r="C1034" t="str">
            <v>Субвенція з державного бюджету міському бюджету міста Жовті Води Дніпропетровської області на соціально-економічний розвиток</v>
          </cell>
        </row>
        <row r="1035">
          <cell r="B1035" t="str">
            <v>2761210</v>
          </cell>
          <cell r="C1035" t="str">
            <v>Субвенція з державного бюджету місцевим бюджетам на соціально-економічний розвиток міст районного значення та селищ міського типу - районних центрів</v>
          </cell>
        </row>
        <row r="1036">
          <cell r="B1036" t="str">
            <v>2761220</v>
          </cell>
          <cell r="C1036" t="str">
            <v>Субвенція з державного бюджету міському бюджету міста Львова на реалізацію заходів з цілодобового водозабезпечення міста Львова</v>
          </cell>
        </row>
        <row r="1037">
          <cell r="B1037" t="str">
            <v>2761230</v>
          </cell>
          <cell r="C1037" t="str">
            <v>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v>
          </cell>
        </row>
        <row r="1038">
          <cell r="B1038" t="str">
            <v>2761240</v>
          </cell>
          <cell r="C1038" t="str">
            <v>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v>
          </cell>
        </row>
        <row r="1039">
          <cell r="B1039" t="str">
            <v>2761250</v>
          </cell>
          <cell r="C1039" t="str">
            <v>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v>
          </cell>
        </row>
        <row r="1040">
          <cell r="B1040" t="str">
            <v>2761260</v>
          </cell>
          <cell r="C1040" t="str">
            <v>Субвенція з державного бюджету міському бюджету міста Дніпропетровська на соціально-економічний розвиток</v>
          </cell>
        </row>
        <row r="1041">
          <cell r="B1041" t="str">
            <v>2761270</v>
          </cell>
          <cell r="C1041" t="str">
            <v>Субвенція з державного бюджету міському бюджету міста Харцизьк Донецької області на соціально-економічний розвиток</v>
          </cell>
        </row>
        <row r="1042">
          <cell r="B1042" t="str">
            <v>2761280</v>
          </cell>
          <cell r="C1042" t="str">
            <v>Субвенція з державного бюджету районному бюджету Кілійського району Одеської області на соціально-економічний розвиток Кілійського району</v>
          </cell>
        </row>
        <row r="1043">
          <cell r="B1043" t="str">
            <v>2761290</v>
          </cell>
          <cell r="C1043" t="str">
            <v>Субвенція з державного бюджету міському бюджету міста Єнакієве Донецької області на соціально-економічний розвиток</v>
          </cell>
        </row>
        <row r="1044">
          <cell r="B1044" t="str">
            <v>2761300</v>
          </cell>
          <cell r="C1044" t="str">
            <v>Субвенція з державного бюджету районному бюджету Шахтарського району Донецької області на соціально-економічний розвиток Шахтарського району</v>
          </cell>
        </row>
        <row r="1045">
          <cell r="B1045" t="str">
            <v>2761310</v>
          </cell>
          <cell r="C1045" t="str">
            <v>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v>
          </cell>
        </row>
        <row r="1046">
          <cell r="B1046" t="str">
            <v>2761320</v>
          </cell>
          <cell r="C1046" t="str">
            <v>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v>
          </cell>
        </row>
        <row r="1047">
          <cell r="B1047" t="str">
            <v>2761350</v>
          </cell>
          <cell r="C1047"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1048">
          <cell r="B1048" t="str">
            <v>2761360</v>
          </cell>
          <cell r="C1048" t="str">
            <v>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v>
          </cell>
        </row>
        <row r="1049">
          <cell r="B1049" t="str">
            <v>2761370</v>
          </cell>
          <cell r="C1049" t="str">
            <v>Субвенція з державного бюджету міському бюджету м. Глухів Сумської області на проведення ремонтно-реставраційних робіт пам'яток культурної спадщини</v>
          </cell>
        </row>
        <row r="1050">
          <cell r="B1050" t="str">
            <v>2761380</v>
          </cell>
          <cell r="C1050" t="str">
            <v>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v>
          </cell>
        </row>
        <row r="1051">
          <cell r="B1051" t="str">
            <v>2761390</v>
          </cell>
          <cell r="C1051" t="str">
            <v>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v>
          </cell>
        </row>
        <row r="1052">
          <cell r="B1052" t="str">
            <v>2761400</v>
          </cell>
          <cell r="C1052" t="str">
            <v>Субвенція з державного бюджету районному бюджету Баранівського району Житомирської області на соціально-економічний розвиток</v>
          </cell>
        </row>
        <row r="1053">
          <cell r="B1053" t="str">
            <v>2761410</v>
          </cell>
          <cell r="C1053" t="str">
            <v>Субвенція з державного бюджету міському бюджету міста Новоград-Волинський Житомирської області на соціально-економічний розвиток</v>
          </cell>
        </row>
        <row r="1054">
          <cell r="B1054" t="str">
            <v>2761420</v>
          </cell>
          <cell r="C1054" t="str">
            <v>Субвенція з державного бюджету районному бюджету Новоград-Волинського району Житомирської області на соціально-економічний розвиток</v>
          </cell>
        </row>
        <row r="1055">
          <cell r="B1055" t="str">
            <v>2761430</v>
          </cell>
          <cell r="C1055" t="str">
            <v>Субвенція з державного бюджету районному бюджету Червоноармійського району Житомирської області на соціально-економічний розвиток</v>
          </cell>
        </row>
        <row r="1056">
          <cell r="B1056" t="str">
            <v>2761440</v>
          </cell>
          <cell r="C1056" t="str">
            <v>Субвенція з державного бюджету районному бюджету Ємільчинського району Житомирської області на соціально-економічний розвиток</v>
          </cell>
        </row>
        <row r="1057">
          <cell r="B1057" t="str">
            <v>2761450</v>
          </cell>
          <cell r="C1057" t="str">
            <v>Субвенція з державного бюджету міському бюджету міста Феодосія на будівництво та реконструкцію водогонів Фронтового та Феодосійського водосховищ</v>
          </cell>
        </row>
        <row r="1058">
          <cell r="B1058" t="str">
            <v>2761460</v>
          </cell>
          <cell r="C1058" t="str">
            <v>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v>
          </cell>
        </row>
        <row r="1059">
          <cell r="B1059" t="str">
            <v>2761470</v>
          </cell>
          <cell r="C1059" t="str">
            <v>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v>
          </cell>
        </row>
        <row r="1060">
          <cell r="B1060" t="str">
            <v>2761480</v>
          </cell>
          <cell r="C1060" t="str">
            <v>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v>
          </cell>
        </row>
        <row r="1061">
          <cell r="B1061" t="str">
            <v>2761490</v>
          </cell>
          <cell r="C1061" t="str">
            <v>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v>
          </cell>
        </row>
        <row r="1062">
          <cell r="B1062" t="str">
            <v>2761500</v>
          </cell>
          <cell r="C1062" t="str">
            <v>Субвенція з державного бюджету міському бюджету міста Бровари на будівництво тролейбусної лінії  Бровари - Київ</v>
          </cell>
        </row>
        <row r="1063">
          <cell r="B1063" t="str">
            <v>2761510</v>
          </cell>
          <cell r="C1063" t="str">
            <v>Субвенція з державного бюджету міському бюджету міста Судака на відзначення 1800-річчя міста Судака</v>
          </cell>
        </row>
        <row r="1064">
          <cell r="B1064" t="str">
            <v>2761520</v>
          </cell>
          <cell r="C1064" t="str">
            <v>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v>
          </cell>
        </row>
        <row r="1065">
          <cell r="B1065" t="str">
            <v>2761530</v>
          </cell>
          <cell r="C1065" t="str">
            <v>Субвенція з державного бюджету місцевим бюджетам на капітальний ремонт систем централізованого водопостачання та водовідведення</v>
          </cell>
        </row>
        <row r="1066">
          <cell r="B1066" t="str">
            <v>2761540</v>
          </cell>
          <cell r="C1066" t="str">
            <v>Субвенція міському бюджету м.Дніпропетровська на будівництво та підтримання в безпечному стані гірничих виробок Дніпропетровського метрополітену</v>
          </cell>
        </row>
        <row r="1067">
          <cell r="B1067" t="str">
            <v>2761550</v>
          </cell>
          <cell r="C1067" t="str">
            <v>Субвенція з державного бюджету міському бюджету м. Києва на будівництво підіїзної дороги та зовнішніх інженерних мереж до інноваційного парку "Біонік Хілл"</v>
          </cell>
        </row>
        <row r="1068">
          <cell r="B1068" t="str">
            <v>2800000</v>
          </cell>
          <cell r="C1068" t="str">
            <v>Міністерство аграрної політики та продовольства України</v>
          </cell>
        </row>
        <row r="1069">
          <cell r="B1069" t="str">
            <v>2801000</v>
          </cell>
          <cell r="C1069" t="str">
            <v>Апарат Міністерства аграрної політики та продовольства України</v>
          </cell>
        </row>
        <row r="1070">
          <cell r="B1070" t="str">
            <v>2801010</v>
          </cell>
          <cell r="C1070" t="str">
            <v>Загальне керівництво та управління у сфері агропромислового комплексу</v>
          </cell>
        </row>
        <row r="1071">
          <cell r="B1071" t="str">
            <v>2801020</v>
          </cell>
          <cell r="C1071" t="str">
            <v>Створення та впровадження комплексної автоматизованої системи Міністерства аграрної політики та продовольства України</v>
          </cell>
        </row>
        <row r="1072">
          <cell r="B1072" t="str">
            <v>2801040</v>
          </cell>
          <cell r="C1072" t="str">
            <v>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v>
          </cell>
        </row>
        <row r="1073">
          <cell r="B1073" t="str">
            <v>2801050</v>
          </cell>
          <cell r="C1073" t="str">
            <v>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v>
          </cell>
        </row>
        <row r="1074">
          <cell r="B1074" t="str">
            <v>2801060</v>
          </cell>
          <cell r="C1074" t="str">
            <v>Наукові розробки у сфері стандартизації та сертифікації сільськогосподарської продукції</v>
          </cell>
        </row>
        <row r="1075">
          <cell r="B1075" t="str">
            <v>2801070</v>
          </cell>
          <cell r="C1075" t="str">
            <v>Оздоровлення та відпочинок дітей працівників агропромислового комплексу</v>
          </cell>
        </row>
        <row r="1076">
          <cell r="B1076" t="str">
            <v>2801080</v>
          </cell>
          <cell r="C1076" t="str">
            <v>Підготовка кадрів для агропромислового комплексу вищими навчальними закладами І і ІІ рівнів акредитації</v>
          </cell>
        </row>
        <row r="1077">
          <cell r="B1077" t="str">
            <v>2801090</v>
          </cell>
          <cell r="C1077" t="str">
            <v>Суцільна паспортизація сільських населених пунктів</v>
          </cell>
        </row>
        <row r="1078">
          <cell r="B1078" t="str">
            <v>2801100</v>
          </cell>
          <cell r="C1078" t="str">
            <v>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v>
          </cell>
        </row>
        <row r="1079">
          <cell r="B1079" t="str">
            <v>2801110</v>
          </cell>
          <cell r="C1079" t="str">
            <v>Методичне забезпечення діяльності аграрних навчальних закладів</v>
          </cell>
        </row>
        <row r="1080">
          <cell r="B1080" t="str">
            <v>2801120</v>
          </cell>
          <cell r="C1080" t="str">
            <v>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v>
          </cell>
        </row>
        <row r="1081">
          <cell r="B1081" t="str">
            <v>2801130</v>
          </cell>
          <cell r="C1081" t="str">
            <v>Підготовка, перепідготовка, підвищення кваліфікації робітничих кадрів, підвищення кваліфікації фахівців агропромислового комплексу</v>
          </cell>
        </row>
        <row r="1082">
          <cell r="B1082" t="str">
            <v>2801140</v>
          </cell>
          <cell r="C1082" t="str">
            <v>Підвищення кваліфікації кадрів агропромислового комплексу закладами післядипломної освіти</v>
          </cell>
        </row>
        <row r="1083">
          <cell r="B1083" t="str">
            <v>2801150</v>
          </cell>
          <cell r="C1083" t="str">
            <v>Державна підтримка сільськогосподарських обслуговуючих кооперативів</v>
          </cell>
        </row>
        <row r="1084">
          <cell r="B1084" t="str">
            <v>2801160</v>
          </cell>
          <cell r="C1084" t="str">
            <v>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v>
          </cell>
        </row>
        <row r="1085">
          <cell r="B1085" t="str">
            <v>2801170</v>
          </cell>
          <cell r="C1085" t="str">
            <v>Фінансування заходів по захисту, відтворенню та підвищенню родючості ірунтів</v>
          </cell>
        </row>
        <row r="1086">
          <cell r="B1086" t="str">
            <v>2801180</v>
          </cell>
          <cell r="C1086" t="str">
            <v>Фінансова підтримка заходів в агропромисловому комплексі</v>
          </cell>
        </row>
        <row r="1087">
          <cell r="B1087" t="str">
            <v>2801190</v>
          </cell>
          <cell r="C1087" t="str">
            <v>Селекція в тваринництві та птахівництві на підприємствах агропромислового комплексу</v>
          </cell>
        </row>
        <row r="1088">
          <cell r="B1088" t="str">
            <v>2801200</v>
          </cell>
          <cell r="C1088"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089">
          <cell r="B1089" t="str">
            <v>2801210</v>
          </cell>
          <cell r="C1089" t="str">
            <v>Бюджетна тваринницька дотація та державна підтримка виробництва продукції рослинництва</v>
          </cell>
        </row>
        <row r="1090">
          <cell r="B1090" t="str">
            <v>2801220</v>
          </cell>
          <cell r="C1090" t="str">
            <v>Селекція в рослинництві</v>
          </cell>
        </row>
        <row r="1091">
          <cell r="B1091" t="str">
            <v>2801230</v>
          </cell>
          <cell r="C1091" t="str">
            <v>Фінансова підтримка фермерських господарств</v>
          </cell>
        </row>
        <row r="1092">
          <cell r="B1092" t="str">
            <v>2801240</v>
          </cell>
          <cell r="C1092" t="str">
            <v>Здійснення фінансової підтримки підприємств агропромислового комплексу через механізм здешевлення кредитів та компенсації лізингових платежів</v>
          </cell>
        </row>
        <row r="1093">
          <cell r="B1093" t="str">
            <v>2801250</v>
          </cell>
          <cell r="C1093" t="str">
            <v>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v>
          </cell>
        </row>
        <row r="1094">
          <cell r="B1094" t="str">
            <v>2801260</v>
          </cell>
          <cell r="C1094" t="str">
            <v>Заходи з охорони і захисту, раціонального використання лісів, наданих в постійне користування агропромисловим підприємствам</v>
          </cell>
        </row>
        <row r="1095">
          <cell r="B1095" t="str">
            <v>2801270</v>
          </cell>
          <cell r="C1095" t="str">
            <v>Державна підтримка сільськогосподарської дорадчої служби</v>
          </cell>
        </row>
        <row r="1096">
          <cell r="B1096" t="str">
            <v>2801280</v>
          </cell>
          <cell r="C1096" t="str">
            <v>Фінансова підтримка агропромислових підприємств, що знаходяться в особливо складних кліматичних умовах</v>
          </cell>
        </row>
        <row r="1097">
          <cell r="B1097" t="str">
            <v>2801290</v>
          </cell>
          <cell r="C1097" t="str">
            <v>Проведення державних виставкових заходів у сфері агропромислового комплексу</v>
          </cell>
        </row>
        <row r="1098">
          <cell r="B1098" t="str">
            <v>2801300</v>
          </cell>
          <cell r="C1098" t="str">
            <v>Реформування та розвиток комунального господарства у сільській місцевості</v>
          </cell>
        </row>
        <row r="1099">
          <cell r="B1099" t="str">
            <v>2801310</v>
          </cell>
          <cell r="C1099" t="str">
            <v>Організація і регулювання діяльності установ в системі агропромислового комплексу та забезпечення діяльності Аграрного фонду</v>
          </cell>
        </row>
        <row r="1100">
          <cell r="B1100" t="str">
            <v>2801320</v>
          </cell>
          <cell r="C1100" t="str">
            <v>Дослідження і експериментальні розробки в системі агропромислового комплексу</v>
          </cell>
        </row>
        <row r="1101">
          <cell r="B1101" t="str">
            <v>2801330</v>
          </cell>
          <cell r="C1101" t="str">
            <v>Створення і забезпечення резервного запасу сортового та гібридного насіння</v>
          </cell>
        </row>
        <row r="1102">
          <cell r="B1102" t="str">
            <v>2801340</v>
          </cell>
          <cell r="C1102" t="str">
            <v>Запобігання розповсюдженню збудників інфекційних хвороб тварин</v>
          </cell>
        </row>
        <row r="1103">
          <cell r="B1103" t="str">
            <v>2801350</v>
          </cell>
          <cell r="C1103" t="str">
            <v>Державна підтримка розвитку хмелярства, овочівництва, закладення молодих садів, виноградників та ягідників і нагляд за ними</v>
          </cell>
        </row>
        <row r="1104">
          <cell r="B1104" t="str">
            <v>2801360</v>
          </cell>
          <cell r="C1104" t="str">
            <v>Часткова компенсація вартості електроенергії, використаної для поливу на зрошуваних землях</v>
          </cell>
        </row>
        <row r="1105">
          <cell r="B1105" t="str">
            <v>2801370</v>
          </cell>
          <cell r="C1105" t="str">
            <v>Погашення зобовіязань Українською державною насіннєвою інспекцією за кредитами, наданими з державного бюджету за рахунок коштів, залучених від міжнародних фінансових організацій на розвиток насінництва</v>
          </cell>
        </row>
        <row r="1106">
          <cell r="B1106" t="str">
            <v>2801380</v>
          </cell>
          <cell r="C1106" t="str">
            <v>Повернення бюджетних позичок, наданих на закупівлю сільськогосподарської продукції за державним замовленням (контрактом) 1994-1997 років</v>
          </cell>
        </row>
        <row r="1107">
          <cell r="B1107" t="str">
            <v>2801390</v>
          </cell>
          <cell r="C1107" t="str">
            <v>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v>
          </cell>
        </row>
        <row r="1108">
          <cell r="B1108" t="str">
            <v>2801400</v>
          </cell>
          <cell r="C1108" t="str">
            <v>Повернення кредитів, наданих з державного бюджету фермерським господарствам</v>
          </cell>
        </row>
        <row r="1109">
          <cell r="B1109" t="str">
            <v>2801420</v>
          </cell>
          <cell r="C1109" t="str">
            <v>Компенсація витрат, понесених підприємствами агропромислового комплексу на будівництво об'єктів соціальної сфери на селі</v>
          </cell>
        </row>
        <row r="1110">
          <cell r="B1110" t="str">
            <v>2801430</v>
          </cell>
          <cell r="C1110" t="str">
            <v>Часткова компенсація вартості складної сільськогосподарської техніки вітчизняного виробництва</v>
          </cell>
        </row>
        <row r="1111">
          <cell r="B1111" t="str">
            <v>2801440</v>
          </cell>
          <cell r="C1111" t="str">
            <v>Організація діяльності установ у системі агропромислового комплексу за рахунок коштів Стабілізаційного фонду</v>
          </cell>
        </row>
        <row r="1112">
          <cell r="B1112" t="str">
            <v>2801450</v>
          </cell>
          <cell r="C1112"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113">
          <cell r="B1113" t="str">
            <v>2801460</v>
          </cell>
          <cell r="C1113" t="str">
            <v>Надання кредитів фермерським господарствам</v>
          </cell>
        </row>
        <row r="1114">
          <cell r="B1114" t="str">
            <v>2801470</v>
          </cell>
          <cell r="C1114" t="str">
            <v>Фінансова підтримка Української лабораторії якості і безпеки продукції агропромислового комплексу</v>
          </cell>
        </row>
        <row r="1115">
          <cell r="B1115" t="str">
            <v>2801480</v>
          </cell>
          <cell r="C1115" t="str">
            <v>Створення Державного земельного банку</v>
          </cell>
        </row>
        <row r="1116">
          <cell r="B1116" t="str">
            <v>2801490</v>
          </cell>
          <cell r="C1116" t="str">
            <v>Фінансова підтримка заходів в агропромисловому комплексі на умовах фінансового лізингу</v>
          </cell>
        </row>
        <row r="1117">
          <cell r="B1117" t="str">
            <v>2801500</v>
          </cell>
          <cell r="C1117" t="str">
            <v>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v>
          </cell>
        </row>
        <row r="1118">
          <cell r="B1118" t="str">
            <v>2801510</v>
          </cell>
          <cell r="C1118" t="str">
            <v>Державна підтримка розвитку хмелярства</v>
          </cell>
        </row>
        <row r="1119">
          <cell r="B1119" t="str">
            <v>2801520</v>
          </cell>
          <cell r="C1119" t="str">
            <v>Фінансова підтримка створення оптових ринків сільськогосподарської продукції</v>
          </cell>
        </row>
        <row r="1120">
          <cell r="B1120" t="str">
            <v>2801530</v>
          </cell>
          <cell r="C1120" t="str">
            <v>Повернення коштів, наданих Міністерству аграрної політики та продовольства України для кредитування Аграрного фонду</v>
          </cell>
        </row>
        <row r="1121">
          <cell r="B1121" t="str">
            <v>2801540</v>
          </cell>
          <cell r="C1121" t="str">
            <v>Державна підтримка галузі тваринництва</v>
          </cell>
        </row>
        <row r="1122">
          <cell r="B1122" t="str">
            <v>2801550</v>
          </cell>
          <cell r="C1122" t="str">
            <v>Повернення коштів, наданих як часткова фінансова допомога сільськогосподарським підприємствам, які зазнали збитків внаслідок стихійного лиха у 2007 році</v>
          </cell>
        </row>
        <row r="1123">
          <cell r="B1123" t="str">
            <v>2801560</v>
          </cell>
          <cell r="C1123" t="str">
            <v>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v>
          </cell>
        </row>
        <row r="1124">
          <cell r="B1124" t="str">
            <v>2801570</v>
          </cell>
          <cell r="C1124" t="str">
            <v>Забезпечення діяльності Аграрного фонду</v>
          </cell>
        </row>
        <row r="1125">
          <cell r="B1125" t="str">
            <v>2801580</v>
          </cell>
          <cell r="C1125" t="str">
            <v>Здешевлення вартості страхових премій (внесків) фактично сплачених суб'єктами аграрного ринку</v>
          </cell>
        </row>
        <row r="1126">
          <cell r="B1126" t="str">
            <v>2801590</v>
          </cell>
          <cell r="C1126" t="str">
            <v>Часткове відшкодування вартості будівництва нових тепличних комплексів</v>
          </cell>
        </row>
        <row r="1127">
          <cell r="B1127" t="str">
            <v>2801800</v>
          </cell>
          <cell r="C1127" t="str">
            <v>Заходи з ліквідації наслідків затоплення шахти N 9 та аварійного ствола шахти N 8 Солотвинського солерудника Тячівського району Закарпатської області</v>
          </cell>
        </row>
        <row r="1128">
          <cell r="B1128" t="str">
            <v>2801900</v>
          </cell>
          <cell r="C1128" t="str">
            <v>Видатки із Стабілізаційного фонду на підтримку АПК</v>
          </cell>
        </row>
        <row r="1129">
          <cell r="B1129" t="str">
            <v>2802000</v>
          </cell>
          <cell r="C1129" t="str">
            <v>Державна ветеринарна та фітосанітарна служба України</v>
          </cell>
        </row>
        <row r="1130">
          <cell r="B1130" t="str">
            <v>2802010</v>
          </cell>
          <cell r="C1130" t="str">
            <v>Керівництво та управління у сфері ветеринарної медицини та фітосанітарної служби України</v>
          </cell>
        </row>
        <row r="1131">
          <cell r="B1131" t="str">
            <v>2802020</v>
          </cell>
          <cell r="C1131" t="str">
            <v>Протиепізоотичні заходи та участь у Міжнародному епізоотичному бюро</v>
          </cell>
        </row>
        <row r="1132">
          <cell r="B1132" t="str">
            <v>2802030</v>
          </cell>
          <cell r="C1132" t="str">
            <v>Організація і регулювання діяльності установ в системі Державної ветеринарної та фітосанітарної служби України</v>
          </cell>
        </row>
        <row r="1133">
          <cell r="B1133" t="str">
            <v>2802040</v>
          </cell>
          <cell r="C1133" t="str">
            <v>Організація і регулювання діяльності установ агропромислового комплексу з карантину рослин</v>
          </cell>
        </row>
        <row r="1134">
          <cell r="B1134" t="str">
            <v>2802050</v>
          </cell>
          <cell r="C1134" t="str">
            <v>Організація і регулювання діяльності установ в системі охорони прав на сорти рослин</v>
          </cell>
        </row>
        <row r="1135">
          <cell r="B1135" t="str">
            <v>2802070</v>
          </cell>
          <cell r="C1135" t="str">
            <v>Формування національних сортових рослинних ресурсів</v>
          </cell>
        </row>
        <row r="1136">
          <cell r="B1136" t="str">
            <v>2802080</v>
          </cell>
          <cell r="C1136" t="str">
            <v>Участь у міжнародному союзі по охороні нових сортів рослин (УПОВ)</v>
          </cell>
        </row>
        <row r="1137">
          <cell r="B1137" t="str">
            <v>2802090</v>
          </cell>
          <cell r="C1137" t="str">
            <v>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v>
          </cell>
        </row>
        <row r="1138">
          <cell r="B1138" t="str">
            <v>2802100</v>
          </cell>
          <cell r="C1138" t="str">
            <v>Заходи по боротьбі з шкідниками та хворобами сільськогосподарських рослин. запобігання розповсюдженню збудників інфекційних хвороб тварин</v>
          </cell>
        </row>
        <row r="1139">
          <cell r="B1139" t="str">
            <v>2803000</v>
          </cell>
          <cell r="C1139" t="str">
            <v>Державне агентство земельних ресурсів України</v>
          </cell>
        </row>
        <row r="1140">
          <cell r="B1140" t="str">
            <v>2803010</v>
          </cell>
          <cell r="C1140" t="str">
            <v>Керівництво та управління у сфері земельних ресурсів</v>
          </cell>
        </row>
        <row r="1141">
          <cell r="B1141" t="str">
            <v>2803020</v>
          </cell>
          <cell r="C1141" t="str">
            <v>Підвищення кваліфікації працівників Державного агентства земельних ресурсів</v>
          </cell>
        </row>
        <row r="1142">
          <cell r="B1142" t="str">
            <v>2803030</v>
          </cell>
          <cell r="C1142" t="str">
            <v>Проведення земельної реформи</v>
          </cell>
        </row>
        <row r="1143">
          <cell r="B1143" t="str">
            <v>2803040</v>
          </cell>
          <cell r="C1143" t="str">
            <v>Збереження, відтворення та забезпечення раціонального використання земельних ресурсів</v>
          </cell>
        </row>
        <row r="1144">
          <cell r="B1144" t="str">
            <v>2803050</v>
          </cell>
          <cell r="C1144" t="str">
            <v>Повернення кредиту наданого на розвиток системи кадастру</v>
          </cell>
        </row>
        <row r="1145">
          <cell r="B1145" t="str">
            <v>2803060</v>
          </cell>
          <cell r="C1145" t="str">
            <v>Загальнодержавні топографо-геодезичні та картографічні роботи, демаркація та делімітація державного кордону</v>
          </cell>
        </row>
        <row r="1146">
          <cell r="B1146" t="str">
            <v>2803600</v>
          </cell>
          <cell r="C1146" t="str">
            <v>Видача державних актів на право приватної власності на землю в сільській місцевості</v>
          </cell>
        </row>
        <row r="1147">
          <cell r="B1147" t="str">
            <v>2803610</v>
          </cell>
          <cell r="C1147" t="str">
            <v>Надання кредитів на розвиток системи кадастру</v>
          </cell>
        </row>
        <row r="1148">
          <cell r="B1148" t="str">
            <v>2804000</v>
          </cell>
          <cell r="C1148" t="str">
            <v>Державне агентство рибного господарства України</v>
          </cell>
        </row>
        <row r="1149">
          <cell r="B1149" t="str">
            <v>2804010</v>
          </cell>
          <cell r="C1149" t="str">
            <v>Керівництво та управління у сфері рибного господарства</v>
          </cell>
        </row>
        <row r="1150">
          <cell r="B1150" t="str">
            <v>2804020</v>
          </cell>
          <cell r="C1150" t="str">
            <v>Організація діяльності рибовідтворювальних комплексів та інших бюджетних установ  у сфері рибного господарства</v>
          </cell>
        </row>
        <row r="1151">
          <cell r="B1151" t="str">
            <v>2804030</v>
          </cell>
          <cell r="C1151" t="str">
            <v>Прикладні наукові та науково-технічні розробки, виконання робіт за державними цільовими програмами і державним замовленням у сфері рибного господарства</v>
          </cell>
        </row>
        <row r="1152">
          <cell r="B1152" t="str">
            <v>2804040</v>
          </cell>
          <cell r="C1152" t="str">
            <v>Підготовка кадрів у сфері рибного господарства вищими навчальними закладами І і ІІ рівнів акредитації</v>
          </cell>
        </row>
        <row r="1153">
          <cell r="B1153" t="str">
            <v>2804050</v>
          </cell>
          <cell r="C1153" t="str">
            <v>Підготовка кадрів у сфері рибного господарства вищими навчальними закладами ІІІ і ІV рівнів акредитації</v>
          </cell>
        </row>
        <row r="1154">
          <cell r="B1154" t="str">
            <v>2804070</v>
          </cell>
          <cell r="C1154" t="str">
            <v>Селекція у рибному господарстві та відтворення водних біоресурсів у внутрішніх водоймах та Азово-Чорноморському басейні</v>
          </cell>
        </row>
        <row r="1155">
          <cell r="B1155" t="str">
            <v>2804080</v>
          </cell>
          <cell r="C1155" t="str">
            <v>Селекція у рибному господарстві</v>
          </cell>
        </row>
        <row r="1156">
          <cell r="B1156" t="str">
            <v>2804090</v>
          </cell>
          <cell r="C1156" t="str">
            <v>Міжнародна діяльність у галузі рибного  господарства</v>
          </cell>
        </row>
        <row r="1157">
          <cell r="B1157" t="str">
            <v>2804100</v>
          </cell>
          <cell r="C1157" t="str">
            <v>Заходи по операціях фінансового лізингу суден рибопромислового флоту</v>
          </cell>
        </row>
        <row r="1158">
          <cell r="B1158" t="str">
            <v>2804110</v>
          </cell>
          <cell r="C1158" t="str">
            <v>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v>
          </cell>
        </row>
        <row r="1159">
          <cell r="B1159" t="str">
            <v>2805000</v>
          </cell>
          <cell r="C1159" t="str">
            <v>Державне агентство лісових ресурсів України</v>
          </cell>
        </row>
        <row r="1160">
          <cell r="B1160" t="str">
            <v>2805030</v>
          </cell>
          <cell r="C1160" t="str">
            <v>Прикладні розробки у сфері розвитку лісового господарства</v>
          </cell>
        </row>
        <row r="1161">
          <cell r="B1161" t="str">
            <v>2805040</v>
          </cell>
          <cell r="C1161" t="str">
            <v>Фінансова підтримка підготовки наукових кадрів у сфері лісового господарства</v>
          </cell>
        </row>
        <row r="1162">
          <cell r="B1162" t="str">
            <v>2805070</v>
          </cell>
          <cell r="C1162" t="str">
            <v>Створення захисних лісових насаджень та полезахисних лісових смуг</v>
          </cell>
        </row>
        <row r="1163">
          <cell r="B1163" t="str">
            <v>2805080</v>
          </cell>
          <cell r="C1163" t="str">
            <v>Збереження природно-заповідного фонду</v>
          </cell>
        </row>
        <row r="1164">
          <cell r="B1164" t="str">
            <v>2805090</v>
          </cell>
          <cell r="C116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165">
          <cell r="B1165" t="str">
            <v>2805100</v>
          </cell>
          <cell r="C1165" t="str">
            <v>Придбання пожежної техніки та будівництво доріг протипожежного призначення</v>
          </cell>
        </row>
        <row r="1166">
          <cell r="B1166" t="str">
            <v>2805800</v>
          </cell>
          <cell r="C1166" t="str">
            <v>Будівництво доріг протипожежного призначення</v>
          </cell>
        </row>
        <row r="1167">
          <cell r="B1167" t="str">
            <v>2806000</v>
          </cell>
          <cell r="C1167" t="str">
            <v>Національна акціонерна компанія "Украгролізинг"</v>
          </cell>
        </row>
        <row r="1168">
          <cell r="B1168" t="str">
            <v>2806030</v>
          </cell>
          <cell r="C1168" t="str">
            <v>Заходи по операціях фінансового лізингу вітчизняної сільськогосподарської техніки</v>
          </cell>
        </row>
        <row r="1169">
          <cell r="B1169" t="str">
            <v>2806120</v>
          </cell>
          <cell r="C1169" t="str">
            <v>Заходи по операціях фінансового лізингу вітчизняної сільськогосподарської техніки</v>
          </cell>
        </row>
        <row r="1170">
          <cell r="B1170" t="str">
            <v>2806130</v>
          </cell>
          <cell r="C1170" t="str">
            <v>Повернення коштів в частині відшкодування вартості сільськогосподарської техніки, переданої суб'єктам господарювання на умовах фінансового лізингу</v>
          </cell>
        </row>
        <row r="1171">
          <cell r="B1171" t="str">
            <v>2806140</v>
          </cell>
          <cell r="C1171" t="str">
            <v>Придбання сільськогосподарської техніки на умовах фінансового лізингу та заходи по операціях фінансового лізингу</v>
          </cell>
        </row>
        <row r="1172">
          <cell r="B1172" t="str">
            <v>2806150</v>
          </cell>
          <cell r="C1172" t="str">
            <v>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v>
          </cell>
        </row>
        <row r="1173">
          <cell r="B1173" t="str">
            <v>2806160</v>
          </cell>
          <cell r="C1173" t="str">
            <v>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v>
          </cell>
        </row>
        <row r="1174">
          <cell r="B1174" t="str">
            <v>2806220</v>
          </cell>
          <cell r="C1174"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175">
          <cell r="B1175" t="str">
            <v>2806230</v>
          </cell>
          <cell r="C1175" t="str">
            <v>Заходи по операціях фінансового лізингу вітчизняної сільськогосподарської техніки</v>
          </cell>
        </row>
        <row r="1176">
          <cell r="B1176" t="str">
            <v>2806240</v>
          </cell>
          <cell r="C1176" t="str">
            <v>Збільшення статутного фонду НАК "Украгролізинг" для придбання сільськогосподарської техніки, обладнання та племінної худоби</v>
          </cell>
        </row>
        <row r="1177">
          <cell r="B1177" t="str">
            <v>2806250</v>
          </cell>
          <cell r="C1177"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v>
          </cell>
        </row>
        <row r="1178">
          <cell r="B1178" t="str">
            <v>2807000</v>
          </cell>
          <cell r="C1178" t="str">
            <v>Державна інспекція сільського господарства України</v>
          </cell>
        </row>
        <row r="1179">
          <cell r="B1179" t="str">
            <v>2807010</v>
          </cell>
          <cell r="C1179" t="str">
            <v>Здійснення державного контролю у галузі сільського господарства</v>
          </cell>
        </row>
        <row r="1180">
          <cell r="B1180" t="str">
            <v>2807020</v>
          </cell>
          <cell r="C1180" t="str">
            <v>Організація та регулювання діяльності установ в системі Державної інспекції сільського господарства України</v>
          </cell>
        </row>
        <row r="1181">
          <cell r="B1181" t="str">
            <v>2809000</v>
          </cell>
          <cell r="C1181" t="str">
            <v>Національний університет біоресурсів і природокористування</v>
          </cell>
        </row>
        <row r="1182">
          <cell r="B1182" t="str">
            <v>2809020</v>
          </cell>
          <cell r="C1182" t="str">
            <v>Фундаментальні дослідження Національного університету біоресурсів і природокористування у сфері сільськогосподарських наук</v>
          </cell>
        </row>
        <row r="1183">
          <cell r="B1183" t="str">
            <v>2809030</v>
          </cell>
          <cell r="C1183" t="str">
            <v>Прикладні розробки Національного університету біоресурсів і природокористування у сфері сільськогосподарських наук</v>
          </cell>
        </row>
        <row r="1184">
          <cell r="B1184" t="str">
            <v>2809040</v>
          </cell>
          <cell r="C1184" t="str">
            <v>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v>
          </cell>
        </row>
        <row r="1185">
          <cell r="B1185" t="str">
            <v>2809050</v>
          </cell>
          <cell r="C1185" t="str">
            <v>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v>
          </cell>
        </row>
        <row r="1186">
          <cell r="B1186" t="str">
            <v>2809060</v>
          </cell>
          <cell r="C1186" t="str">
            <v>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v>
          </cell>
        </row>
        <row r="1187">
          <cell r="B1187" t="str">
            <v>2809080</v>
          </cell>
          <cell r="C1187" t="str">
            <v>Реконструкція гуртожитків Національного університету біоресурсів і природокористування для розміщення вболівальників під час проведення Євро - 2012</v>
          </cell>
        </row>
        <row r="1188">
          <cell r="B1188" t="str">
            <v>3000000</v>
          </cell>
          <cell r="C1188" t="str">
            <v>Державна служба статистики України</v>
          </cell>
        </row>
        <row r="1189">
          <cell r="B1189" t="str">
            <v>3001000</v>
          </cell>
          <cell r="C1189" t="str">
            <v>Апарат Державної служби статистики України</v>
          </cell>
        </row>
        <row r="1190">
          <cell r="B1190" t="str">
            <v>3100000</v>
          </cell>
          <cell r="C1190" t="str">
            <v>Міністерство інфраструктури України</v>
          </cell>
        </row>
        <row r="1191">
          <cell r="B1191" t="str">
            <v>3101000</v>
          </cell>
          <cell r="C1191" t="str">
            <v>Апарат Міністерства інфраструктури України</v>
          </cell>
        </row>
        <row r="1192">
          <cell r="B1192" t="str">
            <v>3101010</v>
          </cell>
          <cell r="C1192" t="str">
            <v>Загальне керівництво та управління у сфері інфраструктури</v>
          </cell>
        </row>
        <row r="1193">
          <cell r="B1193" t="str">
            <v>3101030</v>
          </cell>
          <cell r="C1193" t="str">
            <v>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v>
          </cell>
        </row>
        <row r="1194">
          <cell r="B1194" t="str">
            <v>3101050</v>
          </cell>
          <cell r="C1194" t="str">
            <v>Підготовка кадрів для сфери автомобільного транспорту вищими навчальними закладами І і ІІ рівнів акредитації</v>
          </cell>
        </row>
        <row r="1195">
          <cell r="B1195" t="str">
            <v>3101060</v>
          </cell>
          <cell r="C1195" t="str">
            <v>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v>
          </cell>
        </row>
        <row r="1196">
          <cell r="B1196" t="str">
            <v>3101070</v>
          </cell>
          <cell r="C119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197">
          <cell r="B1197" t="str">
            <v>3101090</v>
          </cell>
          <cell r="C1197" t="str">
            <v>Підвищення кваліфікації державних службовців п'ятої - сьомої категорій у сфері транспорту</v>
          </cell>
        </row>
        <row r="1198">
          <cell r="B1198" t="str">
            <v>3101120</v>
          </cell>
          <cell r="C1198" t="str">
            <v>Придбання літаків АН-148 через державне лізингове підприємство</v>
          </cell>
        </row>
        <row r="1199">
          <cell r="B1199" t="str">
            <v>3101130</v>
          </cell>
          <cell r="C1199" t="str">
            <v>Створення навчально-тренувального центру підготовки авіаційного персоналу літака АН-148 на ДП "Лізингтехтранс"</v>
          </cell>
        </row>
        <row r="1200">
          <cell r="B1200" t="str">
            <v>3101140</v>
          </cell>
          <cell r="C1200" t="str">
            <v>Будівництво залізнично-автомобільного мостового переходу через р. Дніпро у м. Києві</v>
          </cell>
        </row>
        <row r="1201">
          <cell r="B1201" t="str">
            <v>3101150</v>
          </cell>
          <cell r="C1201" t="str">
            <v>Будівництво та розвиток мережі метрополітенів</v>
          </cell>
        </row>
        <row r="1202">
          <cell r="B1202" t="str">
            <v>3101160</v>
          </cell>
          <cell r="C1202" t="str">
            <v>Прикладні розробки у сфері розвитку туризму</v>
          </cell>
        </row>
        <row r="1203">
          <cell r="B1203" t="str">
            <v>3101180</v>
          </cell>
          <cell r="C1203" t="str">
            <v>Фінансова підтримка розвитку туризму</v>
          </cell>
        </row>
        <row r="1204">
          <cell r="B1204" t="str">
            <v>3101190</v>
          </cell>
          <cell r="C1204" t="str">
            <v>Відшкодування витрат державних підприємств зв'язку на розповсюдження вітчизняних періодичних друкованих видань</v>
          </cell>
        </row>
        <row r="1205">
          <cell r="B1205" t="str">
            <v>3101700</v>
          </cell>
          <cell r="C1205" t="str">
            <v>Запобігання можливому затопленню територій внаслідок льодоходу, повені та паводків у 2010 році</v>
          </cell>
        </row>
        <row r="1206">
          <cell r="B1206" t="str">
            <v>3101810</v>
          </cell>
          <cell r="C1206" t="str">
            <v>Проектування робіт по будівництву транспортного переходу через Керченську протоку</v>
          </cell>
        </row>
        <row r="1207">
          <cell r="B1207" t="str">
            <v>3102000</v>
          </cell>
          <cell r="C1207" t="str">
            <v>Державна інспекція України з безпеки на наземному транспорті</v>
          </cell>
        </row>
        <row r="1208">
          <cell r="B1208" t="str">
            <v>3102010</v>
          </cell>
          <cell r="C1208" t="str">
            <v>Здійснення державного контролю з питань безпеки на наземному транспорті</v>
          </cell>
        </row>
        <row r="1209">
          <cell r="B1209" t="str">
            <v>3103000</v>
          </cell>
          <cell r="C1209" t="str">
            <v>Державна інспекція України з безпеки на морському та річковому транспорті</v>
          </cell>
        </row>
        <row r="1210">
          <cell r="B1210" t="str">
            <v>3103010</v>
          </cell>
          <cell r="C1210" t="str">
            <v>Здійснення державного контролю з питань безпеки на морському та річковому транспорті</v>
          </cell>
        </row>
        <row r="1211">
          <cell r="B1211" t="str">
            <v>3103030</v>
          </cell>
          <cell r="C1211" t="str">
            <v>Підтримка експлуатаційно-безпечного стану судноплавних шлюзів, внутрішніх водних шляхів, в тому числі на проведення днопоглиблювальних робіт</v>
          </cell>
        </row>
        <row r="1212">
          <cell r="B1212" t="str">
            <v>3103070</v>
          </cell>
          <cell r="C1212" t="str">
            <v>Реконструкція , модернізація та придбання спеціального флоту для використання на внутрішніх водних шляхах</v>
          </cell>
        </row>
        <row r="1213">
          <cell r="B1213" t="str">
            <v>3103080</v>
          </cell>
          <cell r="C1213" t="str">
            <v>Забезпечення функціонування національної системи пошуку і рятування в морському пошуково-рятувальному районі України</v>
          </cell>
        </row>
        <row r="1214">
          <cell r="B1214" t="str">
            <v>3104000</v>
          </cell>
          <cell r="C1214" t="str">
            <v>Державна адміністрація залізничного транспорту</v>
          </cell>
        </row>
        <row r="1215">
          <cell r="B1215" t="str">
            <v>3104020</v>
          </cell>
          <cell r="C1215" t="str">
            <v>Підготовка кадрів для сфери залізничного транспорту вищими навчальними закладами І і ІІ рівнів акредитації</v>
          </cell>
        </row>
        <row r="1216">
          <cell r="B1216" t="str">
            <v>3104030</v>
          </cell>
          <cell r="C1216" t="str">
            <v>Методичне забезпечення діяльності вищих навчальних закладів Державної адміністрації залізничного транспорту</v>
          </cell>
        </row>
        <row r="1217">
          <cell r="B1217" t="str">
            <v>3104040</v>
          </cell>
          <cell r="C1217" t="str">
            <v>Медичне обслуговування працівників та пасажирів залізничного транспорту</v>
          </cell>
        </row>
        <row r="1218">
          <cell r="B1218" t="str">
            <v>3104050</v>
          </cell>
          <cell r="C1218" t="str">
            <v>Створення банків крові та її компонентів для лікування працівників залізничного транспорту</v>
          </cell>
        </row>
        <row r="1219">
          <cell r="B1219" t="str">
            <v>3104060</v>
          </cell>
          <cell r="C1219" t="str">
            <v>Амбулаторно-поліклінічне обслуговування працівників та пасажирів залізничного транспорту</v>
          </cell>
        </row>
        <row r="1220">
          <cell r="B1220" t="str">
            <v>3105000</v>
          </cell>
          <cell r="C1220" t="str">
            <v>Державна спеціальна служба транспорту</v>
          </cell>
        </row>
        <row r="1221">
          <cell r="B1221" t="str">
            <v>3105010</v>
          </cell>
          <cell r="C1221" t="str">
            <v>Забезпечення діяльності Державної спеціальної служби транспорту</v>
          </cell>
        </row>
        <row r="1222">
          <cell r="B1222" t="str">
            <v>3105020</v>
          </cell>
          <cell r="C1222" t="str">
            <v>Заходи, пов'язані із переходом на військову службу за контрактом</v>
          </cell>
        </row>
        <row r="1223">
          <cell r="B1223" t="str">
            <v>3105700</v>
          </cell>
          <cell r="C1223" t="str">
            <v>Проведення антитерористичних операцій.  інших спеціальних заходів та забезпечення правопорядку на державному кордоні</v>
          </cell>
        </row>
        <row r="1224">
          <cell r="B1224" t="str">
            <v>3106000</v>
          </cell>
          <cell r="C1224" t="str">
            <v>Державне агентство автомобільних доріг України</v>
          </cell>
        </row>
        <row r="1225">
          <cell r="B1225" t="str">
            <v>3106050</v>
          </cell>
          <cell r="C1225" t="str">
            <v>Підготовка кадрів для сфери зв'язку вищими навчальними закладами ІІІ та ІV рівнів акредитації</v>
          </cell>
        </row>
        <row r="1226">
          <cell r="B1226" t="str">
            <v>3106060</v>
          </cell>
          <cell r="C1226" t="str">
            <v>Спецоб'єкти</v>
          </cell>
        </row>
        <row r="1227">
          <cell r="B1227" t="str">
            <v>3106080</v>
          </cell>
          <cell r="C1227" t="str">
            <v>Компенсація витрат УДППЗ "Укрпошта", пов'язаних з наданням послуг на пільгових умовах</v>
          </cell>
        </row>
        <row r="1228">
          <cell r="B1228" t="str">
            <v>3106090</v>
          </cell>
          <cell r="C1228" t="str">
            <v>Підвищення кваліфікації державних службовців п'ятої - сьомої категорій у сфері зв'язку</v>
          </cell>
        </row>
        <row r="1229">
          <cell r="B1229" t="str">
            <v>3106130</v>
          </cell>
          <cell r="C1229" t="str">
            <v>Розвиток цифрового телерадіомовлення</v>
          </cell>
        </row>
        <row r="1230">
          <cell r="B1230" t="str">
            <v>3106140</v>
          </cell>
          <cell r="C1230" t="str">
            <v>Розвиток загальнодоступних телекомунікаційних послуг</v>
          </cell>
        </row>
        <row r="1231">
          <cell r="B1231" t="str">
            <v>3106160</v>
          </cell>
          <cell r="C1231" t="str">
            <v>Будівництво та реконструкція об'їзних автомобільних доріг навколо міст підготовки та проведення в Україні фінальної частини чемпіонату Європи 2012 року з футболу</v>
          </cell>
        </row>
        <row r="1232">
          <cell r="B1232" t="str">
            <v>3106170</v>
          </cell>
          <cell r="C1232" t="str">
            <v>Будівництво, реконструкція, ремонт і утримання вулиць і доріг у населених пунктах, що належать до комунальної власності</v>
          </cell>
        </row>
        <row r="1233">
          <cell r="B1233" t="str">
            <v>3106180</v>
          </cell>
          <cell r="C1233" t="str">
            <v>Розробка та впровадження комплексної інформаційної системи Державної служби автомобільних доріг України</v>
          </cell>
        </row>
        <row r="1234">
          <cell r="B1234" t="str">
            <v>3106800</v>
          </cell>
          <cell r="C1234" t="str">
            <v>Укріплення та реконструкція будівлі лабораторного корпусу N 1 Одеської національної академії зв'язку ім. Попова</v>
          </cell>
        </row>
        <row r="1235">
          <cell r="B1235" t="str">
            <v>3107000</v>
          </cell>
          <cell r="C1235"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236">
          <cell r="B1236" t="str">
            <v>3107010</v>
          </cell>
          <cell r="C1236" t="str">
            <v>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v>
          </cell>
        </row>
        <row r="1237">
          <cell r="B1237" t="str">
            <v>3107030</v>
          </cell>
          <cell r="C1237" t="str">
            <v>Здійснення заходів з підготовки і проведення Євро-2012 в інформаційній сфері</v>
          </cell>
        </row>
        <row r="1238">
          <cell r="B1238" t="str">
            <v>3107050</v>
          </cell>
          <cell r="C1238" t="str">
            <v>Будівництво залізнично-автомобільного мостового переходу через р. Дніпро у м. Києві</v>
          </cell>
        </row>
        <row r="1239">
          <cell r="B1239" t="str">
            <v>3107060</v>
          </cell>
          <cell r="C1239" t="str">
            <v>Будівництво, реконструкція, ремонт та проектування аеропортів в рамках підготовки до Євро-2012</v>
          </cell>
        </row>
        <row r="1240">
          <cell r="B1240" t="str">
            <v>3107070</v>
          </cell>
          <cell r="C1240" t="str">
            <v>Реконструкція стадіону Національного спортивного комплексу "Олімпійський"</v>
          </cell>
        </row>
        <row r="1241">
          <cell r="B1241" t="str">
            <v>3107080</v>
          </cell>
          <cell r="C1241" t="str">
            <v>Будівництво стадіону у м. Львові, необхідного для проведення Євро-2012</v>
          </cell>
        </row>
        <row r="1242">
          <cell r="B1242" t="str">
            <v>3107090</v>
          </cell>
          <cell r="C1242" t="str">
            <v>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v>
          </cell>
        </row>
        <row r="1243">
          <cell r="B1243" t="str">
            <v>3107100</v>
          </cell>
          <cell r="C1243" t="str">
            <v>Будівництво та облаштування функціональних зон на території, прилеглій до стадіону Національного спортивного комплексу "Олімпійський"</v>
          </cell>
        </row>
        <row r="1244">
          <cell r="B1244" t="str">
            <v>3107110</v>
          </cell>
          <cell r="C1244" t="str">
            <v>Будівництво нових та реконструкція діючих тренувальних баз для забезпечення тренувань команд-учасниць чемпіонату Євро-2012</v>
          </cell>
        </row>
        <row r="1245">
          <cell r="B1245" t="str">
            <v>3107120</v>
          </cell>
          <cell r="C1245" t="str">
            <v>Будівництво, реконструкція, ремонт автомобільних доріг комунальної власності у містах проведення Євро-2012</v>
          </cell>
        </row>
        <row r="1246">
          <cell r="B1246" t="str">
            <v>3107130</v>
          </cell>
          <cell r="C1246" t="str">
            <v>Будівництво, реконструкція, капітальний ремонт мереж і споруд централізованого водопостачання та водовідведення у містах проведення Євро-2012</v>
          </cell>
        </row>
        <row r="1247">
          <cell r="B1247" t="str">
            <v>3107140</v>
          </cell>
          <cell r="C1247" t="str">
            <v>Оновлення парку трамвайних вагонів у містах проведення Євро-2012</v>
          </cell>
        </row>
        <row r="1248">
          <cell r="B1248" t="str">
            <v>3107150</v>
          </cell>
          <cell r="C1248" t="str">
            <v>Будівництво та реконструкція трамвайних і тролейбусних ліній у містах проведення Євро-2012</v>
          </cell>
        </row>
        <row r="1249">
          <cell r="B1249" t="str">
            <v>3107160</v>
          </cell>
          <cell r="C1249" t="str">
            <v>Придбання автобусів та тролейбусів на умовах фінансового лізингу в рамках підготовки і проведення  Євро-2012</v>
          </cell>
        </row>
        <row r="1250">
          <cell r="B1250" t="str">
            <v>3107170</v>
          </cell>
          <cell r="C1250" t="str">
            <v>Будівництво та реконструкція об'єктів електроенергетики в містах проведення Євро - 2012</v>
          </cell>
        </row>
        <row r="1251">
          <cell r="B1251" t="str">
            <v>3107180</v>
          </cell>
          <cell r="C1251" t="str">
            <v>Заходи, спрямовані на залучення інвестицій для підготовки Євро-2012 та здійснення її моніторингу</v>
          </cell>
        </row>
        <row r="1252">
          <cell r="B1252" t="str">
            <v>3107190</v>
          </cell>
          <cell r="C1252" t="str">
            <v>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v>
          </cell>
        </row>
        <row r="1253">
          <cell r="B1253" t="str">
            <v>3107200</v>
          </cell>
          <cell r="C1253" t="str">
            <v>Будівництво та забезпечення розвитку метрополітену в містах, в яких відбуватимуться матчі чемпіонату Євро-2012</v>
          </cell>
        </row>
        <row r="1254">
          <cell r="B1254" t="str">
            <v>3107210</v>
          </cell>
          <cell r="C1254" t="str">
            <v>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v>
          </cell>
        </row>
        <row r="1255">
          <cell r="B1255" t="str">
            <v>3107250</v>
          </cell>
          <cell r="C1255" t="str">
            <v>Виконання Державної цільової програми з питань підготовки та проведення в Україні фінальної частини чемпіонату Європи 2012 року з футболу</v>
          </cell>
        </row>
        <row r="1256">
          <cell r="B1256" t="str">
            <v>3107260</v>
          </cell>
          <cell r="C1256" t="str">
            <v>Будівництво спортивних споруд з штучним льодом відповідно до Державної цільової соціальної програми "Хокей України"</v>
          </cell>
        </row>
        <row r="1257">
          <cell r="B1257" t="str">
            <v>3107270</v>
          </cell>
          <cell r="C1257" t="str">
            <v>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v>
          </cell>
        </row>
        <row r="1258">
          <cell r="B1258" t="str">
            <v>3107280</v>
          </cell>
          <cell r="C1258" t="str">
            <v>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v>
          </cell>
        </row>
        <row r="1259">
          <cell r="B1259" t="str">
            <v>3108000</v>
          </cell>
          <cell r="C1259" t="str">
            <v>Державна авіаційна служба України</v>
          </cell>
        </row>
        <row r="1260">
          <cell r="B1260" t="str">
            <v>3108010</v>
          </cell>
          <cell r="C1260" t="str">
            <v>Керівництво та управління у сфері авіаційного транспорту</v>
          </cell>
        </row>
        <row r="1261">
          <cell r="B1261" t="str">
            <v>3108020</v>
          </cell>
          <cell r="C1261" t="str">
            <v>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v>
          </cell>
        </row>
        <row r="1262">
          <cell r="B1262" t="str">
            <v>3108030</v>
          </cell>
          <cell r="C1262" t="str">
            <v>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v>
          </cell>
        </row>
        <row r="1263">
          <cell r="B1263" t="str">
            <v>3108050</v>
          </cell>
          <cell r="C1263" t="str">
            <v>Придбання повітряних суден</v>
          </cell>
        </row>
        <row r="1264">
          <cell r="B1264" t="str">
            <v>3108060</v>
          </cell>
          <cell r="C1264" t="str">
            <v>Будівництво, реконструкція, ремонт та проектування аеропортів в рамках підготовки до Євро-2012</v>
          </cell>
        </row>
        <row r="1265">
          <cell r="B1265" t="str">
            <v>3108070</v>
          </cell>
          <cell r="C1265" t="str">
            <v>Придбання літаків на умовах фінансового лізингу</v>
          </cell>
        </row>
        <row r="1266">
          <cell r="B1266" t="str">
            <v>3108830</v>
          </cell>
          <cell r="C1266" t="str">
            <v>Будівництво, реконструкція та ремонт аеропортів державної і комунальної власності</v>
          </cell>
        </row>
        <row r="1267">
          <cell r="B1267" t="str">
            <v>3109000</v>
          </cell>
          <cell r="C1267" t="str">
            <v>Державне агентство України з туризму та курортів</v>
          </cell>
        </row>
        <row r="1268">
          <cell r="B1268" t="str">
            <v>3109010</v>
          </cell>
          <cell r="C1268" t="str">
            <v>Керівництво та управління у сфері туризму та курортів</v>
          </cell>
        </row>
        <row r="1269">
          <cell r="B1269" t="str">
            <v>3109020</v>
          </cell>
          <cell r="C1269" t="str">
            <v>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v>
          </cell>
        </row>
        <row r="1270">
          <cell r="B1270" t="str">
            <v>3110000</v>
          </cell>
          <cell r="C1270" t="str">
            <v>Державне агентство автомобільних доріг України</v>
          </cell>
        </row>
        <row r="1271">
          <cell r="B1271" t="str">
            <v>3111000</v>
          </cell>
          <cell r="C1271" t="str">
            <v>Апарат Державного агентства автомобільних доріг України</v>
          </cell>
        </row>
        <row r="1272">
          <cell r="B1272" t="str">
            <v>3111010</v>
          </cell>
          <cell r="C1272" t="str">
            <v>Керівництво та управління у сфері будівництва, ремонту та утримання автомобільних доріг</v>
          </cell>
        </row>
        <row r="1273">
          <cell r="B1273" t="str">
            <v>3111020</v>
          </cell>
          <cell r="C1273" t="str">
            <v>Розвиток мережі та утримання автомобільних доріг загального користування, в тому числі 200.000 тис. грн. на облаштування нерегульованих пішохідних переходів вітчизняними комплексними системами освітлення та позначення дорожніми знаками та розміткою</v>
          </cell>
        </row>
        <row r="1274">
          <cell r="B1274" t="str">
            <v>3111030</v>
          </cell>
          <cell r="C1274" t="str">
            <v>Виконання боргових зобов'язань за кредитами, отриманими під державні гарантії на розвиток мережі автомобільних доріг загального користування</v>
          </cell>
        </row>
        <row r="1275">
          <cell r="B1275" t="str">
            <v>3111080</v>
          </cell>
          <cell r="C1275" t="str">
            <v>Розробка комплексної інформаційної системи Державного агентства автомобільних доріг України</v>
          </cell>
        </row>
        <row r="1276">
          <cell r="B1276" t="str">
            <v>3111600</v>
          </cell>
          <cell r="C1276" t="str">
            <v>Розвиток автомагістралей та реформа дорожнього сектору</v>
          </cell>
        </row>
        <row r="1277">
          <cell r="B1277" t="str">
            <v>3120000</v>
          </cell>
          <cell r="C1277" t="str">
            <v>Міністерство інфраструктури України (загальнодержавні витрати)</v>
          </cell>
        </row>
        <row r="1278">
          <cell r="B1278" t="str">
            <v>3121000</v>
          </cell>
          <cell r="C1278" t="str">
            <v>Міністерство інфраструктури України (загальнодержавні витрати)</v>
          </cell>
        </row>
        <row r="1279">
          <cell r="B1279" t="str">
            <v>3121020</v>
          </cell>
          <cell r="C1279" t="str">
            <v>Субвенція з державного бюджету місцевим бюджетам на  будівництво та розвиток мережі метрополітенів</v>
          </cell>
        </row>
        <row r="1280">
          <cell r="B1280" t="str">
            <v>3130000</v>
          </cell>
          <cell r="C1280" t="str">
            <v>Державне агентство автомобільних доріг України (загальнодержавні витрати)</v>
          </cell>
        </row>
        <row r="1281">
          <cell r="B1281" t="str">
            <v>3131000</v>
          </cell>
          <cell r="C1281" t="str">
            <v>Державне агентство автомобільних доріг України (загальнодержавні витрати)</v>
          </cell>
        </row>
        <row r="1282">
          <cell r="B1282" t="str">
            <v>3131020</v>
          </cell>
          <cell r="C1282" t="str">
            <v>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v>
          </cell>
        </row>
        <row r="1283">
          <cell r="B1283" t="str">
            <v>3131030</v>
          </cell>
          <cell r="C1283" t="str">
            <v>Субвенція з державного бюджету міському бюджету міста Запоріжжя на будівництво автотранспортної магістралі через річку Дніпро у м. Запоріжжя</v>
          </cell>
        </row>
        <row r="1284">
          <cell r="B1284" t="str">
            <v>3131050</v>
          </cell>
          <cell r="C1284" t="str">
            <v>Субвенція з державного бюджету міському бюджету міста Севастополя на розбудову транспортної мережі м. Севастополя</v>
          </cell>
        </row>
        <row r="1285">
          <cell r="B1285" t="str">
            <v>3131060</v>
          </cell>
          <cell r="C1285" t="str">
            <v>Субвенція з державного бюджету міському бюджету міста Світловодська Кіровоградської області на ремонт автомобільної дороги по вул. Б.Хмельницького</v>
          </cell>
        </row>
        <row r="1286">
          <cell r="B1286" t="str">
            <v>3200000</v>
          </cell>
          <cell r="C1286" t="str">
            <v>Міністерство надзвичайних ситуацій України</v>
          </cell>
        </row>
        <row r="1287">
          <cell r="B1287" t="str">
            <v>3201000</v>
          </cell>
          <cell r="C1287" t="str">
            <v>Апарат Міністерства надзвичайних ситуацій України</v>
          </cell>
        </row>
        <row r="1288">
          <cell r="B1288" t="str">
            <v>3201010</v>
          </cell>
          <cell r="C1288" t="str">
            <v>Керівництво та управління у сфері надзвичайних ситуацій</v>
          </cell>
        </row>
        <row r="1289">
          <cell r="B1289" t="str">
            <v>3201030</v>
          </cell>
          <cell r="C1289" t="str">
            <v>Створення оперативного резерву для забезпечення ліквідації надзвичайних ситуацій</v>
          </cell>
        </row>
        <row r="1290">
          <cell r="B1290" t="str">
            <v>3201050</v>
          </cell>
          <cell r="C1290" t="str">
            <v>Авіаційні роботи з пошуку і рятування</v>
          </cell>
        </row>
        <row r="1291">
          <cell r="B1291" t="str">
            <v>3201060</v>
          </cell>
          <cell r="C1291" t="str">
            <v>Гідрометеорологічна діяльність</v>
          </cell>
        </row>
        <row r="1292">
          <cell r="B1292" t="str">
            <v>3201070</v>
          </cell>
          <cell r="C1292"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293">
          <cell r="B1293" t="str">
            <v>3201090</v>
          </cell>
          <cell r="C1293" t="str">
            <v>Проведення розрахунків з міжнародними експертами за надання юридичних послуг</v>
          </cell>
        </row>
        <row r="1294">
          <cell r="B1294" t="str">
            <v>3201130</v>
          </cell>
          <cell r="C1294" t="str">
            <v>Інформування громадськості з питань цивільного захисту населення</v>
          </cell>
        </row>
        <row r="1295">
          <cell r="B1295" t="str">
            <v>3201270</v>
          </cell>
          <cell r="C1295" t="str">
            <v>Розвиток та супроводження Урядової інформаційно-аналітичної системи з питань надзвичайних ситуацій</v>
          </cell>
        </row>
        <row r="1296">
          <cell r="B1296" t="str">
            <v>3201280</v>
          </cell>
          <cell r="C1296" t="str">
            <v>Забезпечення діяльності сил цивільного захисту</v>
          </cell>
        </row>
        <row r="1297">
          <cell r="B1297" t="str">
            <v>3201290</v>
          </cell>
          <cell r="C1297" t="str">
            <v>Заходи щодо ліквідації наслідків надзвичайної ситуації на території Мелітопольського району Запорізької області</v>
          </cell>
        </row>
        <row r="1298">
          <cell r="B1298" t="str">
            <v>3201300</v>
          </cell>
          <cell r="C1298" t="str">
            <v>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v>
          </cell>
        </row>
        <row r="1299">
          <cell r="B1299" t="str">
            <v>3201310</v>
          </cell>
          <cell r="C1299" t="str">
            <v>Експертно-аналітичне супроводження та моніторинг наукових проектів з екологічної безпеки</v>
          </cell>
        </row>
        <row r="1300">
          <cell r="B1300" t="str">
            <v>3201340</v>
          </cell>
          <cell r="C1300" t="str">
            <v>Прикладні дослідження і розробки та науково-дослідні роботи у сфері цивільного захисту і пожежної безпеки</v>
          </cell>
        </row>
        <row r="1301">
          <cell r="B1301" t="str">
            <v>3201350</v>
          </cell>
          <cell r="C1301" t="str">
            <v>Знешкодження вибухонебезпечних предметів, що залишилися з часів Другої світової війни в районі міст Севастополя та Керчі</v>
          </cell>
        </row>
        <row r="1302">
          <cell r="B1302" t="str">
            <v>3201360</v>
          </cell>
          <cell r="C1302" t="str">
            <v>Підготовка кадрів у сфері цивільного захисту</v>
          </cell>
        </row>
        <row r="1303">
          <cell r="B1303" t="str">
            <v>3201390</v>
          </cell>
          <cell r="C1303" t="str">
            <v>Створення та впровадження системи екстреної допомоги населенню за єдиним телефонним номером 112</v>
          </cell>
        </row>
        <row r="1304">
          <cell r="B1304" t="str">
            <v>3201430</v>
          </cell>
          <cell r="C1304" t="str">
            <v>Матеріально-технічне забезпечення мобільного госпіталю</v>
          </cell>
        </row>
        <row r="1305">
          <cell r="B1305" t="str">
            <v>3201440</v>
          </cell>
          <cell r="C1305" t="str">
            <v>Пошук та знешкодження залишків хімічної зброї, затопленої у виключній (морській) економічній зоні України</v>
          </cell>
        </row>
        <row r="1306">
          <cell r="B1306" t="str">
            <v>3201450</v>
          </cell>
          <cell r="C1306" t="str">
            <v>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v>
          </cell>
        </row>
        <row r="1307">
          <cell r="B1307" t="str">
            <v>3201460</v>
          </cell>
          <cell r="C1307" t="str">
            <v>Аварійно-рятувальні заходи на загальнодержавному і регіональному рівнях при надзвичайних ситуаціях</v>
          </cell>
        </row>
        <row r="1308">
          <cell r="B1308" t="str">
            <v>3201470</v>
          </cell>
          <cell r="C1308" t="str">
            <v>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v>
          </cell>
        </row>
        <row r="1309">
          <cell r="B1309" t="str">
            <v>3201490</v>
          </cell>
          <cell r="C1309" t="str">
            <v>Придбання пожежної техніки та обладнання вітчизняного виробництва</v>
          </cell>
        </row>
        <row r="1310">
          <cell r="B1310" t="str">
            <v>3201510</v>
          </cell>
          <cell r="C1310" t="str">
            <v>Ліквідація наслідків надзвичайної ситуації на території військової частини А0829 (м. Лозова Харківської області)</v>
          </cell>
        </row>
        <row r="1311">
          <cell r="B1311" t="str">
            <v>3201540</v>
          </cell>
          <cell r="C1311" t="str">
            <v>Придбання спеціальної аварійно-рятувальної, пожежної техніки та обладнання, в тому числі авіаційної техніки</v>
          </cell>
        </row>
        <row r="1312">
          <cell r="B1312" t="str">
            <v>3201580</v>
          </cell>
          <cell r="C1312" t="str">
            <v>Здійснення заходів із створення сучасних систем надання допомоги у разі виникнення надзвичайних ситуацій для підготовки та проведення Євро - 2012</v>
          </cell>
        </row>
        <row r="1313">
          <cell r="B1313" t="str">
            <v>3202000</v>
          </cell>
          <cell r="C1313" t="str">
            <v>Державне агентство України з управління зоною відчуження</v>
          </cell>
        </row>
        <row r="1314">
          <cell r="B1314" t="str">
            <v>3202050</v>
          </cell>
          <cell r="C1314" t="str">
            <v>Будівництво пускового комплексу "Вектор" та експлуатація його об'єктів</v>
          </cell>
        </row>
        <row r="1315">
          <cell r="B1315" t="str">
            <v>3202100</v>
          </cell>
          <cell r="C1315" t="str">
            <v>Здійснення заходів громадськими організаціями по соціальному захисту громадян, які постраждали внаслідок Чорнобильської катастрофи</v>
          </cell>
        </row>
        <row r="1316">
          <cell r="B1316" t="str">
            <v>3202130</v>
          </cell>
          <cell r="C1316" t="str">
            <v>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v>
          </cell>
        </row>
        <row r="1317">
          <cell r="B1317" t="str">
            <v>3202140</v>
          </cell>
          <cell r="C1317" t="str">
            <v>Внесок України до Рахунку ядерної безпеки ЄБРР</v>
          </cell>
        </row>
        <row r="1318">
          <cell r="B1318" t="str">
            <v>3204000</v>
          </cell>
          <cell r="C1318" t="str">
            <v>Державна спеціальна (воєнізована) аварійно-рятувальна служба</v>
          </cell>
        </row>
        <row r="1319">
          <cell r="B1319" t="str">
            <v>3208000</v>
          </cell>
          <cell r="C1319" t="str">
            <v>Державна служба гірничого нагляду та промислової безпеки України</v>
          </cell>
        </row>
        <row r="1320">
          <cell r="B1320" t="str">
            <v>3208020</v>
          </cell>
          <cell r="C1320" t="str">
            <v>Підвищення кваліфікації кадрів у сфері промислової безпеки та наглядової діяльності</v>
          </cell>
        </row>
        <row r="1321">
          <cell r="B1321" t="str">
            <v>3208060</v>
          </cell>
          <cell r="C1321" t="str">
            <v>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v>
          </cell>
        </row>
        <row r="1322">
          <cell r="B1322" t="str">
            <v>3209000</v>
          </cell>
          <cell r="C1322" t="str">
            <v>Державна інспекція техногенної безпеки України</v>
          </cell>
        </row>
        <row r="1323">
          <cell r="B1323" t="str">
            <v>3209010</v>
          </cell>
          <cell r="C1323" t="str">
            <v>Керівництво та управління у сфері техногенної безпеки</v>
          </cell>
        </row>
        <row r="1324">
          <cell r="B1324" t="str">
            <v>3209020</v>
          </cell>
          <cell r="C1324" t="str">
            <v>Забезпечення діяльності підрозділів техногенної безпеки</v>
          </cell>
        </row>
        <row r="1325">
          <cell r="B1325" t="str">
            <v>3209030</v>
          </cell>
          <cell r="C1325"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326">
          <cell r="B1326" t="str">
            <v>3210000</v>
          </cell>
          <cell r="C1326" t="str">
            <v>Міністерство надзвичайних ситуацій України (загальнодержавні витрати)</v>
          </cell>
        </row>
        <row r="1327">
          <cell r="B1327" t="str">
            <v>3211000</v>
          </cell>
          <cell r="C1327" t="str">
            <v>Міністерство надзвичайних ситуацій України (загальнодержавні витрати)</v>
          </cell>
        </row>
        <row r="1328">
          <cell r="B1328" t="str">
            <v>3211060</v>
          </cell>
          <cell r="C1328" t="str">
            <v>Субвенція з державного бюджету місцевим бюджетам для проведення заходів по ліквідації наслідків стихійного лиха</v>
          </cell>
        </row>
        <row r="1329">
          <cell r="B1329" t="str">
            <v>3300000</v>
          </cell>
          <cell r="C1329" t="str">
            <v>Міністерство доходів і зборів України</v>
          </cell>
        </row>
        <row r="1330">
          <cell r="B1330" t="str">
            <v>3301000</v>
          </cell>
          <cell r="C1330" t="str">
            <v>Апарат Міністерства доходів і зборів України</v>
          </cell>
        </row>
        <row r="1331">
          <cell r="B1331" t="str">
            <v>3301010</v>
          </cell>
          <cell r="C1331" t="str">
            <v>Керівництво та управління у сфері доходів і зборів</v>
          </cell>
        </row>
        <row r="1332">
          <cell r="B1332" t="str">
            <v>3301020</v>
          </cell>
          <cell r="C1332" t="str">
            <v>Прикладні дослідження і розробки у сфері доходів і зборів та фінансового права</v>
          </cell>
        </row>
        <row r="1333">
          <cell r="B1333" t="str">
            <v>3301030</v>
          </cell>
          <cell r="C1333" t="str">
            <v>Підвищення кваліфікації у сфері доходів і зборів</v>
          </cell>
        </row>
        <row r="1334">
          <cell r="B1334" t="str">
            <v>3301040</v>
          </cell>
          <cell r="C1334" t="str">
            <v>Підготовка кадрів у сфері доходів і зборів вищими навчальними закладами І і ІІ рівнів акредитації</v>
          </cell>
        </row>
        <row r="1335">
          <cell r="B1335" t="str">
            <v>3301050</v>
          </cell>
          <cell r="C1335" t="str">
            <v>Підготовка кадрів та підвищення кваліфікації у сфері доходів і зборів вищими навчальними закладами ІІІ і ІV рівнів акредитації</v>
          </cell>
        </row>
        <row r="1336">
          <cell r="B1336" t="str">
            <v>3400000</v>
          </cell>
          <cell r="C1336" t="str">
            <v>Міністерство молоді та спорту України</v>
          </cell>
        </row>
        <row r="1337">
          <cell r="B1337" t="str">
            <v>3401000</v>
          </cell>
          <cell r="C1337" t="str">
            <v>Апарат Міністерства молоді та спорту України</v>
          </cell>
        </row>
        <row r="1338">
          <cell r="B1338" t="str">
            <v>3401010</v>
          </cell>
          <cell r="C1338" t="str">
            <v>Керівництво та управління у сфері молоді та спорту</v>
          </cell>
        </row>
        <row r="1339">
          <cell r="B1339" t="str">
            <v>3401030</v>
          </cell>
          <cell r="C1339" t="str">
            <v>Функціонування Музею спортивної слави</v>
          </cell>
        </row>
        <row r="1340">
          <cell r="B1340" t="str">
            <v>3401040</v>
          </cell>
          <cell r="C1340" t="str">
            <v>Фундаментальні та прикладні наукові дослідження у сфері молоді та спорту</v>
          </cell>
        </row>
        <row r="1341">
          <cell r="B1341" t="str">
            <v>3401060</v>
          </cell>
          <cell r="C1341" t="str">
            <v>Методичне забезпечення у сфері спорту</v>
          </cell>
        </row>
        <row r="1342">
          <cell r="B1342" t="str">
            <v>3401070</v>
          </cell>
          <cell r="C1342" t="str">
            <v>Здійснення заходів державної політики з питань молоді та державна підтримка молодіжних та дитячих громадських організацій</v>
          </cell>
        </row>
        <row r="1343">
          <cell r="B1343" t="str">
            <v>3401110</v>
          </cell>
          <cell r="C1343" t="str">
            <v>Розвиток спорту інвалідів та їх фізкультурно-спортивна реабілітація</v>
          </cell>
        </row>
        <row r="1344">
          <cell r="B1344" t="str">
            <v>3401120</v>
          </cell>
          <cell r="C1344" t="str">
            <v>Підготовка і участь національних збірних команд в Паралімпійських  і Дефлімпійських іграх</v>
          </cell>
        </row>
        <row r="1345">
          <cell r="B1345" t="str">
            <v>3401220</v>
          </cell>
          <cell r="C1345" t="str">
            <v>Розвиток фізичної культури, спорту вищих досягнень та резервного спорту</v>
          </cell>
        </row>
        <row r="1346">
          <cell r="B1346" t="str">
            <v>3401280</v>
          </cell>
          <cell r="C1346" t="str">
            <v>Фінансова підтримка громадських організацій фізкультурно-спортивного спрямування</v>
          </cell>
        </row>
        <row r="1347">
          <cell r="B1347" t="str">
            <v>3401320</v>
          </cell>
          <cell r="C1347" t="str">
            <v>Підготовка і участь національних збірних команд в Олімпійських та Юнацьких Олімпійських іграх</v>
          </cell>
        </row>
        <row r="1348">
          <cell r="B1348" t="str">
            <v>3410000</v>
          </cell>
          <cell r="C1348" t="str">
            <v>Міністерство  молоді та спорту України (загальнодержавні витрати)</v>
          </cell>
        </row>
        <row r="1349">
          <cell r="B1349" t="str">
            <v>3411000</v>
          </cell>
          <cell r="C1349" t="str">
            <v>Міністерство  молоді та спорту України (загальнодержавні витрати)</v>
          </cell>
        </row>
        <row r="1350">
          <cell r="B1350" t="str">
            <v>3411160</v>
          </cell>
          <cell r="C1350" t="str">
            <v>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v>
          </cell>
        </row>
        <row r="1351">
          <cell r="B1351" t="str">
            <v>3411170</v>
          </cell>
          <cell r="C1351" t="str">
            <v>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v>
          </cell>
        </row>
        <row r="1352">
          <cell r="B1352" t="str">
            <v>3500000</v>
          </cell>
          <cell r="C1352" t="str">
            <v>Міністерство фінансів України</v>
          </cell>
        </row>
        <row r="1353">
          <cell r="B1353" t="str">
            <v>3501000</v>
          </cell>
          <cell r="C1353" t="str">
            <v>Апарат Міністерства фінансів України</v>
          </cell>
        </row>
        <row r="1354">
          <cell r="B1354" t="str">
            <v>3501010</v>
          </cell>
          <cell r="C1354" t="str">
            <v>Керівництво та управління у сфері фінансів</v>
          </cell>
        </row>
        <row r="1355">
          <cell r="B1355" t="str">
            <v>3501020</v>
          </cell>
          <cell r="C1355" t="str">
            <v>Створення автоматизованої інформаційно-аналітичної системи фінансових і фіскальних органів</v>
          </cell>
        </row>
        <row r="1356">
          <cell r="B1356" t="str">
            <v>3501030</v>
          </cell>
          <cell r="C1356" t="str">
            <v>Прикладні наукові розробки у сфері розвитку державних фінансів</v>
          </cell>
        </row>
        <row r="1357">
          <cell r="B1357" t="str">
            <v>3501040</v>
          </cell>
          <cell r="C1357" t="str">
            <v>Підготовка кадрів для фінансової системи вищими навчальними закладами І і ІІ рівнів акредитації</v>
          </cell>
        </row>
        <row r="1358">
          <cell r="B1358" t="str">
            <v>3501050</v>
          </cell>
          <cell r="C1358" t="str">
            <v>Підготовка кадрів для фінансової системи вищими навчальними закладами ІІІ і ІV рівнів акредитації</v>
          </cell>
        </row>
        <row r="1359">
          <cell r="B1359" t="str">
            <v>3501060</v>
          </cell>
          <cell r="C1359" t="str">
            <v>Підвищення кваліфікації кадрів фінансової системи</v>
          </cell>
        </row>
        <row r="1360">
          <cell r="B1360" t="str">
            <v>3501070</v>
          </cell>
          <cell r="C1360" t="str">
            <v>Функціонування Музею коштовного і декоративного каміння</v>
          </cell>
        </row>
        <row r="1361">
          <cell r="B1361" t="str">
            <v>3501080</v>
          </cell>
          <cell r="C1361" t="str">
            <v>Фінансова підтримка журналу "Фінанси України"</v>
          </cell>
        </row>
        <row r="1362">
          <cell r="B1362" t="str">
            <v>3501090</v>
          </cell>
          <cell r="C1362" t="str">
            <v>Підтримка культурно-оздоровчих та соціальних заходів фінансової системи</v>
          </cell>
        </row>
        <row r="1363">
          <cell r="B1363" t="str">
            <v>3501100</v>
          </cell>
          <cell r="C1363" t="str">
            <v>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v>
          </cell>
        </row>
        <row r="1364">
          <cell r="B1364" t="str">
            <v>3501110</v>
          </cell>
          <cell r="C1364" t="str">
            <v>Підготовка наукових кадрів у сфері фінансів</v>
          </cell>
        </row>
        <row r="1365">
          <cell r="B1365" t="str">
            <v>3501120</v>
          </cell>
          <cell r="C1365" t="str">
            <v>Прикладні наукові розробки, наукове забезпечення пріоритетних напрямів фінансово-бюджетної політики, підготовка наукових кадрів у сфері фінансів</v>
          </cell>
        </row>
        <row r="1366">
          <cell r="B1366" t="str">
            <v>3501130</v>
          </cell>
          <cell r="C136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367">
          <cell r="B1367" t="str">
            <v>3501140</v>
          </cell>
          <cell r="C1367" t="str">
            <v>Внески до міжнародних організацій</v>
          </cell>
        </row>
        <row r="1368">
          <cell r="B1368" t="str">
            <v>3501160</v>
          </cell>
          <cell r="C1368" t="str">
            <v>Заходи щодо поступової компенсації громадянам втрат від знецінення грошових заощаджень</v>
          </cell>
        </row>
        <row r="1369">
          <cell r="B1369" t="str">
            <v>3501180</v>
          </cell>
          <cell r="C1369" t="str">
            <v>Обслуговування зовнішнього державного боргу</v>
          </cell>
        </row>
        <row r="1370">
          <cell r="B1370" t="str">
            <v>3501190</v>
          </cell>
          <cell r="C1370" t="str">
            <v>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v>
          </cell>
        </row>
        <row r="1371">
          <cell r="B1371" t="str">
            <v>3501200</v>
          </cell>
          <cell r="C1371" t="str">
            <v>Науково-методичне забезпечення у сфері виробництва і використання дорогоцінного і напівдорогоцінного каміння</v>
          </cell>
        </row>
        <row r="1372">
          <cell r="B1372" t="str">
            <v>3501220</v>
          </cell>
          <cell r="C1372" t="str">
            <v>Фінансова підтримка розвитку наукової інфраструктури у сфері збереження дорогоцінного каміння, функціонування Музею коштовного і декоративного каміння, підтримка культурно-оздоровчих та соціальних заходів фінансової системи</v>
          </cell>
        </row>
        <row r="1373">
          <cell r="B1373" t="str">
            <v>3501230</v>
          </cell>
          <cell r="C1373" t="str">
            <v>Здійснення м. Києвом функцій столиці</v>
          </cell>
        </row>
        <row r="1374">
          <cell r="B1374" t="str">
            <v>3501250</v>
          </cell>
          <cell r="C1374" t="str">
            <v>Збільшення статутного капіталу ВАТ "Державний ощадний банк"</v>
          </cell>
        </row>
        <row r="1375">
          <cell r="B1375" t="str">
            <v>3501260</v>
          </cell>
          <cell r="C1375" t="str">
            <v>Збільшення статутного капіталу ВАТ "Державний експортно-імпортний банк"</v>
          </cell>
        </row>
        <row r="1376">
          <cell r="B1376" t="str">
            <v>3501270</v>
          </cell>
          <cell r="C1376" t="str">
            <v>Поповнення статутного капіталу Державної іпотечної установи</v>
          </cell>
        </row>
        <row r="1377">
          <cell r="B1377" t="str">
            <v>3501320</v>
          </cell>
          <cell r="C1377" t="str">
            <v>Реалізація інвестиційних проектів соціально-економічного розвитку м. Києва</v>
          </cell>
        </row>
        <row r="1378">
          <cell r="B1378" t="str">
            <v>3501340</v>
          </cell>
          <cell r="C1378" t="str">
            <v>Заходи по імплементації Бюджетного та Податкового кодексів</v>
          </cell>
        </row>
        <row r="1379">
          <cell r="B1379" t="str">
            <v>3501380</v>
          </cell>
          <cell r="C1379" t="str">
            <v>Збільшення статутного капіталу Державної іпотечної установи</v>
          </cell>
        </row>
        <row r="1380">
          <cell r="B1380" t="str">
            <v>3501400</v>
          </cell>
          <cell r="C1380" t="str">
            <v>Поповнення Фонду гарантування вкладів фізичних осіб</v>
          </cell>
        </row>
        <row r="1381">
          <cell r="B1381" t="str">
            <v>3501410</v>
          </cell>
          <cell r="C1381" t="str">
            <v>Підтримка реалізації Ініціативи з енергетичної ефективності і навколишнього середовища у Східній Європі</v>
          </cell>
        </row>
        <row r="1382">
          <cell r="B1382" t="str">
            <v>3501420</v>
          </cell>
          <cell r="C1382" t="str">
            <v>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v>
          </cell>
        </row>
        <row r="1383">
          <cell r="B1383" t="str">
            <v>3501430</v>
          </cell>
          <cell r="C1383" t="str">
            <v>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v>
          </cell>
        </row>
        <row r="1384">
          <cell r="B1384" t="str">
            <v>3501440</v>
          </cell>
          <cell r="C1384" t="str">
            <v>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v>
          </cell>
        </row>
        <row r="1385">
          <cell r="B1385" t="str">
            <v>3501450</v>
          </cell>
          <cell r="C1385" t="str">
            <v>Проведення в Україні зборів групи країн-членів МВФ та Світового банку</v>
          </cell>
        </row>
        <row r="1386">
          <cell r="B1386" t="str">
            <v>3501460</v>
          </cell>
          <cell r="C1386" t="str">
            <v>Фінансування послуг з технічного обслуговування кредитної лінії</v>
          </cell>
        </row>
        <row r="1387">
          <cell r="B1387" t="str">
            <v>3501610</v>
          </cell>
          <cell r="C1387" t="str">
            <v>Заходи щодо розвитку фінансового сектора та управління Проектом</v>
          </cell>
        </row>
        <row r="1388">
          <cell r="B1388" t="str">
            <v>3501630</v>
          </cell>
          <cell r="C1388" t="str">
            <v>Модернізація, удосконалення та раціоналізація  механізмів збору даних для статистики державних фінансів</v>
          </cell>
        </row>
        <row r="1389">
          <cell r="B1389" t="str">
            <v>3501640</v>
          </cell>
          <cell r="C1389" t="str">
            <v>Забезпечення діяльності Наглядової Ради по впровадженню проекту модернізації податкових інспекцій</v>
          </cell>
        </row>
        <row r="1390">
          <cell r="B1390" t="str">
            <v>3501650</v>
          </cell>
          <cell r="C1390" t="str">
            <v>Надання кредитів в рамках Проекту "Розширення доступу до ринків фінансових послуг"</v>
          </cell>
        </row>
        <row r="1391">
          <cell r="B1391" t="str">
            <v>3501660</v>
          </cell>
          <cell r="C1391" t="str">
            <v>Модернізація державних фінансів</v>
          </cell>
        </row>
        <row r="1392">
          <cell r="B1392" t="str">
            <v>3501670</v>
          </cell>
          <cell r="C1392" t="str">
            <v>Підготовка до проведення Щорічних зборів ЄБРР</v>
          </cell>
        </row>
        <row r="1393">
          <cell r="B1393" t="str">
            <v>3501700</v>
          </cell>
          <cell r="C1393" t="str">
            <v>Спорудження у м. Києві пам'ятника тричі Герою Радянського Союзу І.М. Кожедубу</v>
          </cell>
        </row>
        <row r="1394">
          <cell r="B1394" t="str">
            <v>3503000</v>
          </cell>
          <cell r="C1394" t="str">
            <v>Державна пробірна служба України</v>
          </cell>
        </row>
        <row r="1395">
          <cell r="B1395" t="str">
            <v>3503010</v>
          </cell>
          <cell r="C1395" t="str">
            <v>Керівництво та управління у сфері пробірного контролю</v>
          </cell>
        </row>
        <row r="1396">
          <cell r="B1396" t="str">
            <v>3503020</v>
          </cell>
          <cell r="C1396" t="str">
            <v>Наукове забезпечення у сфері пробірного контролю</v>
          </cell>
        </row>
        <row r="1397">
          <cell r="B1397" t="str">
            <v>3504000</v>
          </cell>
          <cell r="C1397" t="str">
            <v>Державна казначейська служба України</v>
          </cell>
        </row>
        <row r="1398">
          <cell r="B1398" t="str">
            <v>3504010</v>
          </cell>
          <cell r="C1398" t="str">
            <v>Керівництво та управління у сфері казначейського обслуговування</v>
          </cell>
        </row>
        <row r="1399">
          <cell r="B1399" t="str">
            <v>3504020</v>
          </cell>
          <cell r="C1399" t="str">
            <v>Підвищення кваліфікації працівників органів Державної казначейської служби України</v>
          </cell>
        </row>
        <row r="1400">
          <cell r="B1400" t="str">
            <v>3504030</v>
          </cell>
          <cell r="C1400" t="str">
            <v>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v>
          </cell>
        </row>
        <row r="1401">
          <cell r="B1401" t="str">
            <v>3504040</v>
          </cell>
          <cell r="C1401" t="str">
            <v>Забезпечення виконання рішень суду, що гарантовані державою</v>
          </cell>
        </row>
        <row r="1402">
          <cell r="B1402" t="str">
            <v>3504800</v>
          </cell>
          <cell r="C1402" t="str">
            <v>Забезпечення органів Державної казначейської служби України приміщеннями</v>
          </cell>
        </row>
        <row r="1403">
          <cell r="B1403" t="str">
            <v>3504910</v>
          </cell>
          <cell r="C1403" t="str">
            <v>***</v>
          </cell>
        </row>
        <row r="1404">
          <cell r="B1404" t="str">
            <v>3505000</v>
          </cell>
          <cell r="C1404" t="str">
            <v>Державна фінансова інспекція України</v>
          </cell>
        </row>
        <row r="1405">
          <cell r="B1405" t="str">
            <v>3505010</v>
          </cell>
          <cell r="C1405" t="str">
            <v>Керівництво та управління у сфері контролю за витрачанням бюджетних коштів</v>
          </cell>
        </row>
        <row r="1406">
          <cell r="B1406" t="str">
            <v>3505020</v>
          </cell>
          <cell r="C1406" t="str">
            <v>Підвищення кваліфікації працівників Державної фінансової інспекції України</v>
          </cell>
        </row>
        <row r="1407">
          <cell r="B1407" t="str">
            <v>3505040</v>
          </cell>
          <cell r="C1407" t="str">
            <v>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v>
          </cell>
        </row>
        <row r="1408">
          <cell r="B1408" t="str">
            <v>3505700</v>
          </cell>
          <cell r="C1408" t="str">
            <v>Поховання Голови Головного контрольно-ревізійного управління Сивульського М.І.</v>
          </cell>
        </row>
        <row r="1409">
          <cell r="B1409" t="str">
            <v>3506000</v>
          </cell>
          <cell r="C1409" t="str">
            <v>Державна митна служба України</v>
          </cell>
        </row>
        <row r="1410">
          <cell r="B1410" t="str">
            <v>3506010</v>
          </cell>
          <cell r="C1410" t="str">
            <v>Керівництво та управління у сфері митної справи</v>
          </cell>
        </row>
        <row r="1411">
          <cell r="B1411" t="str">
            <v>3506020</v>
          </cell>
          <cell r="C1411" t="str">
            <v>Розбудова та модернізація об'єктів митної системи</v>
          </cell>
        </row>
        <row r="1412">
          <cell r="B1412" t="str">
            <v>3506030</v>
          </cell>
          <cell r="C1412" t="str">
            <v>Прикладні дослідження і розробки у сфері митної служби</v>
          </cell>
        </row>
        <row r="1413">
          <cell r="B1413" t="str">
            <v>3506040</v>
          </cell>
          <cell r="C1413" t="str">
            <v>Підвищення кваліфікації працівників органів державної митної служби</v>
          </cell>
        </row>
        <row r="1414">
          <cell r="B1414" t="str">
            <v>3506050</v>
          </cell>
          <cell r="C1414" t="str">
            <v>Прикладні дослідження і розробки у сфері митної служби</v>
          </cell>
        </row>
        <row r="1415">
          <cell r="B1415" t="str">
            <v>3506060</v>
          </cell>
          <cell r="C1415" t="str">
            <v>Облаштування пунктів пропуску через державний кордон, пов'язане з підготовкою  до Євро-2012</v>
          </cell>
        </row>
        <row r="1416">
          <cell r="B1416" t="str">
            <v>3506070</v>
          </cell>
          <cell r="C1416" t="str">
            <v>Впровадження системи захисту транзитних переміщень</v>
          </cell>
        </row>
        <row r="1417">
          <cell r="B1417" t="str">
            <v>3506080</v>
          </cell>
          <cell r="C1417" t="str">
            <v>Створення багатофункціональної комплексної системи "Електронна митниця"</v>
          </cell>
        </row>
        <row r="1418">
          <cell r="B1418" t="str">
            <v>3507000</v>
          </cell>
          <cell r="C1418" t="str">
            <v>Державна податкова служба України</v>
          </cell>
        </row>
        <row r="1419">
          <cell r="B1419" t="str">
            <v>3507010</v>
          </cell>
          <cell r="C1419" t="str">
            <v>Керівництво та управління у сфері контролю за дотриманням та виконанням податкового законодавства</v>
          </cell>
        </row>
        <row r="1420">
          <cell r="B1420" t="str">
            <v>3507020</v>
          </cell>
          <cell r="C1420" t="str">
            <v>Прикладні розробки у сфері оподаткування, фінансового права та діяльності податкової служби</v>
          </cell>
        </row>
        <row r="1421">
          <cell r="B1421" t="str">
            <v>3507030</v>
          </cell>
          <cell r="C1421" t="str">
            <v>Підготовка кадрів для податкової служби вищими навчальними закладами І і ІІ рівнів акредитації</v>
          </cell>
        </row>
        <row r="1422">
          <cell r="B1422" t="str">
            <v>3507040</v>
          </cell>
          <cell r="C1422" t="str">
            <v>Підготовка кадрів та підвищення кваліфікації Національним університетом державної податкової служби</v>
          </cell>
        </row>
        <row r="1423">
          <cell r="B1423" t="str">
            <v>3507050</v>
          </cell>
          <cell r="C1423" t="str">
            <v>Підвищення кваліфікації керівних кадрів та працівників органів державної податкової служби</v>
          </cell>
        </row>
        <row r="1424">
          <cell r="B1424" t="str">
            <v>3507060</v>
          </cell>
          <cell r="C1424" t="str">
            <v>Підвищення кваліфікації працівників органів податкової служби</v>
          </cell>
        </row>
        <row r="1425">
          <cell r="B1425" t="str">
            <v>3507080</v>
          </cell>
          <cell r="C1425" t="str">
            <v>Створення та підготовка об'єктів інфраструктури Національного університету державної податкової служби до проведення Євро-2012</v>
          </cell>
        </row>
        <row r="1426">
          <cell r="B1426" t="str">
            <v>3507600</v>
          </cell>
          <cell r="C1426" t="str">
            <v>Модернізація податкової служби</v>
          </cell>
        </row>
        <row r="1427">
          <cell r="B1427" t="str">
            <v>3509000</v>
          </cell>
          <cell r="C1427" t="str">
            <v>Державна служба фінансового моніторингу України</v>
          </cell>
        </row>
        <row r="1428">
          <cell r="B1428" t="str">
            <v>3509010</v>
          </cell>
          <cell r="C1428" t="str">
            <v>Керівництво та управління у сфері фінансового моніторингу</v>
          </cell>
        </row>
        <row r="1429">
          <cell r="B1429" t="str">
            <v>3509020</v>
          </cell>
          <cell r="C1429" t="str">
            <v>Перепідготовка та підвищення кваліфікації у сфері боротьби з легалізацією (відмиванням) доходів, одержаних злочинним шляхом, і фінансуванням тероризму</v>
          </cell>
        </row>
        <row r="1430">
          <cell r="B1430" t="str">
            <v>3509800</v>
          </cell>
          <cell r="C1430" t="str">
            <v>Здійснення капітального ремонту будинку по вул.Білоруській,24</v>
          </cell>
        </row>
        <row r="1431">
          <cell r="B1431" t="str">
            <v>3510000</v>
          </cell>
          <cell r="C1431" t="str">
            <v>Міністерство фінансів України (загальнодержавні витрати)</v>
          </cell>
        </row>
        <row r="1432">
          <cell r="B1432" t="str">
            <v>3511000</v>
          </cell>
          <cell r="C1432" t="str">
            <v>Міністерство фінансів України (загальнодержавні витрати)</v>
          </cell>
        </row>
        <row r="1433">
          <cell r="B1433" t="str">
            <v>3511020</v>
          </cell>
          <cell r="C1433" t="str">
            <v>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v>
          </cell>
        </row>
        <row r="1434">
          <cell r="B1434" t="str">
            <v>3511030</v>
          </cell>
          <cell r="C1434" t="str">
            <v>Резервний фонд</v>
          </cell>
        </row>
        <row r="1435">
          <cell r="B1435" t="str">
            <v>3511050</v>
          </cell>
          <cell r="C1435" t="str">
            <v>Дотації вирівнювання з державного бюджету місцевим бюджетам</v>
          </cell>
        </row>
        <row r="1436">
          <cell r="B1436" t="str">
            <v>3511060</v>
          </cell>
          <cell r="C1436" t="str">
            <v>Додаткові дотації з державного бюджету місцевим бюджетам</v>
          </cell>
        </row>
        <row r="1437">
          <cell r="B1437" t="str">
            <v>3511070</v>
          </cell>
          <cell r="C1437" t="str">
            <v>Субвенція з державного бюджету місцевим бюджетам на придбання медичного автотранспорту, обладнання для закладів охорони здоров'я</v>
          </cell>
        </row>
        <row r="1438">
          <cell r="B1438" t="str">
            <v>3511080</v>
          </cell>
          <cell r="C1438" t="str">
            <v>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v>
          </cell>
        </row>
        <row r="1439">
          <cell r="B1439" t="str">
            <v>3511090</v>
          </cell>
          <cell r="C1439" t="str">
            <v>Державні капітальні видатки, що розподіляються Кабінетом Міністрів України</v>
          </cell>
        </row>
        <row r="1440">
          <cell r="B1440" t="str">
            <v>3511100</v>
          </cell>
          <cell r="C1440" t="str">
            <v>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v>
          </cell>
        </row>
        <row r="1441">
          <cell r="B1441" t="str">
            <v>3511110</v>
          </cell>
          <cell r="C1441" t="str">
            <v>Субвенція з державного бюджету місцевим бюджетам на заходи щодо оплати громадянами електричної і теплової енергії, природного газу, твердого палива, послуг водопостачання і водовідведення, квартирної плати в рахунок часткової компенсації втрат від знецін</v>
          </cell>
        </row>
        <row r="1442">
          <cell r="B1442" t="str">
            <v>3511120</v>
          </cell>
          <cell r="C1442" t="str">
            <v>Субвенція з державного бюджету місцевим бюджетам на здійснення заходів щодо соціально-економічного розвитку окремих територій</v>
          </cell>
        </row>
        <row r="1443">
          <cell r="B1443" t="str">
            <v>3511140</v>
          </cell>
          <cell r="C1443" t="str">
            <v>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v>
          </cell>
        </row>
        <row r="1444">
          <cell r="B1444" t="str">
            <v>3511150</v>
          </cell>
          <cell r="C1444"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v>
          </cell>
        </row>
        <row r="1445">
          <cell r="B1445" t="str">
            <v>3511160</v>
          </cell>
          <cell r="C1445" t="str">
            <v>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v>
          </cell>
        </row>
        <row r="1446">
          <cell r="B1446" t="str">
            <v>3511170</v>
          </cell>
          <cell r="C1446" t="str">
            <v>Субвенція з державного бюджету районному бюджету Тарутинського району Одеської області на соціально-економічний розвиток Тарутинського району</v>
          </cell>
        </row>
        <row r="1447">
          <cell r="B1447" t="str">
            <v>3511180</v>
          </cell>
          <cell r="C1447" t="str">
            <v>Субвенція з державного бюджету бюджету Автономної Республіки Крим на соціально-економічний розвиток Автономної Республіки Крим</v>
          </cell>
        </row>
        <row r="1448">
          <cell r="B1448" t="str">
            <v>3511190</v>
          </cell>
          <cell r="C1448" t="str">
            <v>Субвенція з державного бюджету місцевим бюджетам на соціально-економічний розвиток</v>
          </cell>
        </row>
        <row r="1449">
          <cell r="B1449" t="str">
            <v>3511200</v>
          </cell>
          <cell r="C1449" t="str">
            <v>Субвенція з державного бюджету міському бюджету міста Києва на виконання функцій столиці</v>
          </cell>
        </row>
        <row r="1450">
          <cell r="B1450" t="str">
            <v>3511210</v>
          </cell>
          <cell r="C1450" t="str">
            <v>Субвенція з державного бюджету місцевим бюджетам на здійснення заходів щодо соціально-економічного розвитку окремих територій</v>
          </cell>
        </row>
        <row r="1451">
          <cell r="B1451" t="str">
            <v>3511230</v>
          </cell>
          <cell r="C1451"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1452">
          <cell r="B1452" t="str">
            <v>3511240</v>
          </cell>
          <cell r="C1452" t="str">
            <v>Субвенція з державного бюджету місцевим бюджетам на реалізацію пріоритетів розвитку регіонів</v>
          </cell>
        </row>
        <row r="1453">
          <cell r="B1453" t="str">
            <v>3511250</v>
          </cell>
          <cell r="C1453"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v>
          </cell>
        </row>
        <row r="1454">
          <cell r="B1454" t="str">
            <v>3511260</v>
          </cell>
          <cell r="C1454" t="str">
            <v>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v>
          </cell>
        </row>
        <row r="1455">
          <cell r="B1455" t="str">
            <v>3511270</v>
          </cell>
          <cell r="C1455" t="str">
            <v>Пайова участь у будівництві та придбання житла для осіб, які займають посади в державних органах та забезпечують виконання завдань і функцій держави</v>
          </cell>
        </row>
        <row r="1456">
          <cell r="B1456" t="str">
            <v>3511280</v>
          </cell>
          <cell r="C1456" t="str">
            <v>Здійснення природоохоронних заходів з недопущення потрапляння мастила з гідротурбін в річку Дніпро</v>
          </cell>
        </row>
        <row r="1457">
          <cell r="B1457" t="str">
            <v>3511290</v>
          </cell>
          <cell r="C1457" t="str">
            <v>Субвенція з державного бюджету міському бюджету міста Запоріжжя на будівництво автотранспортної магістралі через річку Дніпро у місті Запоріжжі</v>
          </cell>
        </row>
        <row r="1458">
          <cell r="B1458" t="str">
            <v>3511300</v>
          </cell>
          <cell r="C1458" t="str">
            <v>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v>
          </cell>
        </row>
        <row r="1459">
          <cell r="B1459" t="str">
            <v>3511310</v>
          </cell>
          <cell r="C1459" t="str">
            <v>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v>
          </cell>
        </row>
        <row r="1460">
          <cell r="B1460" t="str">
            <v>3511320</v>
          </cell>
          <cell r="C1460" t="str">
            <v>Субвенція з державного бюджету обласному бюджету Волинської області на соціально-економічний розвиток Волинської області</v>
          </cell>
        </row>
        <row r="1461">
          <cell r="B1461" t="str">
            <v>3511330</v>
          </cell>
          <cell r="C1461" t="str">
            <v>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v>
          </cell>
        </row>
        <row r="1462">
          <cell r="B1462" t="str">
            <v>3511340</v>
          </cell>
          <cell r="C1462"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та тимчасової державної допомоги дітям</v>
          </cell>
        </row>
        <row r="1463">
          <cell r="B1463" t="str">
            <v>3511350</v>
          </cell>
          <cell r="C1463" t="str">
            <v xml:space="preserve">Обслуговування державного боргу_x000D_
</v>
          </cell>
        </row>
        <row r="1464">
          <cell r="B1464" t="str">
            <v>3511360</v>
          </cell>
          <cell r="C1464" t="str">
            <v>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v>
          </cell>
        </row>
        <row r="1465">
          <cell r="B1465" t="str">
            <v>3511370</v>
          </cell>
          <cell r="C1465" t="str">
            <v>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v>
          </cell>
        </row>
        <row r="1466">
          <cell r="B1466" t="str">
            <v>3511380</v>
          </cell>
          <cell r="C1466" t="str">
            <v>Стабілізаційний фонд</v>
          </cell>
        </row>
        <row r="1467">
          <cell r="B1467" t="str">
            <v>3511390</v>
          </cell>
          <cell r="C1467" t="str">
            <v>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v>
          </cell>
        </row>
        <row r="1468">
          <cell r="B1468" t="str">
            <v>3511400</v>
          </cell>
          <cell r="C1468" t="str">
            <v>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v>
          </cell>
        </row>
        <row r="1469">
          <cell r="B1469" t="str">
            <v>3511410</v>
          </cell>
          <cell r="C1469" t="str">
            <v>Субвенція з державного бюджету міському бюджету міста Бердянська Запорізької області на соціально-економічний розвиток</v>
          </cell>
        </row>
        <row r="1470">
          <cell r="B1470" t="str">
            <v>3511420</v>
          </cell>
          <cell r="C1470" t="str">
            <v>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v>
          </cell>
        </row>
        <row r="1471">
          <cell r="B1471" t="str">
            <v>3511430</v>
          </cell>
          <cell r="C1471" t="str">
            <v>Повернення позик, наданих за рахунок коштів Стабілізаційного фонду</v>
          </cell>
        </row>
        <row r="1472">
          <cell r="B1472" t="str">
            <v>3511440</v>
          </cell>
          <cell r="C1472"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1473">
          <cell r="B1473" t="str">
            <v>3511450</v>
          </cell>
          <cell r="C1473" t="str">
            <v>Резерв коштів для проведення видатків, пов'язаних із можливим збільшенням вартості енергоносіїв та інших витрат</v>
          </cell>
        </row>
        <row r="1474">
          <cell r="B1474" t="str">
            <v>3511460</v>
          </cell>
          <cell r="C1474" t="str">
            <v>Державний фонд регіонального розвитку</v>
          </cell>
        </row>
        <row r="1475">
          <cell r="B1475" t="str">
            <v>3511470</v>
          </cell>
          <cell r="C1475" t="str">
            <v>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v>
          </cell>
        </row>
        <row r="1476">
          <cell r="B1476" t="str">
            <v>3511480</v>
          </cell>
          <cell r="C1476" t="str">
            <v>Субвенція з державного бюджету міському бюджету міста Калуша на соціально-економічний розвиток</v>
          </cell>
        </row>
        <row r="1477">
          <cell r="B1477" t="str">
            <v>3511490</v>
          </cell>
          <cell r="C1477" t="str">
            <v>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v>
          </cell>
        </row>
        <row r="1478">
          <cell r="B1478" t="str">
            <v>3511500</v>
          </cell>
          <cell r="C1478" t="str">
            <v>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v>
          </cell>
        </row>
        <row r="1479">
          <cell r="B1479" t="str">
            <v>3511510</v>
          </cell>
          <cell r="C1479" t="str">
            <v>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v>
          </cell>
        </row>
        <row r="1480">
          <cell r="B1480" t="str">
            <v>3511520</v>
          </cell>
          <cell r="C1480" t="str">
            <v>Повернення коштів, наданих зі Стабілізаційного фонду на поворотній основі</v>
          </cell>
        </row>
        <row r="1481">
          <cell r="B1481" t="str">
            <v>3511530</v>
          </cell>
          <cell r="C1481" t="str">
            <v>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v>
          </cell>
        </row>
        <row r="1482">
          <cell r="B1482" t="str">
            <v>3511540</v>
          </cell>
          <cell r="C1482" t="str">
            <v>Повернення коштів, наданих для здійснення операцій з фінансового лізингу авіаційної техніки</v>
          </cell>
        </row>
        <row r="1483">
          <cell r="B1483" t="str">
            <v>3511550</v>
          </cell>
          <cell r="C1483" t="str">
            <v>Повернення безвідсоткових бюджетних позичок, наданих підприємствам державної форми власності на погашення заборгованості із заробітної плати</v>
          </cell>
        </row>
        <row r="1484">
          <cell r="B1484" t="str">
            <v>3511560</v>
          </cell>
          <cell r="C1484" t="str">
            <v>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v>
          </cell>
        </row>
        <row r="1485">
          <cell r="B1485" t="str">
            <v>3511570</v>
          </cell>
          <cell r="C1485" t="str">
            <v>Повернення кредиту, наданого на реконструкцію гідроелектростанцій за рахунок коштів гранту Уряду Швейцарської конфедерації</v>
          </cell>
        </row>
        <row r="1486">
          <cell r="B1486" t="str">
            <v>3511580</v>
          </cell>
          <cell r="C1486" t="str">
            <v>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v>
          </cell>
        </row>
        <row r="1487">
          <cell r="B1487" t="str">
            <v>3511590</v>
          </cell>
          <cell r="C1487" t="str">
            <v>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v>
          </cell>
        </row>
        <row r="1488">
          <cell r="B1488" t="str">
            <v>3511600</v>
          </cell>
          <cell r="C1488" t="str">
            <v>Виконання державою гарантійних зобов'язань за позичальників, що отримали кредити під державні гарантії</v>
          </cell>
        </row>
        <row r="1489">
          <cell r="B1489" t="str">
            <v>3511620</v>
          </cell>
          <cell r="C1489" t="str">
            <v>Фінансування проектів розвитку за рахунок коштів, залучених державою</v>
          </cell>
        </row>
        <row r="1490">
          <cell r="B1490" t="str">
            <v>3511630</v>
          </cell>
          <cell r="C1490" t="str">
            <v>Повернення позик, наданих для фінансування проектів розвитку за рахунок коштів, залучених державою</v>
          </cell>
        </row>
        <row r="1491">
          <cell r="B1491" t="str">
            <v>3511640</v>
          </cell>
          <cell r="C1491" t="str">
            <v>Заходи щодо вдосконалення методології складання грошово-кредитної і банківської статистики</v>
          </cell>
        </row>
        <row r="1492">
          <cell r="B1492" t="str">
            <v>3511650</v>
          </cell>
          <cell r="C1492" t="str">
            <v>Реалізація програм допомоги Європейського союзу</v>
          </cell>
        </row>
        <row r="1493">
          <cell r="B1493" t="str">
            <v>3511660</v>
          </cell>
          <cell r="C1493" t="str">
            <v>Повернення бюджетних коштів, наданих на поворотній основі на виконання окремих заходів</v>
          </cell>
        </row>
        <row r="1494">
          <cell r="B1494" t="str">
            <v>3511670</v>
          </cell>
          <cell r="C1494" t="str">
            <v>Cубвенція з державного бюджету міському бюджету міста Дніпропетровська на завершення будівництва метрополітену у м. Дніпропетровську</v>
          </cell>
        </row>
        <row r="1495">
          <cell r="B1495" t="str">
            <v>3511990</v>
          </cell>
          <cell r="C1495" t="str">
            <v>Нерозподілений резерв</v>
          </cell>
        </row>
        <row r="1496">
          <cell r="B1496" t="str">
            <v>3600000</v>
          </cell>
          <cell r="C1496" t="str">
            <v>Міністерство юстиції України</v>
          </cell>
        </row>
        <row r="1497">
          <cell r="B1497" t="str">
            <v>3601000</v>
          </cell>
          <cell r="C1497" t="str">
            <v>Апарат Міністерства юстиції України</v>
          </cell>
        </row>
        <row r="1498">
          <cell r="B1498" t="str">
            <v>3601010</v>
          </cell>
          <cell r="C1498" t="str">
            <v>Керівництво та управління у сфері юстиції</v>
          </cell>
        </row>
        <row r="1499">
          <cell r="B1499" t="str">
            <v>3601070</v>
          </cell>
          <cell r="C1499" t="str">
            <v>Проведення судової експертизи, дослідження і розробки у сфері методики проведення судових експертиз</v>
          </cell>
        </row>
        <row r="1500">
          <cell r="B1500" t="str">
            <v>3601080</v>
          </cell>
          <cell r="C1500" t="str">
            <v>Прикладні розробки у сфері методики проведення судових експертиз</v>
          </cell>
        </row>
        <row r="1501">
          <cell r="B1501" t="str">
            <v>3601090</v>
          </cell>
          <cell r="C1501" t="str">
            <v>Підвищення кваліфікації працівників органів юстиції</v>
          </cell>
        </row>
        <row r="1502">
          <cell r="B1502" t="str">
            <v>3601150</v>
          </cell>
          <cell r="C1502" t="str">
            <v>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v>
          </cell>
        </row>
        <row r="1503">
          <cell r="B1503" t="str">
            <v>3601170</v>
          </cell>
          <cell r="C1503" t="str">
            <v>Платежі на виконання рішень закордонних юрисдикційних органів, прийнятих за наслідками розгляду справ проти України</v>
          </cell>
        </row>
        <row r="1504">
          <cell r="B1504" t="str">
            <v>3601200</v>
          </cell>
          <cell r="C1504" t="str">
            <v>Державна підтримка органів реєстрації речових прав на нерухоме майно та їх обмеження</v>
          </cell>
        </row>
        <row r="1505">
          <cell r="B1505" t="str">
            <v>3601210</v>
          </cell>
          <cell r="C1505" t="str">
            <v>Заходи з підготовки та проведення ХХІІІ Конгресу Всесвітньої асоціації юристів</v>
          </cell>
        </row>
        <row r="1506">
          <cell r="B1506" t="str">
            <v>3601600</v>
          </cell>
          <cell r="C1506" t="str">
            <v>Створення державного реєстру виконавчих проваджень</v>
          </cell>
        </row>
        <row r="1507">
          <cell r="B1507" t="str">
            <v>3601700</v>
          </cell>
          <cell r="C1507" t="str">
            <v>Здійснення обов'язкових реєстраційних платежів з метою забезпечення належного і ефективного захисту прав та інтересів України під час урегулювання спорів, що розглядаються у закордонних юрисдикційних органах за участю іноземного суб'єкта та України</v>
          </cell>
        </row>
        <row r="1508">
          <cell r="B1508" t="str">
            <v>3601710</v>
          </cell>
          <cell r="C1508" t="str">
            <v>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v>
          </cell>
        </row>
        <row r="1509">
          <cell r="B1509" t="str">
            <v>3601800</v>
          </cell>
          <cell r="C1509" t="str">
            <v>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v>
          </cell>
        </row>
        <row r="1510">
          <cell r="B1510" t="str">
            <v>3602000</v>
          </cell>
          <cell r="C1510" t="str">
            <v>Державна реєстраційна служба України</v>
          </cell>
        </row>
        <row r="1511">
          <cell r="B1511" t="str">
            <v>3602010</v>
          </cell>
          <cell r="C1511" t="str">
            <v>Керівництво та управління у сфері державної реєстрації</v>
          </cell>
        </row>
        <row r="1512">
          <cell r="B1512" t="str">
            <v>3603000</v>
          </cell>
          <cell r="C1512" t="str">
            <v>Координаційний центр з надання правової допомоги</v>
          </cell>
        </row>
        <row r="1513">
          <cell r="B1513" t="str">
            <v>3603020</v>
          </cell>
          <cell r="C1513" t="str">
            <v>Забезпечення формування та функціонування системи безоплатної правової допомоги</v>
          </cell>
        </row>
        <row r="1514">
          <cell r="B1514" t="str">
            <v>3603030</v>
          </cell>
          <cell r="C1514" t="str">
            <v>Оплата послуг та відшкодування витрат адвокатів з надання безоплатної вторинної правової допомоги</v>
          </cell>
        </row>
        <row r="1515">
          <cell r="B1515" t="str">
            <v>3604000</v>
          </cell>
          <cell r="C1515" t="str">
            <v>Державна виконавча служба України</v>
          </cell>
        </row>
        <row r="1516">
          <cell r="B1516" t="str">
            <v>3604010</v>
          </cell>
          <cell r="C1516" t="str">
            <v>Керівництво та управління у сфері державної виконавчої служби</v>
          </cell>
        </row>
        <row r="1517">
          <cell r="B1517" t="str">
            <v>3606000</v>
          </cell>
          <cell r="C1517" t="str">
            <v>Державна пенітенціарна служба України</v>
          </cell>
        </row>
        <row r="1518">
          <cell r="B1518" t="str">
            <v>3606010</v>
          </cell>
          <cell r="C1518" t="str">
            <v>Керівництво та управління у пенітенціарній сфері</v>
          </cell>
        </row>
        <row r="1519">
          <cell r="B1519" t="str">
            <v>3606020</v>
          </cell>
          <cell r="C1519" t="str">
            <v>Виконання покарань установами і органами пенітенціарної служби</v>
          </cell>
        </row>
        <row r="1520">
          <cell r="B1520" t="str">
            <v>3606030</v>
          </cell>
          <cell r="C1520" t="str">
            <v>Виконання покарань та утримання персоналу установ і органів пенітенціарної служби</v>
          </cell>
        </row>
        <row r="1521">
          <cell r="B1521" t="str">
            <v>3606040</v>
          </cell>
          <cell r="C1521" t="str">
            <v>Фінансова підтримка санаторно-курортних закладів Державного департаменту України з питань виконання покарань</v>
          </cell>
        </row>
        <row r="1522">
          <cell r="B1522" t="str">
            <v>3606060</v>
          </cell>
          <cell r="C1522" t="str">
            <v>Утримання спецконтингенту, хворого на туберкульоз, в установах кримінально-виконавчої служби</v>
          </cell>
        </row>
        <row r="1523">
          <cell r="B1523" t="str">
            <v>3606070</v>
          </cell>
          <cell r="C1523" t="str">
            <v>Заходи щодо покращення умов тримання засуджених та осіб, взятих під варту</v>
          </cell>
        </row>
        <row r="1524">
          <cell r="B1524" t="str">
            <v>3606080</v>
          </cell>
          <cell r="C1524" t="str">
            <v>Будівництво (придбання) житла для осіб рядового і начальницького складу Державної кримінально-виконавчої служби України</v>
          </cell>
        </row>
        <row r="1525">
          <cell r="B1525" t="str">
            <v>3606090</v>
          </cell>
          <cell r="C1525" t="str">
            <v>Підготовка робітничих кадрів у професійно-технічних закладах соціальної адаптації при установах виконання покарань</v>
          </cell>
        </row>
        <row r="1526">
          <cell r="B1526" t="str">
            <v>3606100</v>
          </cell>
          <cell r="C1526"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527">
          <cell r="B1527" t="str">
            <v>3606600</v>
          </cell>
          <cell r="C1527" t="str">
            <v>Заходи з подолання епідемії туберкульозу та СНІДу в установах кримінально-виконавчої системи</v>
          </cell>
        </row>
        <row r="1528">
          <cell r="B1528" t="str">
            <v>3608000</v>
          </cell>
          <cell r="C1528" t="str">
            <v>Державна служба України з питань захисту персональних даних</v>
          </cell>
        </row>
        <row r="1529">
          <cell r="B1529" t="str">
            <v>3608010</v>
          </cell>
          <cell r="C1529" t="str">
            <v>Керівництво та управління у сфері захисту персональних даних</v>
          </cell>
        </row>
        <row r="1530">
          <cell r="B1530" t="str">
            <v>3609000</v>
          </cell>
          <cell r="C1530" t="str">
            <v>Державна архівна служба України</v>
          </cell>
        </row>
        <row r="1531">
          <cell r="B1531" t="str">
            <v>3609010</v>
          </cell>
          <cell r="C1531" t="str">
            <v>Керівництво та управління у сфері архівної справи</v>
          </cell>
        </row>
        <row r="1532">
          <cell r="B1532" t="str">
            <v>3609020</v>
          </cell>
          <cell r="C1532" t="str">
            <v>Прикладні розробки у сфері архівної справи та страхового фонду документації</v>
          </cell>
        </row>
        <row r="1533">
          <cell r="B1533" t="str">
            <v>3609030</v>
          </cell>
          <cell r="C1533" t="str">
            <v>Забезпечення діяльності архівних установ та установ страхового фонду документації</v>
          </cell>
        </row>
        <row r="1534">
          <cell r="B1534" t="str">
            <v>3609040</v>
          </cell>
          <cell r="C1534" t="str">
            <v>Підвищення кваліфікації фахівців архівної справи</v>
          </cell>
        </row>
        <row r="1535">
          <cell r="B1535" t="str">
            <v>3609050</v>
          </cell>
          <cell r="C1535" t="str">
            <v>Забезпечення охорони приміщень державних архівів</v>
          </cell>
        </row>
        <row r="1536">
          <cell r="B1536" t="str">
            <v>3609060</v>
          </cell>
          <cell r="C1536" t="str">
            <v>Створення і зберігання страхового фонду документації</v>
          </cell>
        </row>
        <row r="1537">
          <cell r="B1537" t="str">
            <v>3609800</v>
          </cell>
          <cell r="C1537" t="str">
            <v>Розробка проектно-кошторисної документації на реконструкцію комплексу споруд центральних державних архівів у м.Києві</v>
          </cell>
        </row>
        <row r="1538">
          <cell r="B1538" t="str">
            <v>3609810</v>
          </cell>
          <cell r="C1538" t="str">
            <v>Реконструкція комплексу споруд центральних державних архівних установ</v>
          </cell>
        </row>
        <row r="1539">
          <cell r="B1539" t="str">
            <v>3700000</v>
          </cell>
          <cell r="C1539" t="str">
            <v>Державна служба України з надзвичайних ситуацій</v>
          </cell>
        </row>
        <row r="1540">
          <cell r="B1540" t="str">
            <v>3701000</v>
          </cell>
          <cell r="C1540" t="str">
            <v>Апарат Державної служби України з надзвичайних ситуацій</v>
          </cell>
        </row>
        <row r="1541">
          <cell r="B1541" t="str">
            <v>3701010</v>
          </cell>
          <cell r="C1541" t="str">
            <v>Керівництво та управління у сфері надзвичайних ситуацій</v>
          </cell>
        </row>
        <row r="1542">
          <cell r="B1542" t="str">
            <v>3701050</v>
          </cell>
          <cell r="C1542" t="str">
            <v>Авіаційні роботи з пошуку і рятування</v>
          </cell>
        </row>
        <row r="1543">
          <cell r="B1543" t="str">
            <v>3701060</v>
          </cell>
          <cell r="C1543" t="str">
            <v>Гідрометеорологічна діяльність</v>
          </cell>
        </row>
        <row r="1544">
          <cell r="B1544" t="str">
            <v>3701070</v>
          </cell>
          <cell r="C1544" t="str">
            <v>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v>
          </cell>
        </row>
        <row r="1545">
          <cell r="B1545" t="str">
            <v>3701080</v>
          </cell>
          <cell r="C1545" t="str">
            <v>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v>
          </cell>
        </row>
        <row r="1546">
          <cell r="B1546" t="str">
            <v>3701090</v>
          </cell>
          <cell r="C1546" t="str">
            <v>Придбання пожежної та іншої спеціальної техніки вітчизняного виробництва</v>
          </cell>
        </row>
        <row r="1547">
          <cell r="B1547" t="str">
            <v>3701280</v>
          </cell>
          <cell r="C1547" t="str">
            <v>Забезпечення діяльності сил цивільного захисту</v>
          </cell>
        </row>
        <row r="1548">
          <cell r="B1548" t="str">
            <v>3701350</v>
          </cell>
          <cell r="C1548" t="str">
            <v>Знешкодження вибухонебезпечних предметів, що залишилися з часів Другої світової війни в районі міст Севастополя та Керчі</v>
          </cell>
        </row>
        <row r="1549">
          <cell r="B1549" t="str">
            <v>3701360</v>
          </cell>
          <cell r="C1549" t="str">
            <v>Підготовка кадрів у сфері цивільного захисту</v>
          </cell>
        </row>
        <row r="1550">
          <cell r="B1550" t="str">
            <v>3701510</v>
          </cell>
          <cell r="C1550" t="str">
            <v>Ліквідація наслідків надзвичайної ситуації на території військової частини А0829 (м. Лозова Харківської області)</v>
          </cell>
        </row>
        <row r="1551">
          <cell r="B1551" t="str">
            <v>3701700</v>
          </cell>
          <cell r="C1551" t="str">
            <v>Придбання товарів першої необхідності та їх доставка населенню. яке проживає на територіях проведення антитерористичної операції в Донецькій та Луганській областях</v>
          </cell>
        </row>
        <row r="1552">
          <cell r="B1552" t="str">
            <v>3701710</v>
          </cell>
          <cell r="C1552" t="str">
            <v>Проведення невідкладних заходів щодо забезпечення національної безпеки</v>
          </cell>
        </row>
        <row r="1553">
          <cell r="B1553" t="str">
            <v>3701720</v>
          </cell>
          <cell r="C1553" t="str">
            <v>Погашення кредиторської заборгованості з відшкодування витрат. пов'язаних із здійсненням заходів із запобігання виникненню надзвичайних ситуацій в осінньо-зимовий період</v>
          </cell>
        </row>
        <row r="1554">
          <cell r="B1554" t="str">
            <v>5030000</v>
          </cell>
          <cell r="C1554" t="str">
            <v>Державне агентство з питань науки, інновацій та інформатизації України</v>
          </cell>
        </row>
        <row r="1555">
          <cell r="B1555" t="str">
            <v>5031000</v>
          </cell>
          <cell r="C1555" t="str">
            <v>Апарат Державного агентства з питань науки, інновацій та інформатизації України</v>
          </cell>
        </row>
        <row r="1556">
          <cell r="B1556" t="str">
            <v>5120000</v>
          </cell>
          <cell r="C1556" t="str">
            <v>Державне агентство резерву України</v>
          </cell>
        </row>
        <row r="1557">
          <cell r="B1557" t="str">
            <v>5121000</v>
          </cell>
          <cell r="C1557" t="str">
            <v>Апарат Державного агентства резерву України</v>
          </cell>
        </row>
        <row r="1558">
          <cell r="B1558" t="str">
            <v>5160000</v>
          </cell>
          <cell r="C1558" t="str">
            <v>Державна митна служба України</v>
          </cell>
        </row>
        <row r="1559">
          <cell r="B1559" t="str">
            <v>5270000</v>
          </cell>
          <cell r="C1559" t="str">
            <v>Державна інспекція ядерного регулювання України</v>
          </cell>
        </row>
        <row r="1560">
          <cell r="B1560" t="str">
            <v>5271000</v>
          </cell>
          <cell r="C1560" t="str">
            <v>Апарат Державної інспекції ядерного регулювання України</v>
          </cell>
        </row>
        <row r="1561">
          <cell r="B1561" t="str">
            <v>5271010</v>
          </cell>
          <cell r="C1561" t="str">
            <v>Керівництво та управління у сфері ядерного регулювання</v>
          </cell>
        </row>
        <row r="1562">
          <cell r="B1562" t="str">
            <v>5271020</v>
          </cell>
          <cell r="C1562" t="str">
            <v>Забезпечення ведення Державного регістру джерел іонізуючого випромінювання та прикладні дослідження у сфері ядерного регулювання</v>
          </cell>
        </row>
        <row r="1563">
          <cell r="B1563" t="str">
            <v>5271030</v>
          </cell>
          <cell r="C1563" t="str">
            <v>Підвищення кваліфікації державних службовців п'ятої-сьомої категорій у сфері ядерного регулювання</v>
          </cell>
        </row>
        <row r="1564">
          <cell r="B1564" t="str">
            <v>5271040</v>
          </cell>
          <cell r="C1564" t="str">
            <v>Забезпечення ведення Державного регістру джерел іонізуючого випромінювання</v>
          </cell>
        </row>
        <row r="1565">
          <cell r="B1565" t="str">
            <v>5271050</v>
          </cell>
          <cell r="C1565" t="str">
            <v>Забезпечення безпечного зберігання відпрацьованих високоактивних джерел іонізуючого випромінювання</v>
          </cell>
        </row>
        <row r="1566">
          <cell r="B1566" t="str">
            <v>5340000</v>
          </cell>
          <cell r="C1566" t="str">
            <v>Адміністрація Державної прикордонної служби України</v>
          </cell>
        </row>
        <row r="1567">
          <cell r="B1567" t="str">
            <v>5341000</v>
          </cell>
          <cell r="C1567" t="str">
            <v>Апарат Адміністрації Державної прикордонної служби України</v>
          </cell>
        </row>
        <row r="1568">
          <cell r="B1568" t="str">
            <v>5341020</v>
          </cell>
          <cell r="C1568" t="str">
            <v>Забезпечення особового складу Державної прикордонної служби України</v>
          </cell>
        </row>
        <row r="1569">
          <cell r="B1569" t="str">
            <v>5341050</v>
          </cell>
          <cell r="C1569" t="str">
            <v>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v>
          </cell>
        </row>
        <row r="1570">
          <cell r="B1570" t="str">
            <v>5341110</v>
          </cell>
          <cell r="C1570" t="str">
            <v>Заходи, пов'язані із переходом на військову службу за контрактом</v>
          </cell>
        </row>
        <row r="1571">
          <cell r="B1571" t="str">
            <v>5341120</v>
          </cell>
          <cell r="C1571" t="str">
            <v>Заходи з облаштування та реконструкції державного кордону, пов'язані з проведенням Євро-2012</v>
          </cell>
        </row>
        <row r="1572">
          <cell r="B1572" t="str">
            <v>5342000</v>
          </cell>
          <cell r="C1572" t="str">
            <v>Розвідувальний орган Адміністрації Державної прикордонної служби України</v>
          </cell>
        </row>
        <row r="1573">
          <cell r="B1573" t="str">
            <v>5342020</v>
          </cell>
          <cell r="C1573" t="str">
            <v>Заходи, пов'язані із переходом на військову службу за контрактом</v>
          </cell>
        </row>
        <row r="1574">
          <cell r="B1574" t="str">
            <v>5490000</v>
          </cell>
          <cell r="C1574" t="str">
            <v>Державна служба гірничого нагляду та промислової безпеки України</v>
          </cell>
        </row>
        <row r="1575">
          <cell r="B1575" t="str">
            <v>5491000</v>
          </cell>
          <cell r="C1575" t="str">
            <v>Апарат Державної служби гірничого нагляду та промислової безпеки України</v>
          </cell>
        </row>
        <row r="1576">
          <cell r="B1576" t="str">
            <v>5491010</v>
          </cell>
          <cell r="C1576" t="str">
            <v>Керівництво та управління у сфері гірничого нагляду та промислової безпеки</v>
          </cell>
        </row>
        <row r="1577">
          <cell r="B1577" t="str">
            <v>5491030</v>
          </cell>
          <cell r="C1577" t="str">
            <v>Прикладні дослідження та розробки, підготовка наукових кадрів у сфері промислової безпеки та охорони праці</v>
          </cell>
        </row>
        <row r="1578">
          <cell r="B1578" t="str">
            <v>5491040</v>
          </cell>
          <cell r="C1578" t="str">
            <v>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v>
          </cell>
        </row>
        <row r="1579">
          <cell r="B1579" t="str">
            <v>5491050</v>
          </cell>
          <cell r="C1579" t="str">
            <v>Створення Центру комплексної безпеки підприємств вугільної промисловості</v>
          </cell>
        </row>
        <row r="1580">
          <cell r="B1580" t="str">
            <v>5491060</v>
          </cell>
          <cell r="C1580" t="str">
            <v>Утримання Центру комплексної безпеки підприємств вугільної промисловості</v>
          </cell>
        </row>
        <row r="1581">
          <cell r="B1581" t="str">
            <v>5500000</v>
          </cell>
          <cell r="C1581" t="str">
            <v>Національна комісія, що здійснює державне регулювання у сфері ринків фінансових послуг</v>
          </cell>
        </row>
        <row r="1582">
          <cell r="B1582" t="str">
            <v>5501000</v>
          </cell>
          <cell r="C1582" t="str">
            <v>Апарат Національної комісії, що здійснює державне регулювання у сфері ринків фінансових послуг</v>
          </cell>
        </row>
        <row r="1583">
          <cell r="B1583" t="str">
            <v>5501010</v>
          </cell>
          <cell r="C1583" t="str">
            <v>Керівництво та управління у сфері регулювання ринків фінансових послуг</v>
          </cell>
        </row>
        <row r="1584">
          <cell r="B1584" t="str">
            <v>5501020</v>
          </cell>
          <cell r="C1584" t="str">
            <v>Розробка та впровадження комплексної інформаційної системи</v>
          </cell>
        </row>
        <row r="1585">
          <cell r="B1585" t="str">
            <v>5530000</v>
          </cell>
          <cell r="C1585" t="str">
            <v>Державна служба фінансового моніторингу України</v>
          </cell>
        </row>
        <row r="1586">
          <cell r="B1586" t="str">
            <v>5531000</v>
          </cell>
          <cell r="C1586" t="str">
            <v>Апарат Державної служби фінансового моніторингу України</v>
          </cell>
        </row>
        <row r="1587">
          <cell r="B1587" t="str">
            <v>5550000</v>
          </cell>
          <cell r="C1587" t="str">
            <v>Державна служба України з контролю за наркотиками</v>
          </cell>
        </row>
        <row r="1588">
          <cell r="B1588" t="str">
            <v>5551000</v>
          </cell>
          <cell r="C1588" t="str">
            <v>Апарат Державної служби України з контролю за наркотиками</v>
          </cell>
        </row>
        <row r="1589">
          <cell r="B1589" t="str">
            <v>5551010</v>
          </cell>
          <cell r="C1589" t="str">
            <v>Керівництво та управління у сфері контролю за наркотиками</v>
          </cell>
        </row>
        <row r="1590">
          <cell r="B1590" t="str">
            <v>5560000</v>
          </cell>
          <cell r="C1590" t="str">
            <v>Національна комісія, що здійснює державне регулювання у сфері зв'язку та інформатизації</v>
          </cell>
        </row>
        <row r="1591">
          <cell r="B1591" t="str">
            <v>5561000</v>
          </cell>
          <cell r="C1591" t="str">
            <v>Національна комісія, що здійснює державне регулювання у сфері зв'язку та інформатизації</v>
          </cell>
        </row>
        <row r="1592">
          <cell r="B1592" t="str">
            <v>5561010</v>
          </cell>
          <cell r="C1592" t="str">
            <v>Керівництво та управління у сфері регулювання зв'язку та інформатизації</v>
          </cell>
        </row>
        <row r="1593">
          <cell r="B1593" t="str">
            <v>5960000</v>
          </cell>
          <cell r="C1593" t="str">
            <v>Головне управління розвідки Міністерства оборони України</v>
          </cell>
        </row>
        <row r="1594">
          <cell r="B1594" t="str">
            <v>5961000</v>
          </cell>
          <cell r="C1594" t="str">
            <v>Головне управління розвідки Міністерства оборони України</v>
          </cell>
        </row>
        <row r="1595">
          <cell r="B1595" t="str">
            <v>5961010</v>
          </cell>
          <cell r="C1595" t="str">
            <v>Розвідувальна діяльність у сфері оборони</v>
          </cell>
        </row>
        <row r="1596">
          <cell r="B1596" t="str">
            <v>5961020</v>
          </cell>
          <cell r="C1596" t="str">
            <v>Закупівля комплексу спеціального призначення</v>
          </cell>
        </row>
        <row r="1597">
          <cell r="B1597" t="str">
            <v>5961030</v>
          </cell>
          <cell r="C1597" t="str">
            <v>Заходи, пов'язані із переходом на військову службу за контрактом</v>
          </cell>
        </row>
        <row r="1598">
          <cell r="B1598" t="str">
            <v>5961050</v>
          </cell>
          <cell r="C1598" t="str">
            <v>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v>
          </cell>
        </row>
        <row r="1599">
          <cell r="B1599" t="str">
            <v>5961700</v>
          </cell>
          <cell r="C1599" t="str">
            <v>Проведення  антитерористичних операцій. інших спеціальних заходів та забезпечення правопорядку на державному кордоні</v>
          </cell>
        </row>
        <row r="1600">
          <cell r="B1600" t="str">
            <v>5961710</v>
          </cell>
          <cell r="C1600" t="str">
            <v>Проведення невідкладних заходів щодо забезпечення національної безпеки</v>
          </cell>
        </row>
        <row r="1601">
          <cell r="B1601" t="str">
            <v>5980000</v>
          </cell>
          <cell r="C1601" t="str">
            <v>Вища рада юстиції</v>
          </cell>
        </row>
        <row r="1602">
          <cell r="B1602" t="str">
            <v>5981000</v>
          </cell>
          <cell r="C1602" t="str">
            <v>Апарат Вищої ради юстиції</v>
          </cell>
        </row>
        <row r="1603">
          <cell r="B1603" t="str">
            <v>5981010</v>
          </cell>
          <cell r="C1603" t="str">
            <v>Формування суддівського корпусу та контроль за його діяльністю</v>
          </cell>
        </row>
        <row r="1604">
          <cell r="B1604" t="str">
            <v>5990000</v>
          </cell>
          <cell r="C1604" t="str">
            <v>Секретаріат Уповноваженого Верховної Ради України з прав людини</v>
          </cell>
        </row>
        <row r="1605">
          <cell r="B1605" t="str">
            <v>5991000</v>
          </cell>
          <cell r="C1605" t="str">
            <v>Секретаріат Уповноваженого Верховної Ради України з прав людини</v>
          </cell>
        </row>
        <row r="1606">
          <cell r="B1606" t="str">
            <v>5991010</v>
          </cell>
          <cell r="C1606" t="str">
            <v>Парламентський контроль за додержанням конституційних прав і свобод людини</v>
          </cell>
        </row>
        <row r="1607">
          <cell r="B1607" t="str">
            <v>6010000</v>
          </cell>
          <cell r="C1607" t="str">
            <v>Антимонопольний комітет України</v>
          </cell>
        </row>
        <row r="1608">
          <cell r="B1608" t="str">
            <v>6011000</v>
          </cell>
          <cell r="C1608" t="str">
            <v>Апарат Антимонопольного комітету України</v>
          </cell>
        </row>
        <row r="1609">
          <cell r="B1609" t="str">
            <v>6011010</v>
          </cell>
          <cell r="C1609" t="str">
            <v>Керівництво та управління  у сфері конкурентної політики, контроль за дотриманням законодавства про захист економічної конкуренції</v>
          </cell>
        </row>
        <row r="1610">
          <cell r="B1610" t="str">
            <v>6011020</v>
          </cell>
          <cell r="C1610" t="str">
            <v>Прикладні розробки у сфері конкурентної політики та права</v>
          </cell>
        </row>
        <row r="1611">
          <cell r="B1611" t="str">
            <v>6020000</v>
          </cell>
          <cell r="C1611" t="str">
            <v>Вища атестаційна комісія України</v>
          </cell>
        </row>
        <row r="1612">
          <cell r="B1612" t="str">
            <v>6021000</v>
          </cell>
          <cell r="C1612" t="str">
            <v>Апарат Вищої атестаційної комісії України</v>
          </cell>
        </row>
        <row r="1613">
          <cell r="B1613" t="str">
            <v>6021010</v>
          </cell>
          <cell r="C1613" t="str">
            <v>Керівництво та управління у сфері атестації наукових та науково-педагогічних кадрів вищої кваліфікації, присудження наукових ступенів</v>
          </cell>
        </row>
        <row r="1614">
          <cell r="B1614" t="str">
            <v>6070000</v>
          </cell>
          <cell r="C1614" t="str">
            <v>Державна пенітенціарна служба України</v>
          </cell>
        </row>
        <row r="1615">
          <cell r="B1615" t="str">
            <v>6071000</v>
          </cell>
          <cell r="C1615" t="str">
            <v>Апарат Державної пенітенціарної служби України</v>
          </cell>
        </row>
        <row r="1616">
          <cell r="B1616" t="str">
            <v>6080000</v>
          </cell>
          <cell r="C1616" t="str">
            <v>Державний департамент України з питань виконання покарань (загальнодержавні витрати)</v>
          </cell>
        </row>
        <row r="1617">
          <cell r="B1617" t="str">
            <v>6081000</v>
          </cell>
          <cell r="C1617" t="str">
            <v>Державний департамент України з питань виконання покарань (загальнодержавні витрати)</v>
          </cell>
        </row>
        <row r="1618">
          <cell r="B1618" t="str">
            <v>6110000</v>
          </cell>
          <cell r="C1618" t="str">
            <v>Державна архівна служба України</v>
          </cell>
        </row>
        <row r="1619">
          <cell r="B1619" t="str">
            <v>6111000</v>
          </cell>
          <cell r="C1619" t="str">
            <v>Апарат Державної архівної служби України</v>
          </cell>
        </row>
        <row r="1620">
          <cell r="B1620" t="str">
            <v>6120000</v>
          </cell>
          <cell r="C1620" t="str">
            <v>Національне агентство України з питань державної служби</v>
          </cell>
        </row>
        <row r="1621">
          <cell r="B1621" t="str">
            <v>6121000</v>
          </cell>
          <cell r="C1621" t="str">
            <v>Апарат Національного агентства України з питань державної служби</v>
          </cell>
        </row>
        <row r="1622">
          <cell r="B1622" t="str">
            <v>6121010</v>
          </cell>
          <cell r="C1622" t="str">
            <v>Керівництво та  функціональне управління у сфері державної служби</v>
          </cell>
        </row>
        <row r="1623">
          <cell r="B1623" t="str">
            <v>6121020</v>
          </cell>
          <cell r="C1623" t="str">
            <v>Підготовка державних службовців V-VІІ категорій, підвищення кваліфікації державних службовців І-ІV категорій, працівників органів державної влади та органів місцевого самоврядування з питань запобігання і протидії проявам корупції на державній службі та</v>
          </cell>
        </row>
        <row r="1624">
          <cell r="B1624" t="str">
            <v>6121030</v>
          </cell>
          <cell r="C1624" t="str">
            <v>Підвищення кваліфікації фахівців у сфері європейської та світової інтеграції</v>
          </cell>
        </row>
        <row r="1625">
          <cell r="B1625" t="str">
            <v>6121040</v>
          </cell>
          <cell r="C1625" t="str">
            <v>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v>
          </cell>
        </row>
        <row r="1626">
          <cell r="B1626" t="str">
            <v>6121700</v>
          </cell>
          <cell r="C1626" t="str">
            <v>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v>
          </cell>
        </row>
        <row r="1627">
          <cell r="B1627" t="str">
            <v>6122000</v>
          </cell>
          <cell r="C1627" t="str">
            <v>Центр адаптації державної служби до стандартів Європейського Союзу</v>
          </cell>
        </row>
        <row r="1628">
          <cell r="B1628" t="str">
            <v>6122040</v>
          </cell>
          <cell r="C1628" t="str">
            <v>Прикладні дослідження і розробки у сфері державної служби та її адаптації до стандартів Європейського Союзу</v>
          </cell>
        </row>
        <row r="1629">
          <cell r="B1629" t="str">
            <v>6122050</v>
          </cell>
          <cell r="C1629" t="str">
            <v>Організація підготовки та виконання тренінгових програм і заходів з розвитку вищого корпусу державної служби</v>
          </cell>
        </row>
        <row r="1630">
          <cell r="B1630" t="str">
            <v>6122060</v>
          </cell>
          <cell r="C1630" t="str">
            <v>Забезпечення автоматизованої інформаційно-аналітичної системи  обліку особових справ державних службовців і посадових осіб місцевого самоврядування</v>
          </cell>
        </row>
        <row r="1631">
          <cell r="B1631" t="str">
            <v>6150000</v>
          </cell>
          <cell r="C1631" t="str">
            <v>Національна комісія з цінних паперів та фондового ринку</v>
          </cell>
        </row>
        <row r="1632">
          <cell r="B1632" t="str">
            <v>6151000</v>
          </cell>
          <cell r="C1632" t="str">
            <v>Апарат Національної комісії з цінних паперів та фондового ринку</v>
          </cell>
        </row>
        <row r="1633">
          <cell r="B1633" t="str">
            <v>6151010</v>
          </cell>
          <cell r="C1633" t="str">
            <v>Керівництво та управління у сфері фондового ринку</v>
          </cell>
        </row>
        <row r="1634">
          <cell r="B1634" t="str">
            <v>6151020</v>
          </cell>
          <cell r="C1634" t="str">
            <v>Створення cистеми моніторингу фондового ринку</v>
          </cell>
        </row>
        <row r="1635">
          <cell r="B1635" t="str">
            <v>6151030</v>
          </cell>
          <cell r="C1635" t="str">
            <v>Підвищення кваліфікації фахівців з питань фондового ринку та корпоративного управління</v>
          </cell>
        </row>
        <row r="1636">
          <cell r="B1636" t="str">
            <v>6160000</v>
          </cell>
          <cell r="C1636" t="str">
            <v>Державна податкова адміністрація України (загальнодержавні витрати)</v>
          </cell>
        </row>
        <row r="1637">
          <cell r="B1637" t="str">
            <v>6161000</v>
          </cell>
          <cell r="C1637" t="str">
            <v>Державна податкова адміністрація України (загальнодержавні витрати)</v>
          </cell>
        </row>
        <row r="1638">
          <cell r="B1638" t="str">
            <v>6170000</v>
          </cell>
          <cell r="C1638" t="str">
            <v>Державна служба експортного контролю України</v>
          </cell>
        </row>
        <row r="1639">
          <cell r="B1639" t="str">
            <v>6171000</v>
          </cell>
          <cell r="C1639" t="str">
            <v>Апарат Державної служби експортного контролю України</v>
          </cell>
        </row>
        <row r="1640">
          <cell r="B1640" t="str">
            <v>6300000</v>
          </cell>
          <cell r="C1640" t="str">
            <v>Державне агентство з інвестицій та управління національними проектами України</v>
          </cell>
        </row>
        <row r="1641">
          <cell r="B1641" t="str">
            <v>6301000</v>
          </cell>
          <cell r="C1641" t="str">
            <v>Апарат Державного агентства з інвестицій та управління національними проектами України</v>
          </cell>
        </row>
        <row r="1642">
          <cell r="B1642" t="str">
            <v>6301010</v>
          </cell>
          <cell r="C1642" t="str">
            <v>Керівництво та управління у сфері інвестиційної діяльності та управління національними проектами</v>
          </cell>
        </row>
        <row r="1643">
          <cell r="B1643" t="str">
            <v>6301030</v>
          </cell>
          <cell r="C1643" t="str">
            <v>Заходи щодо формування позитивного інвестиційного іміджу України</v>
          </cell>
        </row>
        <row r="1644">
          <cell r="B1644" t="str">
            <v>6301040</v>
          </cell>
          <cell r="C1644" t="str">
            <v>Утримання регіональних центрів інноваційного розвитку</v>
          </cell>
        </row>
        <row r="1645">
          <cell r="B1645" t="str">
            <v>6301080</v>
          </cell>
          <cell r="C1645" t="str">
            <v>Поповнення статутного капіталу державного підприємства "Дирекція з будівництва та управління національного проекту "Повітряний експрес" та інших інфраструктурних об'єктів Київського регіону"</v>
          </cell>
        </row>
        <row r="1646">
          <cell r="B1646" t="str">
            <v>6301090</v>
          </cell>
          <cell r="C1646" t="str">
            <v>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v>
          </cell>
        </row>
        <row r="1647">
          <cell r="B1647" t="str">
            <v>6301100</v>
          </cell>
          <cell r="C1647" t="str">
            <v>Державна підтримка реалізації інноваційних та інвестиційних проектів у реальному секторі економіки через механізм здешевлення кредитів</v>
          </cell>
        </row>
        <row r="1648">
          <cell r="B1648" t="str">
            <v>6301110</v>
          </cell>
          <cell r="C1648" t="str">
            <v>Державна підтримка реалізації національних проектів на умовах співфінансування шляхом поповнення статутних капіталів державних підприємств Держінвестпроекту</v>
          </cell>
        </row>
        <row r="1649">
          <cell r="B1649" t="str">
            <v>6301120</v>
          </cell>
          <cell r="C1649" t="str">
            <v>Забезпечення розробки проектно-кошторисної документації, техніко-економічних обірунтувань (їх невід'ємних складових) національних проектів, в тому числі шляхом формування статутних капіталів державних підприємств, відповідальних за реалізацію національни</v>
          </cell>
        </row>
        <row r="1650">
          <cell r="B1650" t="str">
            <v>6301130</v>
          </cell>
          <cell r="C1650" t="str">
            <v>Заходи щодо створення мережі регіональних перинатальних центрів, забезпечених інноваційними технологіями та сучасним обладнанням</v>
          </cell>
        </row>
        <row r="1651">
          <cell r="B1651" t="str">
            <v>6301150</v>
          </cell>
          <cell r="C1651" t="str">
            <v>Заходи щодо створення єдиних регіональних оперативно-диспетчерських служб з використанням сучасних GPS-технологій</v>
          </cell>
        </row>
        <row r="1652">
          <cell r="B1652" t="str">
            <v>6301160</v>
          </cell>
          <cell r="C1652" t="str">
            <v>Реалізація національного проекту "Олімпійська надія і 2022" - створення спортивно-туристичної інфраструктури"</v>
          </cell>
        </row>
        <row r="1653">
          <cell r="B1653" t="str">
            <v>6310000</v>
          </cell>
          <cell r="C1653" t="str">
            <v>Державне агентство з інвестицій та управління національними проектами України (загальнодержавні витрати)</v>
          </cell>
        </row>
        <row r="1654">
          <cell r="B1654" t="str">
            <v>6311000</v>
          </cell>
          <cell r="C1654" t="str">
            <v>Державне агентство з інвестицій та управління національними проектами України (загальнодержавні витрати)</v>
          </cell>
        </row>
        <row r="1655">
          <cell r="B1655" t="str">
            <v>6350000</v>
          </cell>
          <cell r="C1655" t="str">
            <v>Державне агентство екологічних інвестицій України</v>
          </cell>
        </row>
        <row r="1656">
          <cell r="B1656" t="str">
            <v>6351000</v>
          </cell>
          <cell r="C1656" t="str">
            <v>Апарат Державного агентства екологічних інвестицій України</v>
          </cell>
        </row>
        <row r="1657">
          <cell r="B1657" t="str">
            <v>6351010</v>
          </cell>
          <cell r="C1657" t="str">
            <v>Керівництво та управління у сфері екологічних інвестицій</v>
          </cell>
        </row>
        <row r="1658">
          <cell r="B1658" t="str">
            <v>6351020</v>
          </cell>
          <cell r="C1658" t="str">
            <v>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v>
          </cell>
        </row>
        <row r="1659">
          <cell r="B1659" t="str">
            <v>6351030</v>
          </cell>
          <cell r="C1659" t="str">
            <v>Внески України до бюджетів Рамкової конвенції ООН про зміну клімату, Кіотського протоколу та Міжнародного журналу транзакцій</v>
          </cell>
        </row>
        <row r="1660">
          <cell r="B1660" t="str">
            <v>6351040</v>
          </cell>
          <cell r="C1660" t="str">
            <v>Забезпечення діяльності Національного центру обліку викидів парникових газів</v>
          </cell>
        </row>
        <row r="1661">
          <cell r="B1661" t="str">
            <v>6360000</v>
          </cell>
          <cell r="C1661" t="str">
            <v>Державне агентство з енергоефективності та енергозбереження України</v>
          </cell>
        </row>
        <row r="1662">
          <cell r="B1662" t="str">
            <v>6361000</v>
          </cell>
          <cell r="C1662" t="str">
            <v>Апарат Державного агентства з енергоефективності та енергозбереження України</v>
          </cell>
        </row>
        <row r="1663">
          <cell r="B1663" t="str">
            <v>6370000</v>
          </cell>
          <cell r="C1663" t="str">
            <v>Національна комісія, що здійснює державне регулювання у сфері енергетики</v>
          </cell>
        </row>
        <row r="1664">
          <cell r="B1664" t="str">
            <v>6371000</v>
          </cell>
          <cell r="C1664" t="str">
            <v>Апарат Національної комісії, що здійснює державне регулювання у сфері енергетики</v>
          </cell>
        </row>
        <row r="1665">
          <cell r="B1665" t="str">
            <v>6371010</v>
          </cell>
          <cell r="C1665" t="str">
            <v>Керівництво та управління у сфері регулювання енергетики</v>
          </cell>
        </row>
        <row r="1666">
          <cell r="B1666" t="str">
            <v>6371600</v>
          </cell>
          <cell r="C1666" t="str">
            <v>Впровадження концепції Оптового ринку електроенергії України</v>
          </cell>
        </row>
        <row r="1667">
          <cell r="B1667" t="str">
            <v>6380000</v>
          </cell>
          <cell r="C1667" t="str">
            <v>Державне космічне агентство України</v>
          </cell>
        </row>
        <row r="1668">
          <cell r="B1668" t="str">
            <v>6381000</v>
          </cell>
          <cell r="C1668" t="str">
            <v>Апарат Державного космічного агентства України</v>
          </cell>
        </row>
        <row r="1669">
          <cell r="B1669" t="str">
            <v>6381010</v>
          </cell>
          <cell r="C1669" t="str">
            <v>Керівництво та управління у сфері космічної діяльності</v>
          </cell>
        </row>
        <row r="1670">
          <cell r="B1670" t="str">
            <v>6381020</v>
          </cell>
          <cell r="C1670" t="str">
            <v>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v>
          </cell>
        </row>
        <row r="1671">
          <cell r="B1671" t="str">
            <v>6381030</v>
          </cell>
          <cell r="C1671" t="str">
            <v>Надання позашкільної освіти Національним центром аерокосмічної освіти молоді ім.О.М. Макарова</v>
          </cell>
        </row>
        <row r="1672">
          <cell r="B1672" t="str">
            <v>6381040</v>
          </cell>
          <cell r="C1672" t="str">
            <v>Загальнодержавна цільова науково-технічна космічна програма України</v>
          </cell>
        </row>
        <row r="1673">
          <cell r="B1673" t="str">
            <v>6381050</v>
          </cell>
          <cell r="C1673" t="str">
            <v>Управління та випробування космічних засобів</v>
          </cell>
        </row>
        <row r="1674">
          <cell r="B1674" t="str">
            <v>6381100</v>
          </cell>
          <cell r="C1674" t="str">
            <v>Будівництво (придбання) житла для військовослужбовців Державного космічного агентства України</v>
          </cell>
        </row>
        <row r="1675">
          <cell r="B1675" t="str">
            <v>6381120</v>
          </cell>
          <cell r="C1675" t="str">
            <v>Утилізація твердого ракетного палива</v>
          </cell>
        </row>
        <row r="1676">
          <cell r="B1676" t="str">
            <v>6381130</v>
          </cell>
          <cell r="C1676" t="str">
            <v>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v>
          </cell>
        </row>
        <row r="1677">
          <cell r="B1677" t="str">
            <v>6381140</v>
          </cell>
          <cell r="C1677" t="str">
            <v>Реконструкція і технічне переоснащення ТЕЦ ДП "ВО Південний машинобудівний завод ім. О.М. Макарова"</v>
          </cell>
        </row>
        <row r="1678">
          <cell r="B1678" t="str">
            <v>6381150</v>
          </cell>
          <cell r="C1678" t="str">
            <v>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v>
          </cell>
        </row>
        <row r="1679">
          <cell r="B1679" t="str">
            <v>6381160</v>
          </cell>
          <cell r="C1679" t="str">
            <v>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v>
          </cell>
        </row>
        <row r="1680">
          <cell r="B1680" t="str">
            <v>6381190</v>
          </cell>
          <cell r="C1680" t="str">
            <v>Забезпечення службовим житлом молодих спеціалістів державних підприємств космічної галузі</v>
          </cell>
        </row>
        <row r="1681">
          <cell r="B1681" t="str">
            <v>6381200</v>
          </cell>
          <cell r="C1681" t="str">
            <v>Підготовка та створення спеціальних технологій для виготовлення багатофункціонального ракетного комплексу за темою "Сапсан"</v>
          </cell>
        </row>
        <row r="1682">
          <cell r="B1682" t="str">
            <v>6390000</v>
          </cell>
          <cell r="C1682" t="str">
            <v>Національне агентство України з питань забезпечення ефективного використання енергетичних ресурсів (загальнодержавні витрати)</v>
          </cell>
        </row>
        <row r="1683">
          <cell r="B1683" t="str">
            <v>6391000</v>
          </cell>
          <cell r="C1683" t="str">
            <v>Національне агентство України з питань забезпечення ефективного використання енергетичних ресурсів (загальнодержавні витрати)</v>
          </cell>
        </row>
        <row r="1684">
          <cell r="B1684" t="str">
            <v>6400000</v>
          </cell>
          <cell r="C1684" t="str">
            <v>Національна комісія регулювання ринку комунальних послуг України</v>
          </cell>
        </row>
        <row r="1685">
          <cell r="B1685" t="str">
            <v>6440000</v>
          </cell>
          <cell r="C1685" t="str">
            <v>Національна рада України з питань телебачення і радіомовлення</v>
          </cell>
        </row>
        <row r="1686">
          <cell r="B1686" t="str">
            <v>6441000</v>
          </cell>
          <cell r="C1686" t="str">
            <v>Апарат Національної ради України з питань телебачення і радіомовлення</v>
          </cell>
        </row>
        <row r="1687">
          <cell r="B1687" t="str">
            <v>6441010</v>
          </cell>
          <cell r="C1687" t="str">
            <v>Керівництво та управління здійсненням контролю у сфері телебачення і радіомовлення</v>
          </cell>
        </row>
        <row r="1688">
          <cell r="B1688" t="str">
            <v>6441030</v>
          </cell>
          <cell r="C1688" t="str">
            <v>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v>
          </cell>
        </row>
        <row r="1689">
          <cell r="B1689" t="str">
            <v>6450000</v>
          </cell>
          <cell r="C1689" t="str">
            <v>Національна комісія, що здійснює державне регулювання у сфері комунальних послуг</v>
          </cell>
        </row>
        <row r="1690">
          <cell r="B1690" t="str">
            <v>6451000</v>
          </cell>
          <cell r="C1690" t="str">
            <v>Апарат Національної комісії, що здійснює державне регулювання у сфері комунальних послуг</v>
          </cell>
        </row>
        <row r="1691">
          <cell r="B1691" t="str">
            <v>6451010</v>
          </cell>
          <cell r="C1691" t="str">
            <v>Керівництво та управління у сфері регулювання ринку комунальних послуг</v>
          </cell>
        </row>
        <row r="1692">
          <cell r="B1692" t="str">
            <v>6460000</v>
          </cell>
          <cell r="C1692" t="str">
            <v>Національне агентство з питань підготовки та проведення в Україні фінальної частини чемпіонату Європи 2012 року з футболу</v>
          </cell>
        </row>
        <row r="1693">
          <cell r="B1693" t="str">
            <v>6461000</v>
          </cell>
          <cell r="C1693" t="str">
            <v>Апарат Національного агентства з питань підготовки та проведення в Україні фінальної частини чемпіонату Європи 2012 року з футболу</v>
          </cell>
        </row>
        <row r="1694">
          <cell r="B1694" t="str">
            <v>6461010</v>
          </cell>
          <cell r="C1694" t="str">
            <v>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v>
          </cell>
        </row>
        <row r="1695">
          <cell r="B1695" t="str">
            <v>6461020</v>
          </cell>
          <cell r="C1695" t="str">
            <v>Заходи із залучення інвесторів для підготовки і проведення в Україні фінальної частини чемпіонату Європи 2012 року з футболу</v>
          </cell>
        </row>
        <row r="1696">
          <cell r="B1696" t="str">
            <v>6480000</v>
          </cell>
          <cell r="C1696" t="str">
            <v>Пенсійний фонд України</v>
          </cell>
        </row>
        <row r="1697">
          <cell r="B1697" t="str">
            <v>6481000</v>
          </cell>
          <cell r="C1697" t="str">
            <v>Пенсійний фонд України</v>
          </cell>
        </row>
        <row r="1698">
          <cell r="B1698" t="str">
            <v>6500000</v>
          </cell>
          <cell r="C1698" t="str">
            <v>Рада національної безпеки і оборони України</v>
          </cell>
        </row>
        <row r="1699">
          <cell r="B1699" t="str">
            <v>6501000</v>
          </cell>
          <cell r="C1699" t="str">
            <v>Апарат Ради національної безпеки і оборони України</v>
          </cell>
        </row>
        <row r="1700">
          <cell r="B1700" t="str">
            <v>6501010</v>
          </cell>
          <cell r="C1700" t="str">
            <v>Інформаційно-аналітичне забезпечення координаційної діяльності у сфері національної безпеки і оборони</v>
          </cell>
        </row>
        <row r="1701">
          <cell r="B1701" t="str">
            <v>6501020</v>
          </cell>
          <cell r="C1701" t="str">
            <v>Фундаментальні дослідження у сфері національної безпеки</v>
          </cell>
        </row>
        <row r="1702">
          <cell r="B1702" t="str">
            <v>6501030</v>
          </cell>
          <cell r="C1702" t="str">
            <v>Прикладні розробки у сфері національної безпеки</v>
          </cell>
        </row>
        <row r="1703">
          <cell r="B1703" t="str">
            <v>6501040</v>
          </cell>
          <cell r="C1703" t="str">
            <v>Підготовка науково-педагогічних та наукових кадрів у сфері національної безпеки</v>
          </cell>
        </row>
        <row r="1704">
          <cell r="B1704" t="str">
            <v>6501700</v>
          </cell>
          <cell r="C1704" t="str">
            <v>Забезпечення діяльності  Апарату Ради національної безпеки і оборони</v>
          </cell>
        </row>
        <row r="1705">
          <cell r="B1705" t="str">
            <v>6510000</v>
          </cell>
          <cell r="C1705" t="str">
            <v>Рахункова палата</v>
          </cell>
        </row>
        <row r="1706">
          <cell r="B1706" t="str">
            <v>6511000</v>
          </cell>
          <cell r="C1706" t="str">
            <v>Апарат Рахункової палати</v>
          </cell>
        </row>
        <row r="1707">
          <cell r="B1707" t="str">
            <v>6511010</v>
          </cell>
          <cell r="C1707" t="str">
            <v>Керівництво та управління у сфері контролю за виконанням державного бюджету</v>
          </cell>
        </row>
        <row r="1708">
          <cell r="B1708" t="str">
            <v>6511020</v>
          </cell>
          <cell r="C1708" t="str">
            <v>Створення інформаційно-аналітичної системи Рахункової палати</v>
          </cell>
        </row>
        <row r="1709">
          <cell r="B1709" t="str">
            <v>6520000</v>
          </cell>
          <cell r="C1709" t="str">
            <v>Служба безпеки України</v>
          </cell>
        </row>
        <row r="1710">
          <cell r="B1710" t="str">
            <v>6521000</v>
          </cell>
          <cell r="C1710" t="str">
            <v>Центральне управління Служби безпеки України</v>
          </cell>
        </row>
        <row r="1711">
          <cell r="B1711" t="str">
            <v>6521010</v>
          </cell>
          <cell r="C1711" t="str">
            <v>Забезпечення заходів у сфері безпеки держави та функціонування органів системи Служби безпеки України</v>
          </cell>
        </row>
        <row r="1712">
          <cell r="B1712" t="str">
            <v>6521030</v>
          </cell>
          <cell r="C1712" t="str">
            <v>Наукова діяльність у сфері забезпечення державної безпеки, дослідження та розробки спеціальної техніки</v>
          </cell>
        </row>
        <row r="1713">
          <cell r="B1713" t="str">
            <v>6521040</v>
          </cell>
          <cell r="C1713" t="str">
            <v>Забезпечення перебування за кордоном працівників органів державної влади</v>
          </cell>
        </row>
        <row r="1714">
          <cell r="B1714" t="str">
            <v>6521050</v>
          </cell>
          <cell r="C1714" t="str">
            <v>Медичне обслуговування і оздоровлення особового складу та утримання закладів дошкільної освіти Служби безпеки України</v>
          </cell>
        </row>
        <row r="1715">
          <cell r="B1715" t="str">
            <v>6521060</v>
          </cell>
          <cell r="C1715" t="str">
            <v>Створення, закупівля і модернізація озброєння, військової та спеціальної техніки за державним оборонним замовленням Служби безпеки</v>
          </cell>
        </row>
        <row r="1716">
          <cell r="B1716" t="str">
            <v>6521070</v>
          </cell>
          <cell r="C1716" t="str">
            <v>Підготовка та перепідготовка кадрів Служби безпеки України вищими навчальними закладами ІІІ та ІV рівнів акредитації</v>
          </cell>
        </row>
        <row r="1717">
          <cell r="B1717" t="str">
            <v>6521080</v>
          </cell>
          <cell r="C1717" t="str">
            <v>Заходи із забезпечення безпеки та протидії терористичній діяльності, пов'язані з проведенням  Євро-2012</v>
          </cell>
        </row>
        <row r="1718">
          <cell r="B1718" t="str">
            <v>6521090</v>
          </cell>
          <cell r="C1718" t="str">
            <v>Утримання закладів дошкільної освіти Служби безпеки України</v>
          </cell>
        </row>
        <row r="1719">
          <cell r="B1719" t="str">
            <v>6521100</v>
          </cell>
          <cell r="C1719" t="str">
            <v>Будівництво (придбання) житла для військовослужбовців Служби безпеки України</v>
          </cell>
        </row>
        <row r="1720">
          <cell r="B1720" t="str">
            <v>6521200</v>
          </cell>
          <cell r="C1720" t="str">
            <v>Забезпечення заходів спеціальними підрозділами по боротьбі з організованою злочинністю та корупцією Служби безпеки України</v>
          </cell>
        </row>
        <row r="1721">
          <cell r="B1721" t="str">
            <v>6521210</v>
          </cell>
          <cell r="C1721" t="str">
            <v>Заходи, пов'язані із переходом на військову службу за контрактом</v>
          </cell>
        </row>
        <row r="1722">
          <cell r="B1722" t="str">
            <v>6521220</v>
          </cell>
          <cell r="C1722" t="str">
            <v>Боротьба з тероризмом на території України</v>
          </cell>
        </row>
        <row r="1723">
          <cell r="B1723" t="str">
            <v>6521700</v>
          </cell>
          <cell r="C1723" t="str">
            <v>Проведення невідкладних антитерористичних заходів</v>
          </cell>
        </row>
        <row r="1724">
          <cell r="B1724" t="str">
            <v>6521710</v>
          </cell>
          <cell r="C1724" t="str">
            <v>Проведення антитерористичних операцій.  інших спеціальних заходів та забезпечення правопорядку на державному кордоні</v>
          </cell>
        </row>
        <row r="1725">
          <cell r="B1725" t="str">
            <v>6522000</v>
          </cell>
          <cell r="C1725" t="str">
            <v>Департамент розвідки Служби безпеки України</v>
          </cell>
        </row>
        <row r="1726">
          <cell r="B1726" t="str">
            <v>6524000</v>
          </cell>
          <cell r="C1726" t="str">
            <v>Антитерористичний центр Служби безпеки України</v>
          </cell>
        </row>
        <row r="1727">
          <cell r="B1727" t="str">
            <v>6524010</v>
          </cell>
          <cell r="C1727" t="str">
            <v>Координація діяльності у запобіганні терористичним актам</v>
          </cell>
        </row>
        <row r="1728">
          <cell r="B1728" t="str">
            <v>6524020</v>
          </cell>
          <cell r="C1728" t="str">
            <v>Заходи, пов'язані із переходом на військову службу за контрактом</v>
          </cell>
        </row>
        <row r="1729">
          <cell r="B1729" t="str">
            <v>6530000</v>
          </cell>
          <cell r="C1729" t="str">
            <v>Служба безпеки України (загальнодержавні витрати)</v>
          </cell>
        </row>
        <row r="1730">
          <cell r="B1730" t="str">
            <v>6531000</v>
          </cell>
          <cell r="C1730" t="str">
            <v>Служба безпеки України (загальнодержавні витрати)</v>
          </cell>
        </row>
        <row r="1731">
          <cell r="B1731" t="str">
            <v>6540000</v>
          </cell>
          <cell r="C1731" t="str">
            <v>Національна академія наук України</v>
          </cell>
        </row>
        <row r="1732">
          <cell r="B1732" t="str">
            <v>6541000</v>
          </cell>
          <cell r="C1732" t="str">
            <v>Національна академія наук України</v>
          </cell>
        </row>
        <row r="1733">
          <cell r="B1733" t="str">
            <v>6541020</v>
          </cell>
          <cell r="C1733" t="str">
            <v>Наукова і організаційна діяльність президії Національної академії наук України</v>
          </cell>
        </row>
        <row r="1734">
          <cell r="B1734" t="str">
            <v>6541030</v>
          </cell>
          <cell r="C173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v>
          </cell>
        </row>
        <row r="1735">
          <cell r="B1735" t="str">
            <v>6541050</v>
          </cell>
          <cell r="C1735" t="str">
            <v>Прикладні наукові та науково-технічні розробки (в тому числі розробка авіаційного двигуна АІ-28), виконання робіт за державними цільовими програмами і державним замовленням у сфері розвитку галузей економіки, технічне забезпечення Національної академії н</v>
          </cell>
        </row>
        <row r="1736">
          <cell r="B1736" t="str">
            <v>6541080</v>
          </cell>
          <cell r="C1736" t="str">
            <v>Підготовка кадрів з пріоритетних напрямів науки вищими навчальними закладами ІІІ і ІV рівнів акредитації</v>
          </cell>
        </row>
        <row r="1737">
          <cell r="B1737" t="str">
            <v>6541100</v>
          </cell>
          <cell r="C1737" t="str">
            <v>Медичне обслуговування працівників Національної академії наук України</v>
          </cell>
        </row>
        <row r="1738">
          <cell r="B1738" t="str">
            <v>6541130</v>
          </cell>
          <cell r="C1738" t="str">
            <v>Фінансова підтримка розвитку наукової інфраструктури Національної академії наук України</v>
          </cell>
        </row>
        <row r="1739">
          <cell r="B1739" t="str">
            <v>6541140</v>
          </cell>
          <cell r="C1739" t="str">
            <v>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v>
          </cell>
        </row>
        <row r="1740">
          <cell r="B1740" t="str">
            <v>6541160</v>
          </cell>
          <cell r="C1740" t="str">
            <v>Сейсмічні та геофізичні спостереження</v>
          </cell>
        </row>
        <row r="1741">
          <cell r="B1741" t="str">
            <v>6541170</v>
          </cell>
          <cell r="C1741" t="str">
            <v>Збереження та розвиток садово-паркового комплексу "Феофанія"</v>
          </cell>
        </row>
        <row r="1742">
          <cell r="B1742" t="str">
            <v>6541180</v>
          </cell>
          <cell r="C1742" t="str">
            <v>Забезпечення діяльності Національної бібліотеки України імені В.І.Вернадського</v>
          </cell>
        </row>
        <row r="1743">
          <cell r="B1743" t="str">
            <v>6541200</v>
          </cell>
          <cell r="C1743" t="str">
            <v>Підвищення кваліфікації з пріоритетних напрямів науки та підготовка до державної атестації наукових кадрів Національної академії наук України</v>
          </cell>
        </row>
        <row r="1744">
          <cell r="B1744" t="str">
            <v>6541210</v>
          </cell>
          <cell r="C1744"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745">
          <cell r="B1745" t="str">
            <v>6541220</v>
          </cell>
          <cell r="C1745" t="str">
            <v>Створення інформаційно-аналітичної підсистеми стратегічного планування для формування прогнозного енергетичного балансу</v>
          </cell>
        </row>
        <row r="1746">
          <cell r="B1746" t="str">
            <v>6541830</v>
          </cell>
          <cell r="C1746" t="str">
            <v>Будівництво житлового будинку</v>
          </cell>
        </row>
        <row r="1747">
          <cell r="B1747" t="str">
            <v>6541850</v>
          </cell>
          <cell r="C1747" t="str">
            <v>Реконструкція та будівництво об'єктів на території Державного музею народної архітектури та побуту України</v>
          </cell>
        </row>
        <row r="1748">
          <cell r="B1748" t="str">
            <v>6541860</v>
          </cell>
          <cell r="C1748" t="str">
            <v>Реконструкція та будівництво об'єктів на території Національного дендрологічного парку "Софіївка"</v>
          </cell>
        </row>
        <row r="1749">
          <cell r="B1749" t="str">
            <v>6550000</v>
          </cell>
          <cell r="C1749" t="str">
            <v>Національна академія педагогічних наук України</v>
          </cell>
        </row>
        <row r="1750">
          <cell r="B1750" t="str">
            <v>6551000</v>
          </cell>
          <cell r="C1750" t="str">
            <v>Національна академія педагогічних наук України</v>
          </cell>
        </row>
        <row r="1751">
          <cell r="B1751" t="str">
            <v>6551020</v>
          </cell>
          <cell r="C1751" t="str">
            <v>Наукова і організаційна діяльність президії Національної академії педагогічних наук України</v>
          </cell>
        </row>
        <row r="1752">
          <cell r="B1752" t="str">
            <v>6551030</v>
          </cell>
          <cell r="C1752"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v>
          </cell>
        </row>
        <row r="1753">
          <cell r="B1753" t="str">
            <v>6551050</v>
          </cell>
          <cell r="C1753" t="str">
            <v>Прикладні наукові та науково-технічні розробки, виконання робіт за державними цільовими програмами і державним замовленням, підготовка наукових кадрів Національної академії педагогічних наук України</v>
          </cell>
        </row>
        <row r="1754">
          <cell r="B1754" t="str">
            <v>6551060</v>
          </cell>
          <cell r="C1754" t="str">
            <v>Підвищення кваліфікації керівних кадрів і спеціалістів у сфері освіти закладами післядипломної освіти ІІІ і ІV рівнів акредитації</v>
          </cell>
        </row>
        <row r="1755">
          <cell r="B1755" t="str">
            <v>6551070</v>
          </cell>
          <cell r="C1755" t="str">
            <v>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v>
          </cell>
        </row>
        <row r="1756">
          <cell r="B1756" t="str">
            <v>6551080</v>
          </cell>
          <cell r="C1756" t="str">
            <v>Фінансова підтримка розвитку наукової інфраструктури Національної академії педагогічних наук України</v>
          </cell>
        </row>
        <row r="1757">
          <cell r="B1757" t="str">
            <v>6551100</v>
          </cell>
          <cell r="C1757" t="str">
            <v>Збереження та популяризація історії педагогічної науки та практики</v>
          </cell>
        </row>
        <row r="1758">
          <cell r="B1758" t="str">
            <v>6551110</v>
          </cell>
          <cell r="C1758" t="str">
            <v>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1759">
          <cell r="B1759" t="str">
            <v>6560000</v>
          </cell>
          <cell r="C1759" t="str">
            <v>Національна академія медичних наук України</v>
          </cell>
        </row>
        <row r="1760">
          <cell r="B1760" t="str">
            <v>6561000</v>
          </cell>
          <cell r="C1760" t="str">
            <v>Національна академія медичних наук України</v>
          </cell>
        </row>
        <row r="1761">
          <cell r="B1761" t="str">
            <v>6561020</v>
          </cell>
          <cell r="C1761" t="str">
            <v>Фундаментальні дослідження у сфері теоретичної та клінічної медицини</v>
          </cell>
        </row>
        <row r="1762">
          <cell r="B1762" t="str">
            <v>6561040</v>
          </cell>
          <cell r="C1762"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v>
          </cell>
        </row>
        <row r="1763">
          <cell r="B1763" t="str">
            <v>6561060</v>
          </cell>
          <cell r="C1763" t="str">
            <v>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v>
          </cell>
        </row>
        <row r="1764">
          <cell r="B1764" t="str">
            <v>6561070</v>
          </cell>
          <cell r="C1764" t="str">
            <v>Спеціалізована консультативно-поліклінічна допомога, що надається науково-дослідними установами Національної академії медичних наук України</v>
          </cell>
        </row>
        <row r="1765">
          <cell r="B1765" t="str">
            <v>6561090</v>
          </cell>
          <cell r="C1765" t="str">
            <v>Наукова і організаційна діяльність президії Національної академії медичних наук України</v>
          </cell>
        </row>
        <row r="1766">
          <cell r="B1766" t="str">
            <v>6561100</v>
          </cell>
          <cell r="C1766" t="str">
            <v>Фінансова підтримка розвитку наукової інфраструктури Національної академії медичних наук України</v>
          </cell>
        </row>
        <row r="1767">
          <cell r="B1767" t="str">
            <v>6561110</v>
          </cell>
          <cell r="C1767" t="str">
            <v>Закупівля сучасного медичного обладнання та інструментарію для Державної установи "Інститут отоларингології ім. професора  О.С.Коломійченка"</v>
          </cell>
        </row>
        <row r="1768">
          <cell r="B1768" t="str">
            <v>6561130</v>
          </cell>
          <cell r="C1768" t="str">
            <v>Створення і функціонування експериментально-біологічної бази і розплідника тварин (віварію) Інституту фармакології та токсикології</v>
          </cell>
        </row>
        <row r="1769">
          <cell r="B1769" t="str">
            <v>6561170</v>
          </cell>
          <cell r="C1769" t="str">
            <v>Розробка проектно-кошторисної документації, будівництво, реконструкція та капітальний ремонт корпусів Інституту епідеміології та інфекційних хвороб ім. Л.В. Громашевського Національної академії медичних наук України</v>
          </cell>
        </row>
        <row r="1770">
          <cell r="B1770" t="str">
            <v>6561800</v>
          </cell>
          <cell r="C1770" t="str">
            <v>Реконструкція реабілітаційного центру для громадян, які постраждали внаслідок Чорнобильської катастрофи Державної установи "Науковий центр радіаційної медицини" Національної академії медичних наук України</v>
          </cell>
        </row>
        <row r="1771">
          <cell r="B1771" t="str">
            <v>6561820</v>
          </cell>
          <cell r="C1771" t="str">
            <v>Будівництво лабораторно-поліклінічного корпусу з відділенням реабілітації, реконструкція будівель та придбання обладнання для Інституту отоларингології ім. професора О.С. Коломійченка  Національної академії медичних наук України</v>
          </cell>
        </row>
        <row r="1772">
          <cell r="B1772" t="str">
            <v>6561830</v>
          </cell>
          <cell r="C1772" t="str">
            <v>Будівництво, реконструкція, капітальний ремонт об'єктів та придбання обладнання Державної установи "Інститут нейрохірургії ім. А.П. Ромоданова Національної академії медичних наук України"</v>
          </cell>
        </row>
        <row r="1773">
          <cell r="B1773" t="str">
            <v>6561840</v>
          </cell>
          <cell r="C1773" t="str">
            <v>Завершення реконструкції харчоблоку та проведення ремонту будівель Національного інституту фтизіатрії і пульмонології ім. Ф.Г.Яновського Національної академії медичних наук та придбання обладнання і медичного автотранспорту</v>
          </cell>
        </row>
        <row r="1774">
          <cell r="B1774" t="str">
            <v>6561850</v>
          </cell>
          <cell r="C1774" t="str">
            <v>Будівництво, реконструкція, капітальний ремонт та придбання обладнання для об'єктів, що відносяться до сфери управління Національної академії медичних наук України</v>
          </cell>
        </row>
        <row r="1775">
          <cell r="B1775" t="str">
            <v>6561860</v>
          </cell>
          <cell r="C1775" t="str">
            <v>Придбання сучасного медичного обладнання</v>
          </cell>
        </row>
        <row r="1776">
          <cell r="B1776" t="str">
            <v>6561870</v>
          </cell>
          <cell r="C1776" t="str">
            <v>Капітальний ремонт операційного блоку та придбання обладнання Інституту хірургії і трансплантології ім. О.О.Шалімова</v>
          </cell>
        </row>
        <row r="1777">
          <cell r="B1777" t="str">
            <v>6561880</v>
          </cell>
          <cell r="C1777" t="str">
            <v>Розробка проектно-кошторисної документації та будівництво лікувально-реабілітаційного корпусу, капітальний ремонт споруд та придбання медичного обладнання Національного інституту серцево-судинної хірургії ім. М. М. Амосова Національної академії медичних</v>
          </cell>
        </row>
        <row r="1778">
          <cell r="B1778" t="str">
            <v>6561890</v>
          </cell>
          <cell r="C1778" t="str">
            <v>Реконструкція та капітальний ремонт споруд Інституту урології Національної академії медичних наук України</v>
          </cell>
        </row>
        <row r="1779">
          <cell r="B1779" t="str">
            <v>6570000</v>
          </cell>
          <cell r="C1779" t="str">
            <v>Національна академія мистецтв України</v>
          </cell>
        </row>
        <row r="1780">
          <cell r="B1780" t="str">
            <v>6571000</v>
          </cell>
          <cell r="C1780" t="str">
            <v>Національна академія мистецтв України</v>
          </cell>
        </row>
        <row r="1781">
          <cell r="B1781" t="str">
            <v>6571020</v>
          </cell>
          <cell r="C1781" t="str">
            <v>Наукова і організаційна діяльність президії Національної академії мистецтв України</v>
          </cell>
        </row>
        <row r="1782">
          <cell r="B1782" t="str">
            <v>6571030</v>
          </cell>
          <cell r="C1782" t="str">
            <v>Фундаментальні дослідження та підготовка наукових кадрів у сфері мистецтвознавства</v>
          </cell>
        </row>
        <row r="1783">
          <cell r="B1783" t="str">
            <v>6580000</v>
          </cell>
          <cell r="C1783" t="str">
            <v>Національна академія правових наук України</v>
          </cell>
        </row>
        <row r="1784">
          <cell r="B1784" t="str">
            <v>6581000</v>
          </cell>
          <cell r="C1784" t="str">
            <v>Національна академія правових наук України</v>
          </cell>
        </row>
        <row r="1785">
          <cell r="B1785" t="str">
            <v>6581020</v>
          </cell>
          <cell r="C1785" t="str">
            <v>Наукова і організаційна діяльність президії Національної академії правових наук України</v>
          </cell>
        </row>
        <row r="1786">
          <cell r="B1786" t="str">
            <v>6581030</v>
          </cell>
          <cell r="C1786" t="str">
            <v>Фундаментальні дослідження у сфері законодавства і права</v>
          </cell>
        </row>
        <row r="1787">
          <cell r="B1787" t="str">
            <v>6581040</v>
          </cell>
          <cell r="C1787"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v>
          </cell>
        </row>
        <row r="1788">
          <cell r="B1788" t="str">
            <v>6581070</v>
          </cell>
          <cell r="C1788" t="str">
            <v>Фінансова підтримка видання журналу "Право України"</v>
          </cell>
        </row>
        <row r="1789">
          <cell r="B1789" t="str">
            <v>6590000</v>
          </cell>
          <cell r="C1789" t="str">
            <v>Національна академія аграрних наук України</v>
          </cell>
        </row>
        <row r="1790">
          <cell r="B1790" t="str">
            <v>6591000</v>
          </cell>
          <cell r="C1790" t="str">
            <v>Національна академія аграрних наук України</v>
          </cell>
        </row>
        <row r="1791">
          <cell r="B1791" t="str">
            <v>6591020</v>
          </cell>
          <cell r="C1791" t="str">
            <v>Наукова і організаційна діяльність президії Національної академії аграрних наук України</v>
          </cell>
        </row>
        <row r="1792">
          <cell r="B1792" t="str">
            <v>6591030</v>
          </cell>
          <cell r="C1792" t="str">
            <v>Фундаментальні дослідження з природничих і технічних наук у сфері агропромислового комплексу</v>
          </cell>
        </row>
        <row r="1793">
          <cell r="B1793" t="str">
            <v>6591040</v>
          </cell>
          <cell r="C1793" t="str">
            <v>Прикладні розробки Української академії аграрних наук України у сфері сільськогосподарських наук</v>
          </cell>
        </row>
        <row r="1794">
          <cell r="B1794" t="str">
            <v>6591060</v>
          </cell>
          <cell r="C1794" t="str">
            <v>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v>
          </cell>
        </row>
        <row r="1795">
          <cell r="B1795" t="str">
            <v>6591080</v>
          </cell>
          <cell r="C1795" t="str">
            <v>Здійснення заходів щодо підтримки науково-дослідних господарств</v>
          </cell>
        </row>
        <row r="1796">
          <cell r="B1796" t="str">
            <v>6591100</v>
          </cell>
          <cell r="C1796" t="str">
            <v>Збереження природно-заповідного фонду в біосферному заповіднику "Асканія-Нова"</v>
          </cell>
        </row>
        <row r="1797">
          <cell r="B1797" t="str">
            <v>6591110</v>
          </cell>
          <cell r="C1797" t="str">
            <v>Фінансова підтримка розвитку наукової інфраструктури Національної академії аграрних наук України</v>
          </cell>
        </row>
        <row r="1798">
          <cell r="B1798" t="str">
            <v>6591120</v>
          </cell>
          <cell r="C1798" t="str">
            <v>Погашення зобовіязань Національною академією аграрних наук України за кредитами, наданими з державного бюджету за рахунок коштів, залучених від міжнародних фінансових організацій на розвиток насінництва</v>
          </cell>
        </row>
        <row r="1799">
          <cell r="B1799" t="str">
            <v>6591130</v>
          </cell>
          <cell r="C1799" t="str">
            <v>Будівництво (придбання) житла для працівників наукових установ Національною академією аграрних наук України</v>
          </cell>
        </row>
        <row r="1800">
          <cell r="B1800" t="str">
            <v>6591700</v>
          </cell>
          <cell r="C1800" t="str">
            <v>Поховання Героя України. колишнього Віце-прем'єр-міністра України Зубця М. В.</v>
          </cell>
        </row>
        <row r="1801">
          <cell r="B1801" t="str">
            <v>6600000</v>
          </cell>
          <cell r="C1801" t="str">
            <v>Управління державної охорони України</v>
          </cell>
        </row>
        <row r="1802">
          <cell r="B1802" t="str">
            <v>6601000</v>
          </cell>
          <cell r="C1802" t="str">
            <v>Управління державної охорони України</v>
          </cell>
        </row>
        <row r="1803">
          <cell r="B1803" t="str">
            <v>6601020</v>
          </cell>
          <cell r="C1803" t="str">
            <v>Державна охорона органів державної влади та посадових осіб</v>
          </cell>
        </row>
        <row r="1804">
          <cell r="B1804" t="str">
            <v>6601030</v>
          </cell>
          <cell r="C1804" t="str">
            <v>Будівництво (придбання) житла для військовослужбовців Управління державної охорони України</v>
          </cell>
        </row>
        <row r="1805">
          <cell r="B1805" t="str">
            <v>6601040</v>
          </cell>
          <cell r="C1805" t="str">
            <v>Заходи, пов'язані із переходом на військову службу за контрактом</v>
          </cell>
        </row>
        <row r="1806">
          <cell r="B1806" t="str">
            <v>6610000</v>
          </cell>
          <cell r="C1806" t="str">
            <v>Фонд державного майна України</v>
          </cell>
        </row>
        <row r="1807">
          <cell r="B1807" t="str">
            <v>6611000</v>
          </cell>
          <cell r="C1807" t="str">
            <v>Апарат Фонду державного майна України</v>
          </cell>
        </row>
        <row r="1808">
          <cell r="B1808" t="str">
            <v>6611010</v>
          </cell>
          <cell r="C1808" t="str">
            <v>Керівництво та управління у сфері державного майна</v>
          </cell>
        </row>
        <row r="1809">
          <cell r="B1809" t="str">
            <v>6611020</v>
          </cell>
          <cell r="C1809" t="str">
            <v>Заходи, пов'язані з проведенням приватизації державного майна</v>
          </cell>
        </row>
        <row r="1810">
          <cell r="B1810" t="str">
            <v>6611030</v>
          </cell>
          <cell r="C1810" t="str">
            <v>Створення та впровадження комплексної системи електронного документообігу та інформаційно-аналітичних реєстрів Фонду державного майна України</v>
          </cell>
        </row>
        <row r="1811">
          <cell r="B1811" t="str">
            <v>6620000</v>
          </cell>
          <cell r="C1811" t="str">
            <v>Служба зовнішньої розвідки України</v>
          </cell>
        </row>
        <row r="1812">
          <cell r="B1812" t="str">
            <v>6621000</v>
          </cell>
          <cell r="C1812" t="str">
            <v>Служба зовнішньої розвідки України</v>
          </cell>
        </row>
        <row r="1813">
          <cell r="B1813" t="str">
            <v>6621010</v>
          </cell>
          <cell r="C1813" t="str">
            <v>Розвідувальна діяльність у сфері безпеки держави та спеціальний захист державних представництв за кордоном</v>
          </cell>
        </row>
        <row r="1814">
          <cell r="B1814" t="str">
            <v>6621020</v>
          </cell>
          <cell r="C1814" t="str">
            <v>Медичне обслуговування та оздоровлення особового складу Служби зовнішньої розвідки України</v>
          </cell>
        </row>
        <row r="1815">
          <cell r="B1815" t="str">
            <v>6621030</v>
          </cell>
          <cell r="C1815" t="str">
            <v>Будівництво (придбання) житла для військовослужбовців Служби зовнішньої розвідки України</v>
          </cell>
        </row>
        <row r="1816">
          <cell r="B1816" t="str">
            <v>6621040</v>
          </cell>
          <cell r="C1816" t="str">
            <v>Підготовка та підвищення кваліфікації кадрів у сфері розвідувальної діяльності вищими навчальними закладами ІІІ і ІV рівнів акредитації</v>
          </cell>
        </row>
        <row r="1817">
          <cell r="B1817" t="str">
            <v>6621050</v>
          </cell>
          <cell r="C1817" t="str">
            <v>Заходи, пов'язані із переходом на військову службу за контрактом</v>
          </cell>
        </row>
        <row r="1818">
          <cell r="B1818" t="str">
            <v>6621700</v>
          </cell>
          <cell r="C1818" t="str">
            <v>Проведення невідкладних заходів щодо забезпечення національної безпеки</v>
          </cell>
        </row>
        <row r="1819">
          <cell r="B1819" t="str">
            <v>6640000</v>
          </cell>
          <cell r="C1819" t="str">
            <v>Адміністрація Державної служби спеціального зв'язку та захисту інформації України</v>
          </cell>
        </row>
        <row r="1820">
          <cell r="B1820" t="str">
            <v>6641000</v>
          </cell>
          <cell r="C1820" t="str">
            <v>Адміністрація Державної служби спеціального зв'язку та захисту інформації України</v>
          </cell>
        </row>
        <row r="1821">
          <cell r="B1821" t="str">
            <v>6641010</v>
          </cell>
          <cell r="C1821" t="str">
            <v>Забезпечення функціонування державної системи спеціального зв'язку та захисту інформації</v>
          </cell>
        </row>
        <row r="1822">
          <cell r="B1822" t="str">
            <v>6641020</v>
          </cell>
          <cell r="C1822" t="str">
            <v>Розвиток і модернізація державної системи спеціального зв'язку та захисту інформації</v>
          </cell>
        </row>
        <row r="1823">
          <cell r="B1823" t="str">
            <v>6641030</v>
          </cell>
          <cell r="C1823" t="str">
            <v>Розвиток та модернізація державної системи урядового зв'язку</v>
          </cell>
        </row>
        <row r="1824">
          <cell r="B1824" t="str">
            <v>6641040</v>
          </cell>
          <cell r="C1824" t="str">
            <v>Створення та забезпечення функціонування Національної системи конфіденційного зв'язку</v>
          </cell>
        </row>
        <row r="1825">
          <cell r="B1825" t="str">
            <v>6641050</v>
          </cell>
          <cell r="C1825" t="str">
            <v>Підготовка кадрів для сфери зв'язку вищими навчальними закладами ІІІ та ІV рівнів акредитації</v>
          </cell>
        </row>
        <row r="1826">
          <cell r="B1826" t="str">
            <v>6641060</v>
          </cell>
          <cell r="C1826" t="str">
            <v>Будівництво (придбання) житла для осіб рядового і начальницького складу Державної служби спеціального зв'язку та захисту інформації України</v>
          </cell>
        </row>
        <row r="1827">
          <cell r="B1827" t="str">
            <v>6641070</v>
          </cell>
          <cell r="C1827" t="str">
            <v>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v>
          </cell>
        </row>
        <row r="1828">
          <cell r="B1828" t="str">
            <v>6641080</v>
          </cell>
          <cell r="C1828" t="str">
            <v>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v>
          </cell>
        </row>
        <row r="1829">
          <cell r="B1829" t="str">
            <v>6641090</v>
          </cell>
          <cell r="C1829" t="str">
            <v>Підготовка кадрів для сфери зв'язку вищими навчальними закладами І та ІІ рівнів акредитації</v>
          </cell>
        </row>
        <row r="1830">
          <cell r="B1830" t="str">
            <v>6641110</v>
          </cell>
          <cell r="C1830" t="str">
            <v>Доставка дипломатичної кореспонденції за кордон і в Україну</v>
          </cell>
        </row>
        <row r="1831">
          <cell r="B1831" t="str">
            <v>6641120</v>
          </cell>
          <cell r="C1831" t="str">
            <v>Доставка спеціальної службової кореспонденції органам державної влади</v>
          </cell>
        </row>
        <row r="1832">
          <cell r="B1832" t="str">
            <v>6641130</v>
          </cell>
          <cell r="C1832" t="str">
            <v>Модернізація вузлів звіязку спеціального призначення</v>
          </cell>
        </row>
        <row r="1833">
          <cell r="B1833" t="str">
            <v>6641700</v>
          </cell>
          <cell r="C1833" t="str">
            <v>Проведення антитерористичних операцій, інших  спеціальних заходів та забезпечення правопорядку на державному кордоні</v>
          </cell>
        </row>
        <row r="1834">
          <cell r="B1834" t="str">
            <v>6641710</v>
          </cell>
          <cell r="C1834" t="str">
            <v>Забезпечення особового складу харчуванням. речовим майном та закупівля пально-мастильних матеріалів</v>
          </cell>
        </row>
        <row r="1835">
          <cell r="B1835" t="str">
            <v>6641720</v>
          </cell>
          <cell r="C1835" t="str">
            <v>Проведення невідкладних заходів щодо забезпечення національної безпеки</v>
          </cell>
        </row>
        <row r="1836">
          <cell r="B1836" t="str">
            <v>6650000</v>
          </cell>
          <cell r="C1836"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837">
          <cell r="B1837" t="str">
            <v>6651000</v>
          </cell>
          <cell r="C1837" t="str">
            <v>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v>
          </cell>
        </row>
        <row r="1838">
          <cell r="B1838" t="str">
            <v>6651010</v>
          </cell>
          <cell r="C1838" t="str">
            <v>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v>
          </cell>
        </row>
        <row r="1839">
          <cell r="B1839" t="str">
            <v>6651090</v>
          </cell>
          <cell r="C1839" t="str">
            <v>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v>
          </cell>
        </row>
        <row r="1840">
          <cell r="B1840" t="str">
            <v>6651250</v>
          </cell>
          <cell r="C1840" t="str">
            <v>Виконання Державної цільової програми з питань підготовки та проведення в Україні фінальної частини чемпіонату Європи 2012 року з футболу</v>
          </cell>
        </row>
        <row r="1841">
          <cell r="B1841" t="str">
            <v>6651260</v>
          </cell>
          <cell r="C1841" t="str">
            <v>Будівництво спортивних споруд з штучним льодом відповідно до Державної цільової соціальної програми "Хокей України"</v>
          </cell>
        </row>
        <row r="1842">
          <cell r="B1842" t="str">
            <v>6651280</v>
          </cell>
          <cell r="C1842" t="str">
            <v>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v>
          </cell>
        </row>
        <row r="1843">
          <cell r="B1843" t="str">
            <v>6651290</v>
          </cell>
          <cell r="C1843" t="str">
            <v>Заходи з підготовки та проведення в Україні фінального турніру чемпіонату Європи 2015 року з баскетболу</v>
          </cell>
        </row>
        <row r="1844">
          <cell r="B1844" t="str">
            <v>6651300</v>
          </cell>
          <cell r="C1844" t="str">
            <v>Виконання Державної цільової соціальної програми розвитку в Україні спортивної та туристичної інфраструктури  у 2011-2022 роках</v>
          </cell>
        </row>
        <row r="1845">
          <cell r="B1845" t="str">
            <v>6651800</v>
          </cell>
          <cell r="C1845" t="str">
            <v>Будівництво сучасного лікувально-діагностичного комплексу Національної дитячої спеціалізованої лікарні "Охматдит"</v>
          </cell>
        </row>
        <row r="1846">
          <cell r="B1846" t="str">
            <v>6652000</v>
          </cell>
          <cell r="C1846" t="str">
            <v>Державна служба автомобільних доріг України</v>
          </cell>
        </row>
        <row r="1847">
          <cell r="B1847" t="str">
            <v>6652020</v>
          </cell>
          <cell r="C1847" t="str">
            <v>Будівництво, реконструкція, капітальний ремонт автомобільних доріг загального користування (міжміське сполучення), задіяних до підготовки та проведення в Україні фінальної частини чемпіонату Європи 2012 року з футболу</v>
          </cell>
        </row>
        <row r="1848">
          <cell r="B1848" t="str">
            <v>6730000</v>
          </cell>
          <cell r="C1848" t="str">
            <v>Центральна виборча комісія</v>
          </cell>
        </row>
        <row r="1849">
          <cell r="B1849" t="str">
            <v>6731000</v>
          </cell>
          <cell r="C1849" t="str">
            <v>Апарат Центральної виборчої комісії</v>
          </cell>
        </row>
        <row r="1850">
          <cell r="B1850" t="str">
            <v>6731010</v>
          </cell>
          <cell r="C1850" t="str">
            <v>Керівництво та управління у сфері проведення виборів та референдумів</v>
          </cell>
        </row>
        <row r="1851">
          <cell r="B1851" t="str">
            <v>6731020</v>
          </cell>
          <cell r="C1851" t="str">
            <v>Проведення виборів народних депутатів України</v>
          </cell>
        </row>
        <row r="1852">
          <cell r="B1852" t="str">
            <v>6731040</v>
          </cell>
          <cell r="C1852" t="str">
            <v>Проведення виборів Президента України</v>
          </cell>
        </row>
        <row r="1853">
          <cell r="B1853" t="str">
            <v>6731050</v>
          </cell>
          <cell r="C1853" t="str">
            <v>Функціонування Державного реєстру виборців</v>
          </cell>
        </row>
        <row r="1854">
          <cell r="B1854" t="str">
            <v>6731080</v>
          </cell>
          <cell r="C1854" t="str">
            <v>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v>
          </cell>
        </row>
        <row r="1855">
          <cell r="B1855" t="str">
            <v>6731700</v>
          </cell>
          <cell r="C1855" t="str">
            <v>Забезпечення підготовки та проведення 26 жовтня 2014 р. позачергових виборів народних депутатів України</v>
          </cell>
        </row>
        <row r="1856">
          <cell r="B1856" t="str">
            <v>6740000</v>
          </cell>
          <cell r="C1856" t="str">
            <v>Центральна виборча комісія (загальнодержавні витрати)</v>
          </cell>
        </row>
        <row r="1857">
          <cell r="B1857" t="str">
            <v>6741000</v>
          </cell>
          <cell r="C1857" t="str">
            <v>Центральна виборча комісія (загальнодержавні витрати)</v>
          </cell>
        </row>
        <row r="1858">
          <cell r="B1858" t="str">
            <v>6741020</v>
          </cell>
          <cell r="C1858" t="str">
            <v xml:space="preserve">Субвенція з державного бюджету місцевим бюджетам на проведення виборів депутатів місцевих рад та сільських, селищних, міських голів_x000D_
</v>
          </cell>
        </row>
        <row r="1859">
          <cell r="B1859" t="str">
            <v>6800000</v>
          </cell>
          <cell r="C1859" t="str">
            <v>Національна акціонерна компанія "Украгролізинг"</v>
          </cell>
        </row>
        <row r="1860">
          <cell r="B1860" t="str">
            <v>6801000</v>
          </cell>
          <cell r="C1860" t="str">
            <v>Національна акціонерна компанія "Украгролізинг"</v>
          </cell>
        </row>
        <row r="1861">
          <cell r="B1861" t="str">
            <v>6801020</v>
          </cell>
          <cell r="C1861" t="str">
            <v>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v>
          </cell>
        </row>
        <row r="1862">
          <cell r="B1862" t="str">
            <v>6801040</v>
          </cell>
          <cell r="C1862" t="str">
            <v>Повернення коштів у частині відшкодування вартості сільськогосподарської техніки, переданої суб'єктам господарювання на умовах фінансового лізингу</v>
          </cell>
        </row>
        <row r="1863">
          <cell r="B1863" t="str">
            <v>6801050</v>
          </cell>
          <cell r="C1863" t="str">
            <v>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v>
          </cell>
        </row>
        <row r="1864">
          <cell r="B1864" t="str">
            <v>7710000</v>
          </cell>
          <cell r="C1864" t="str">
            <v>Рада міністрів Автономної Республіки Крим</v>
          </cell>
        </row>
        <row r="1865">
          <cell r="B1865" t="str">
            <v>7711000</v>
          </cell>
          <cell r="C1865" t="str">
            <v>Апарат Ради міністрів Автономної Республіки Крим</v>
          </cell>
        </row>
        <row r="1866">
          <cell r="B1866" t="str">
            <v>7711010</v>
          </cell>
          <cell r="C1866" t="str">
            <v>Здійснення виконавчої влади в Автономній Республіці Крим</v>
          </cell>
        </row>
        <row r="1867">
          <cell r="B1867" t="str">
            <v>7720000</v>
          </cell>
          <cell r="C1867" t="str">
            <v>Вінницька обласна державна адміністрація</v>
          </cell>
        </row>
        <row r="1868">
          <cell r="B1868" t="str">
            <v>7721000</v>
          </cell>
          <cell r="C1868" t="str">
            <v>Апарат Вінницької обласної державної адміністрації</v>
          </cell>
        </row>
        <row r="1869">
          <cell r="B1869" t="str">
            <v>7721010</v>
          </cell>
          <cell r="C1869" t="str">
            <v>Здійснення виконавчої влади у Вінницькій області</v>
          </cell>
        </row>
        <row r="1870">
          <cell r="B1870" t="str">
            <v>7721020</v>
          </cell>
          <cell r="C1870" t="str">
            <v>Субвенція з державного бюджету обласному бюджету Вінницької області для ліквідації наслідків стихійного лиха, що сталося 23 і 27 липня 2008 року</v>
          </cell>
        </row>
        <row r="1871">
          <cell r="B1871" t="str">
            <v>7721700</v>
          </cell>
          <cell r="C1871" t="str">
            <v>Забезпечення тимчасового проживання сімей. які переселилися з Автономної Республіки Крим та м. Севастополя</v>
          </cell>
        </row>
        <row r="1872">
          <cell r="B1872" t="str">
            <v>7721710</v>
          </cell>
          <cell r="C1872"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873">
          <cell r="B1873" t="str">
            <v>7730000</v>
          </cell>
          <cell r="C1873" t="str">
            <v>Волинська обласна державна адміністрація</v>
          </cell>
        </row>
        <row r="1874">
          <cell r="B1874" t="str">
            <v>7731000</v>
          </cell>
          <cell r="C1874" t="str">
            <v>Апарат Волинської обласної державної адміністрації</v>
          </cell>
        </row>
        <row r="1875">
          <cell r="B1875" t="str">
            <v>7731010</v>
          </cell>
          <cell r="C1875" t="str">
            <v>Здійснення виконавчої влади у Волинській області</v>
          </cell>
        </row>
        <row r="1876">
          <cell r="B1876" t="str">
            <v>7731700</v>
          </cell>
          <cell r="C1876" t="str">
            <v>Забезпечення тимчасового проживання сімей. які переселилися з Автономної Республіки Крим та м. Севастополя</v>
          </cell>
        </row>
        <row r="1877">
          <cell r="B1877" t="str">
            <v>7731710</v>
          </cell>
          <cell r="C1877"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878">
          <cell r="B1878" t="str">
            <v>7740000</v>
          </cell>
          <cell r="C1878" t="str">
            <v>Дніпропетровська обласна державна адміністрація</v>
          </cell>
        </row>
        <row r="1879">
          <cell r="B1879" t="str">
            <v>7741000</v>
          </cell>
          <cell r="C1879" t="str">
            <v>Апарат Дніпропетровської обласної державної адміністрації</v>
          </cell>
        </row>
        <row r="1880">
          <cell r="B1880" t="str">
            <v>7741010</v>
          </cell>
          <cell r="C1880" t="str">
            <v>Здійснення виконавчої влади у Дніпропетровській області</v>
          </cell>
        </row>
        <row r="1881">
          <cell r="B1881" t="str">
            <v>7741700</v>
          </cell>
          <cell r="C1881"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882">
          <cell r="B1882" t="str">
            <v>7750000</v>
          </cell>
          <cell r="C1882" t="str">
            <v>Донецька обласна державна адміністрація</v>
          </cell>
        </row>
        <row r="1883">
          <cell r="B1883" t="str">
            <v>7751000</v>
          </cell>
          <cell r="C1883" t="str">
            <v>Апарат Донецької обласної державної адміністрації</v>
          </cell>
        </row>
        <row r="1884">
          <cell r="B1884" t="str">
            <v>7751010</v>
          </cell>
          <cell r="C1884" t="str">
            <v>Здійснення виконавчої влади у Донецькій області</v>
          </cell>
        </row>
        <row r="1885">
          <cell r="B1885" t="str">
            <v>7760000</v>
          </cell>
          <cell r="C1885" t="str">
            <v>Житомирська обласна державна адміністрація</v>
          </cell>
        </row>
        <row r="1886">
          <cell r="B1886" t="str">
            <v>7761000</v>
          </cell>
          <cell r="C1886" t="str">
            <v>Апарат Житомирської обласної державної адміністрації</v>
          </cell>
        </row>
        <row r="1887">
          <cell r="B1887" t="str">
            <v>7761010</v>
          </cell>
          <cell r="C1887" t="str">
            <v>Здійснення виконавчої влади у Житомирській області</v>
          </cell>
        </row>
        <row r="1888">
          <cell r="B1888" t="str">
            <v>7761700</v>
          </cell>
          <cell r="C1888" t="str">
            <v>Забезпечення тимчасового проживання сімей. які переселилися з Автономної Республіки Крим та м. Севастополя</v>
          </cell>
        </row>
        <row r="1889">
          <cell r="B1889" t="str">
            <v>7761710</v>
          </cell>
          <cell r="C1889"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890">
          <cell r="B1890" t="str">
            <v>7770000</v>
          </cell>
          <cell r="C1890" t="str">
            <v>Закарпатська обласна державна адміністрація</v>
          </cell>
        </row>
        <row r="1891">
          <cell r="B1891" t="str">
            <v>7771000</v>
          </cell>
          <cell r="C1891" t="str">
            <v>Апарат Закарпатської обласної державної адміністрації</v>
          </cell>
        </row>
        <row r="1892">
          <cell r="B1892" t="str">
            <v>7771010</v>
          </cell>
          <cell r="C1892" t="str">
            <v>Здійснення виконавчої влади у Закарпатській області</v>
          </cell>
        </row>
        <row r="1893">
          <cell r="B1893" t="str">
            <v>7771020</v>
          </cell>
          <cell r="C1893" t="str">
            <v>Субвенція з державного бюджету обласному бюджету Закарпатської області для ліквідації наслідків стихійного лиха, що сталося 23 і 27 липня 2008 року</v>
          </cell>
        </row>
        <row r="1894">
          <cell r="B1894" t="str">
            <v>7780000</v>
          </cell>
          <cell r="C1894" t="str">
            <v>Запорізька обласна державна адміністрація</v>
          </cell>
        </row>
        <row r="1895">
          <cell r="B1895" t="str">
            <v>7781000</v>
          </cell>
          <cell r="C1895" t="str">
            <v>Апарат Запорізької обласної державної адміністрації</v>
          </cell>
        </row>
        <row r="1896">
          <cell r="B1896" t="str">
            <v>7781010</v>
          </cell>
          <cell r="C1896" t="str">
            <v>Здійснення виконавчої влади у Запорізькій області</v>
          </cell>
        </row>
        <row r="1897">
          <cell r="B1897" t="str">
            <v>7781710</v>
          </cell>
          <cell r="C1897"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898">
          <cell r="B1898" t="str">
            <v>7790000</v>
          </cell>
          <cell r="C1898" t="str">
            <v>Івано-Франківська обласна державна адміністрація</v>
          </cell>
        </row>
        <row r="1899">
          <cell r="B1899" t="str">
            <v>7791000</v>
          </cell>
          <cell r="C1899" t="str">
            <v>Апарат Івано-Франківської обласної державної адміністрації</v>
          </cell>
        </row>
        <row r="1900">
          <cell r="B1900" t="str">
            <v>7791010</v>
          </cell>
          <cell r="C1900" t="str">
            <v>Здійснення виконавчої влади в Івано-Франківській області</v>
          </cell>
        </row>
        <row r="1901">
          <cell r="B1901" t="str">
            <v>7791700</v>
          </cell>
          <cell r="C1901" t="str">
            <v>Забезпечення тимчасового проживання сімей. які переселилися з Автономної Республіки Крим та м. Севастополя</v>
          </cell>
        </row>
        <row r="1902">
          <cell r="B1902" t="str">
            <v>7791710</v>
          </cell>
          <cell r="C1902"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03">
          <cell r="B1903" t="str">
            <v>7800000</v>
          </cell>
          <cell r="C1903" t="str">
            <v>Київська обласна державна адміністрація</v>
          </cell>
        </row>
        <row r="1904">
          <cell r="B1904" t="str">
            <v>7801000</v>
          </cell>
          <cell r="C1904" t="str">
            <v>Апарат Київської обласної державної адміністрації</v>
          </cell>
        </row>
        <row r="1905">
          <cell r="B1905" t="str">
            <v>7801010</v>
          </cell>
          <cell r="C1905" t="str">
            <v>Здійснення виконавчої влади у Київській області</v>
          </cell>
        </row>
        <row r="1906">
          <cell r="B1906" t="str">
            <v>7801700</v>
          </cell>
          <cell r="C1906" t="str">
            <v>Забезпечення тимчасового проживання сімей. які переселилися з Автономної Республіки Крим та м. Севастополя</v>
          </cell>
        </row>
        <row r="1907">
          <cell r="B1907" t="str">
            <v>7801710</v>
          </cell>
          <cell r="C1907"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08">
          <cell r="B1908" t="str">
            <v>7810000</v>
          </cell>
          <cell r="C1908" t="str">
            <v>Кіровоградська обласна державна адміністрація</v>
          </cell>
        </row>
        <row r="1909">
          <cell r="B1909" t="str">
            <v>7811000</v>
          </cell>
          <cell r="C1909" t="str">
            <v>Апарат Кіровоградської обласної державної адміністрації</v>
          </cell>
        </row>
        <row r="1910">
          <cell r="B1910" t="str">
            <v>7811010</v>
          </cell>
          <cell r="C1910" t="str">
            <v>Здійснення виконавчої влади у Кіровоградській області</v>
          </cell>
        </row>
        <row r="1911">
          <cell r="B1911" t="str">
            <v>7811700</v>
          </cell>
          <cell r="C1911"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12">
          <cell r="B1912" t="str">
            <v>7811710</v>
          </cell>
          <cell r="C1912" t="str">
            <v>Запобігання можливому затопленню територій внаслідок льодоходу, повені та паводків у 2010 році</v>
          </cell>
        </row>
        <row r="1913">
          <cell r="B1913" t="str">
            <v>7820000</v>
          </cell>
          <cell r="C1913" t="str">
            <v>Луганська обласна державна адміністрація</v>
          </cell>
        </row>
        <row r="1914">
          <cell r="B1914" t="str">
            <v>7821000</v>
          </cell>
          <cell r="C1914" t="str">
            <v>Апарат Луганської обласної державної адміністрації</v>
          </cell>
        </row>
        <row r="1915">
          <cell r="B1915" t="str">
            <v>7821010</v>
          </cell>
          <cell r="C1915" t="str">
            <v>Здійснення виконавчої влади у Луганській області</v>
          </cell>
        </row>
        <row r="1916">
          <cell r="B1916" t="str">
            <v>7830000</v>
          </cell>
          <cell r="C1916" t="str">
            <v>Львівська обласна державна адміністрація</v>
          </cell>
        </row>
        <row r="1917">
          <cell r="B1917" t="str">
            <v>7831000</v>
          </cell>
          <cell r="C1917" t="str">
            <v>Апарат Львівської обласної державної адміністрації</v>
          </cell>
        </row>
        <row r="1918">
          <cell r="B1918" t="str">
            <v>7831010</v>
          </cell>
          <cell r="C1918" t="str">
            <v>Здійснення виконавчої влади у Львівській області</v>
          </cell>
        </row>
        <row r="1919">
          <cell r="B1919" t="str">
            <v>7831020</v>
          </cell>
          <cell r="C1919" t="str">
            <v>Субвенція з державного бюджету обласному бюджету Львівської області для ліквідації наслідків стихійного лиха, що сталося 23 і 27 липня 2008 року</v>
          </cell>
        </row>
        <row r="1920">
          <cell r="B1920" t="str">
            <v>7831700</v>
          </cell>
          <cell r="C1920" t="str">
            <v>Забезпечення тимчасового проживання сімей. які переселилися з Автономної Республіки Крим та м. Севастополя</v>
          </cell>
        </row>
        <row r="1921">
          <cell r="B1921" t="str">
            <v>7831710</v>
          </cell>
          <cell r="C1921"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22">
          <cell r="B1922" t="str">
            <v>7840000</v>
          </cell>
          <cell r="C1922" t="str">
            <v>Миколаївська обласна державна адміністрація</v>
          </cell>
        </row>
        <row r="1923">
          <cell r="B1923" t="str">
            <v>7841000</v>
          </cell>
          <cell r="C1923" t="str">
            <v>Апарат Миколаївської обласної державної адміністрації</v>
          </cell>
        </row>
        <row r="1924">
          <cell r="B1924" t="str">
            <v>7841010</v>
          </cell>
          <cell r="C1924" t="str">
            <v>Здійснення виконавчої влади у Миколаївській області</v>
          </cell>
        </row>
        <row r="1925">
          <cell r="B1925" t="str">
            <v>7841700</v>
          </cell>
          <cell r="C1925" t="str">
            <v>Здійснення невідкладних заходів з ліквідації наслідків надзвичайної ситуації. що склалася 12 травня 2014 р. в житловому будинку по вул. Лазурній. 40. у м. Миколаєві</v>
          </cell>
        </row>
        <row r="1926">
          <cell r="B1926" t="str">
            <v>7841710</v>
          </cell>
          <cell r="C1926" t="str">
            <v>Забезпечення тимчасового проживання сімей. які переселилися з Автономної Республіки Крим та м. Севастополя</v>
          </cell>
        </row>
        <row r="1927">
          <cell r="B1927" t="str">
            <v>7841720</v>
          </cell>
          <cell r="C1927"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28">
          <cell r="B1928" t="str">
            <v>7850000</v>
          </cell>
          <cell r="C1928" t="str">
            <v>Одеська обласна державна адміністрація</v>
          </cell>
        </row>
        <row r="1929">
          <cell r="B1929" t="str">
            <v>7851000</v>
          </cell>
          <cell r="C1929" t="str">
            <v>Апарат Одеської обласної державної адміністрації</v>
          </cell>
        </row>
        <row r="1930">
          <cell r="B1930" t="str">
            <v>7851010</v>
          </cell>
          <cell r="C1930" t="str">
            <v>Здійснення виконавчої влади в Одеській області</v>
          </cell>
        </row>
        <row r="1931">
          <cell r="B1931" t="str">
            <v>7851700</v>
          </cell>
          <cell r="C1931" t="str">
            <v>Забезпечення тимчасового проживання сімей. які переселилися з Автономної Республіки Крим та м. Севастополя</v>
          </cell>
        </row>
        <row r="1932">
          <cell r="B1932" t="str">
            <v>7851710</v>
          </cell>
          <cell r="C1932"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33">
          <cell r="B1933" t="str">
            <v>7851800</v>
          </cell>
          <cell r="C1933" t="str">
            <v>Будівництво, реконструкція та ремонт об'єктів соціальної та іншої інфраструктури у Одеській області</v>
          </cell>
        </row>
        <row r="1934">
          <cell r="B1934" t="str">
            <v>7860000</v>
          </cell>
          <cell r="C1934" t="str">
            <v>Полтавська обласна державна адміністрація</v>
          </cell>
        </row>
        <row r="1935">
          <cell r="B1935" t="str">
            <v>7861000</v>
          </cell>
          <cell r="C1935" t="str">
            <v>Апарат Полтавської обласної державної адміністрації</v>
          </cell>
        </row>
        <row r="1936">
          <cell r="B1936" t="str">
            <v>7861010</v>
          </cell>
          <cell r="C1936" t="str">
            <v>Здійснення виконавчої влади у Полтавській області</v>
          </cell>
        </row>
        <row r="1937">
          <cell r="B1937" t="str">
            <v>7870000</v>
          </cell>
          <cell r="C1937" t="str">
            <v>Рівненська обласна державна адміністрація</v>
          </cell>
        </row>
        <row r="1938">
          <cell r="B1938" t="str">
            <v>7871000</v>
          </cell>
          <cell r="C1938" t="str">
            <v>Апарат Рівненської обласної державної адміністрації</v>
          </cell>
        </row>
        <row r="1939">
          <cell r="B1939" t="str">
            <v>7871010</v>
          </cell>
          <cell r="C1939" t="str">
            <v>Здійснення виконавчої влади у Рівненській області</v>
          </cell>
        </row>
        <row r="1940">
          <cell r="B1940" t="str">
            <v>7871700</v>
          </cell>
          <cell r="C1940" t="str">
            <v>Забезпечення тимчасового проживання сімей. які переселилися з Автономної Республіки Крим та м. Севастополя</v>
          </cell>
        </row>
        <row r="1941">
          <cell r="B1941" t="str">
            <v>7880000</v>
          </cell>
          <cell r="C1941" t="str">
            <v>Сумська обласна державна адміністрація</v>
          </cell>
        </row>
        <row r="1942">
          <cell r="B1942" t="str">
            <v>7881000</v>
          </cell>
          <cell r="C1942" t="str">
            <v>Апарат Сумської обласної державної адміністрації</v>
          </cell>
        </row>
        <row r="1943">
          <cell r="B1943" t="str">
            <v>7881010</v>
          </cell>
          <cell r="C1943" t="str">
            <v>Здійснення виконавчої влади у Сумській області</v>
          </cell>
        </row>
        <row r="1944">
          <cell r="B1944" t="str">
            <v>7881700</v>
          </cell>
          <cell r="C1944" t="str">
            <v>Надання допомоги постраждалим і сім'ям осіб. які загинули внаслідок дорожньо-транспортної пригоди. що сталася 4 лютого 2014 р. поблизу с. Вири Білопільського району Сумської області</v>
          </cell>
        </row>
        <row r="1945">
          <cell r="B1945" t="str">
            <v>7890000</v>
          </cell>
          <cell r="C1945" t="str">
            <v>Тернопільська обласна державна адміністрація</v>
          </cell>
        </row>
        <row r="1946">
          <cell r="B1946" t="str">
            <v>7891000</v>
          </cell>
          <cell r="C1946" t="str">
            <v>Апарат Тернопільської обласної державної адміністрації</v>
          </cell>
        </row>
        <row r="1947">
          <cell r="B1947" t="str">
            <v>7891010</v>
          </cell>
          <cell r="C1947" t="str">
            <v>Здійснення виконавчої влади у Тернопільській області</v>
          </cell>
        </row>
        <row r="1948">
          <cell r="B1948" t="str">
            <v>7891020</v>
          </cell>
          <cell r="C1948" t="str">
            <v>Субвенція з державного бюджету обласному бюджету Тернопільської області для ліквідації наслідків стихійного лиха, що сталося 23 і 27 липня 2008 року</v>
          </cell>
        </row>
        <row r="1949">
          <cell r="B1949" t="str">
            <v>7900000</v>
          </cell>
          <cell r="C1949" t="str">
            <v>Харківська обласна державна адміністрація</v>
          </cell>
        </row>
        <row r="1950">
          <cell r="B1950" t="str">
            <v>7901000</v>
          </cell>
          <cell r="C1950" t="str">
            <v>Апарат Харківської обласної державної адміністрації</v>
          </cell>
        </row>
        <row r="1951">
          <cell r="B1951" t="str">
            <v>7901010</v>
          </cell>
          <cell r="C1951" t="str">
            <v>Здійснення виконавчої влади у Харківській області</v>
          </cell>
        </row>
        <row r="1952">
          <cell r="B1952" t="str">
            <v>7901700</v>
          </cell>
          <cell r="C1952" t="str">
            <v>Надання допомоги сім'ям осіб. які загинули внаслідок пожежі. що сталася 8 січня 2014 р. в приміщеннях товариства з обмеженою відповідальністю "Харківська ювелірна фабрика" у м. Харкові</v>
          </cell>
        </row>
        <row r="1953">
          <cell r="B1953" t="str">
            <v>7901710</v>
          </cell>
          <cell r="C1953" t="str">
            <v>Надання допомоги сім'ям осіб. які загинули внаслідок теракту. що стався 23 червня 2013 р. на території Ісламської Республіки Пакистан</v>
          </cell>
        </row>
        <row r="1954">
          <cell r="B1954" t="str">
            <v>7901810</v>
          </cell>
          <cell r="C1954" t="str">
            <v>Будівництво, реконструкція, ремонт та утримання вулиць і доріг комунальної власності у населених пунктах Харківської області</v>
          </cell>
        </row>
        <row r="1955">
          <cell r="B1955" t="str">
            <v>7910000</v>
          </cell>
          <cell r="C1955" t="str">
            <v>Херсонська обласна державна адміністрація</v>
          </cell>
        </row>
        <row r="1956">
          <cell r="B1956" t="str">
            <v>7911000</v>
          </cell>
          <cell r="C1956" t="str">
            <v>Апарат Херсонської обласної державної адміністрації</v>
          </cell>
        </row>
        <row r="1957">
          <cell r="B1957" t="str">
            <v>7911010</v>
          </cell>
          <cell r="C1957" t="str">
            <v>Здійснення виконавчої влади у Херсонській області</v>
          </cell>
        </row>
        <row r="1958">
          <cell r="B1958" t="str">
            <v>7920000</v>
          </cell>
          <cell r="C1958" t="str">
            <v>Хмельницька обласна державна адміністрація</v>
          </cell>
        </row>
        <row r="1959">
          <cell r="B1959" t="str">
            <v>7921000</v>
          </cell>
          <cell r="C1959" t="str">
            <v>Апарат Хмельницької обласної державної адміністрації</v>
          </cell>
        </row>
        <row r="1960">
          <cell r="B1960" t="str">
            <v>7921010</v>
          </cell>
          <cell r="C1960" t="str">
            <v>Здійснення виконавчої влади у Хмельницькій області</v>
          </cell>
        </row>
        <row r="1961">
          <cell r="B1961" t="str">
            <v>7921700</v>
          </cell>
          <cell r="C1961" t="str">
            <v>Забезпечення тимчасового проживання сімей. які переселилися з Автономної Республіки Крим та м. Севастополя</v>
          </cell>
        </row>
        <row r="1962">
          <cell r="B1962" t="str">
            <v>7921710</v>
          </cell>
          <cell r="C1962"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63">
          <cell r="B1963" t="str">
            <v>7930000</v>
          </cell>
          <cell r="C1963" t="str">
            <v>Черкаська обласна державна адміністрація</v>
          </cell>
        </row>
        <row r="1964">
          <cell r="B1964" t="str">
            <v>7931000</v>
          </cell>
          <cell r="C1964" t="str">
            <v>Апарат Черкаської обласної державної адміністрації</v>
          </cell>
        </row>
        <row r="1965">
          <cell r="B1965" t="str">
            <v>7931010</v>
          </cell>
          <cell r="C1965" t="str">
            <v>Здійснення виконавчої влади у Черкаській області</v>
          </cell>
        </row>
        <row r="1966">
          <cell r="B1966" t="str">
            <v>7931700</v>
          </cell>
          <cell r="C1966"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67">
          <cell r="B1967" t="str">
            <v>7940000</v>
          </cell>
          <cell r="C1967" t="str">
            <v>Чернівецька обласна державна адміністрація</v>
          </cell>
        </row>
        <row r="1968">
          <cell r="B1968" t="str">
            <v>7941000</v>
          </cell>
          <cell r="C1968" t="str">
            <v>Апарат Чернівецької обласної державної адміністрації</v>
          </cell>
        </row>
        <row r="1969">
          <cell r="B1969" t="str">
            <v>7941010</v>
          </cell>
          <cell r="C1969" t="str">
            <v>Здійснення виконавчої влади у Чернівецькій області</v>
          </cell>
        </row>
        <row r="1970">
          <cell r="B1970" t="str">
            <v>7941030</v>
          </cell>
          <cell r="C1970" t="str">
            <v>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v>
          </cell>
        </row>
        <row r="1971">
          <cell r="B1971" t="str">
            <v>7950000</v>
          </cell>
          <cell r="C1971" t="str">
            <v>Чернігівська обласна державна адміністрація</v>
          </cell>
        </row>
        <row r="1972">
          <cell r="B1972" t="str">
            <v>7951000</v>
          </cell>
          <cell r="C1972" t="str">
            <v>Апарат Чернігівської обласної державної адміністрації</v>
          </cell>
        </row>
        <row r="1973">
          <cell r="B1973" t="str">
            <v>7951010</v>
          </cell>
          <cell r="C1973" t="str">
            <v>Здійснення виконавчої влади у Чернігівській області</v>
          </cell>
        </row>
        <row r="1974">
          <cell r="B1974" t="str">
            <v>7951700</v>
          </cell>
          <cell r="C1974" t="str">
            <v>Забезпечення тимчасового проживання сімей, які переселилися з Автономної Республіки Крим та м. Севастополя</v>
          </cell>
        </row>
        <row r="1975">
          <cell r="B1975" t="str">
            <v>7951710</v>
          </cell>
          <cell r="C1975" t="str">
            <v>Закупівля житла для забезпечення сімей загиблих військовослужбовців. осіб рядового і начальницького складу. які брали безпосередню участь у проведенні антитерористичних операцій. інших спеціальних заходів та забезпеченні правопорядку на державному кордон</v>
          </cell>
        </row>
        <row r="1976">
          <cell r="B1976" t="str">
            <v>7960000</v>
          </cell>
          <cell r="C1976" t="str">
            <v>Київська міська державна адміністрація</v>
          </cell>
        </row>
        <row r="1977">
          <cell r="B1977" t="str">
            <v>7961000</v>
          </cell>
          <cell r="C1977" t="str">
            <v>Апарат Київської міської державної адміністрації</v>
          </cell>
        </row>
        <row r="1978">
          <cell r="B1978" t="str">
            <v>7970000</v>
          </cell>
          <cell r="C1978" t="str">
            <v>Севастопольська міська державна адміністрація</v>
          </cell>
        </row>
        <row r="1979">
          <cell r="B1979" t="str">
            <v>7971000</v>
          </cell>
          <cell r="C1979" t="str">
            <v>Апарат Севастопольської міської державної адміністрації</v>
          </cell>
        </row>
        <row r="1980">
          <cell r="B1980" t="str">
            <v>7971010</v>
          </cell>
          <cell r="C1980" t="str">
            <v>Здійснення виконавчої влади у місті Севастополі</v>
          </cell>
        </row>
        <row r="1981">
          <cell r="B1981" t="str">
            <v>7980000</v>
          </cell>
          <cell r="C1981" t="str">
            <v>Рада міністрів Автономної республіки Крим (загальнодержавні витрати)</v>
          </cell>
        </row>
        <row r="1982">
          <cell r="B1982" t="str">
            <v>7981000</v>
          </cell>
          <cell r="C1982" t="str">
            <v>Рада міністрів Автономної республіки Крим (загальнодержавні витрати)</v>
          </cell>
        </row>
        <row r="1983">
          <cell r="B1983" t="str">
            <v>8680000</v>
          </cell>
          <cell r="C1983" t="str">
            <v>Державна служба України з питань регуляторної політики та розвитку підприємництва</v>
          </cell>
        </row>
        <row r="1984">
          <cell r="B1984" t="str">
            <v>8681000</v>
          </cell>
          <cell r="C1984" t="str">
            <v>Апарат Державної служби України з питань регуляторної політики та розвитку підприємництва</v>
          </cell>
        </row>
        <row r="1985">
          <cell r="B1985" t="str">
            <v>8681010</v>
          </cell>
          <cell r="C1985" t="str">
            <v>Керівництво та управління у сфері регуляторної політики та розвитку підприємництва</v>
          </cell>
        </row>
        <row r="1986">
          <cell r="B1986" t="str">
            <v>8681030</v>
          </cell>
          <cell r="C1986" t="str">
            <v>Заходи по реалізації Національної програми сприяння розвитку малого підприємництва в Україні</v>
          </cell>
        </row>
        <row r="1987">
          <cell r="B1987" t="str">
            <v>8681050</v>
          </cell>
          <cell r="C1987" t="str">
            <v>Мікрокредитування суб'єктів малого підприємництва</v>
          </cell>
        </row>
        <row r="1988">
          <cell r="B1988" t="str">
            <v>8681060</v>
          </cell>
          <cell r="C1988" t="str">
            <v>Повернення мікрокредитів, наданих з державного бюджету субієктам малого підприємництва</v>
          </cell>
        </row>
        <row r="1989">
          <cell r="B1989" t="str">
            <v>-</v>
          </cell>
          <cell r="C1989" t="str">
            <v>-</v>
          </cell>
        </row>
      </sheetData>
      <sheetData sheetId="312">
        <row r="1">
          <cell r="A1" t="str">
            <v>010000</v>
          </cell>
          <cell r="B1" t="str">
            <v>Державне управління</v>
          </cell>
        </row>
        <row r="2">
          <cell r="A2" t="str">
            <v>010105</v>
          </cell>
          <cell r="B2" t="str">
            <v>Апарат Верховної Ради Автономної Республіки Крим</v>
          </cell>
        </row>
        <row r="3">
          <cell r="A3" t="str">
            <v>010106</v>
          </cell>
          <cell r="B3" t="str">
            <v>Забезпечення діяльності депутатів Автономної Республіки Крим</v>
          </cell>
        </row>
        <row r="4">
          <cell r="A4" t="str">
            <v>010108</v>
          </cell>
          <cell r="B4" t="str">
            <v>Апарат Рахункової палати Верховної Ради Автономної Республіки Крим</v>
          </cell>
        </row>
        <row r="5">
          <cell r="A5" t="str">
            <v>010114</v>
          </cell>
          <cell r="B5" t="str">
            <v>Апарат Ради міністрів Автономної Республіки Крим та її місцевих органів</v>
          </cell>
        </row>
        <row r="6">
          <cell r="A6" t="str">
            <v>010116</v>
          </cell>
          <cell r="B6" t="str">
            <v>Органи місцевого самоврядування</v>
          </cell>
        </row>
        <row r="7">
          <cell r="A7" t="str">
            <v>010117</v>
          </cell>
          <cell r="B7" t="str">
            <v>Органи виконавчої влади в м. Києві</v>
          </cell>
        </row>
        <row r="8">
          <cell r="A8" t="str">
            <v>060000</v>
          </cell>
          <cell r="B8" t="str">
            <v>Правоохоронна діяльність та забезпечення безпеки держави</v>
          </cell>
        </row>
        <row r="9">
          <cell r="A9" t="str">
            <v>060103</v>
          </cell>
          <cell r="B9" t="str">
            <v>Підрозділи дорожньо-патрульної служби та дорожнього нагляду</v>
          </cell>
        </row>
        <row r="10">
          <cell r="A10" t="str">
            <v>060106</v>
          </cell>
          <cell r="B10" t="str">
            <v>Приймальники-розподільники для неповнолітніх</v>
          </cell>
        </row>
        <row r="11">
          <cell r="A11" t="str">
            <v>060107</v>
          </cell>
          <cell r="B11" t="str">
            <v>Спеціальні приймальники-розподільники</v>
          </cell>
        </row>
        <row r="12">
          <cell r="A12" t="str">
            <v>060702</v>
          </cell>
          <cell r="B12" t="str">
            <v>Місцева пожежна охорона</v>
          </cell>
        </row>
        <row r="13">
          <cell r="A13" t="str">
            <v>061002</v>
          </cell>
          <cell r="B13" t="str">
            <v>Спеціальні монтажно-експлуатаційні підрозділи</v>
          </cell>
        </row>
        <row r="14">
          <cell r="A14" t="str">
            <v>061003</v>
          </cell>
          <cell r="B14" t="str">
            <v>Адресно-довідкові бюро</v>
          </cell>
        </row>
        <row r="15">
          <cell r="A15" t="str">
            <v>061007</v>
          </cell>
          <cell r="B15" t="str">
            <v>Інші правоохоронні заходи і заклади</v>
          </cell>
        </row>
        <row r="16">
          <cell r="A16" t="str">
            <v>070000</v>
          </cell>
          <cell r="B16" t="str">
            <v>Освіта</v>
          </cell>
        </row>
        <row r="17">
          <cell r="A17" t="str">
            <v>070101</v>
          </cell>
          <cell r="B17" t="str">
            <v>Дошкільні заклади освіти</v>
          </cell>
        </row>
        <row r="18">
          <cell r="A18" t="str">
            <v>070201</v>
          </cell>
          <cell r="B18" t="str">
            <v>Загальноосвітні школи (в т.ч. школа-дитячий садок, інтернат при школі), спеціалізовані школи, ліцеї, гімназії, колегіуми</v>
          </cell>
        </row>
        <row r="19">
          <cell r="A19" t="str">
            <v>070202</v>
          </cell>
          <cell r="B19" t="str">
            <v>Вечірні (змінні) школи</v>
          </cell>
        </row>
        <row r="20">
          <cell r="A20" t="str">
            <v>070301</v>
          </cell>
          <cell r="B20" t="str">
            <v>Загальноосвітні  школи-інтернати, загальноосвітні санаторні школи-інтернати</v>
          </cell>
        </row>
        <row r="21">
          <cell r="A21" t="str">
            <v>070302</v>
          </cell>
          <cell r="B21" t="str">
            <v>Загальноосвітні школи-інтернати для дітей-сиріт та дітей, які залишилися без піклування батьків</v>
          </cell>
        </row>
        <row r="22">
          <cell r="A22" t="str">
            <v>070303</v>
          </cell>
          <cell r="B22" t="str">
            <v>Дитячі будинки (в т.ч. сімейного типу, прийомні сім'ї)</v>
          </cell>
        </row>
        <row r="23">
          <cell r="A23" t="str">
            <v>070304</v>
          </cell>
          <cell r="B23" t="str">
            <v>Спеціальні загальноосвітні школи-інтернати, школи та інші заклади освіти для дітей з вадами у фізичному чи розумовому розвитку</v>
          </cell>
        </row>
        <row r="24">
          <cell r="A24" t="str">
            <v>070307</v>
          </cell>
          <cell r="B24" t="str">
            <v>Загальноосвітні спеціалізовані школи-інтернати з поглибленим вивченням окремих предметів і курсів для поглибленої підготовки дітей в галузі науки і мистецтв, фізичної культури і спорту, інших галузях, ліцеї з посиленою військово-фізичною підготовкою</v>
          </cell>
        </row>
        <row r="25">
          <cell r="A25" t="str">
            <v>070401</v>
          </cell>
          <cell r="B25" t="str">
            <v>Позашкільні заклади освіти, заходи із позашкільної роботи з дітьми</v>
          </cell>
        </row>
        <row r="26">
          <cell r="A26" t="str">
            <v>070501</v>
          </cell>
          <cell r="B26" t="str">
            <v>Професійно-технічні  заклади освіти</v>
          </cell>
        </row>
        <row r="27">
          <cell r="A27" t="str">
            <v>070502</v>
          </cell>
          <cell r="B27" t="str">
            <v>Професійно-технічні  училища соціальної реабілітації</v>
          </cell>
        </row>
        <row r="28">
          <cell r="A28" t="str">
            <v>070601</v>
          </cell>
          <cell r="B28" t="str">
            <v>Вищі заклади освіти  І та ІІ рівнів акредитації</v>
          </cell>
        </row>
        <row r="29">
          <cell r="A29" t="str">
            <v>070602</v>
          </cell>
          <cell r="B29" t="str">
            <v>Вищі заклади освіти  ІІІ та ІV рівнів акредитації</v>
          </cell>
        </row>
        <row r="30">
          <cell r="A30" t="str">
            <v>070701</v>
          </cell>
          <cell r="B30" t="str">
            <v>Заклади післядипломної освіти ІІІ-ІV рівнів акредитації (академії, інститути, центри підвищення кваліфікації, перепідготовки, вдосконалення)</v>
          </cell>
        </row>
        <row r="31">
          <cell r="A31" t="str">
            <v>070702</v>
          </cell>
          <cell r="B31" t="str">
            <v>Інші заклади і заходи післядипломної освіти</v>
          </cell>
        </row>
        <row r="32">
          <cell r="A32" t="str">
            <v>070801</v>
          </cell>
          <cell r="B32" t="str">
            <v>Придбання підручників</v>
          </cell>
        </row>
        <row r="33">
          <cell r="A33" t="str">
            <v>070802</v>
          </cell>
          <cell r="B33" t="str">
            <v>Методична робота, інші заходи у сфері народної освіти</v>
          </cell>
        </row>
        <row r="34">
          <cell r="A34" t="str">
            <v>070803</v>
          </cell>
          <cell r="B34" t="str">
            <v>Служби технічного нагляду за будівництвом і капітальним ремонтом</v>
          </cell>
        </row>
        <row r="35">
          <cell r="A35" t="str">
            <v>070804</v>
          </cell>
          <cell r="B35" t="str">
            <v>Централізовані бухгалтерії обласних, міських, районних відділів освіти</v>
          </cell>
        </row>
        <row r="36">
          <cell r="A36" t="str">
            <v>070805</v>
          </cell>
          <cell r="B36" t="str">
            <v>Групи  централізованого господарського обслуговування</v>
          </cell>
        </row>
        <row r="37">
          <cell r="A37" t="str">
            <v>070806</v>
          </cell>
          <cell r="B37" t="str">
            <v>Інші заклади освіти</v>
          </cell>
        </row>
        <row r="38">
          <cell r="A38" t="str">
            <v>070807</v>
          </cell>
          <cell r="B38" t="str">
            <v>Інші  освітні програми</v>
          </cell>
        </row>
        <row r="39">
          <cell r="A39" t="str">
            <v>070808</v>
          </cell>
          <cell r="B39" t="str">
            <v>Допомога дітям-сиротам та дітям, позбавленим батьківського піклування, яким виповнюється 18 років</v>
          </cell>
        </row>
        <row r="40">
          <cell r="A40" t="str">
            <v>070809</v>
          </cell>
          <cell r="B40" t="str">
            <v>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v>
          </cell>
        </row>
        <row r="41">
          <cell r="A41" t="str">
            <v>080000</v>
          </cell>
          <cell r="B41" t="str">
            <v>Охорона здоров"я</v>
          </cell>
        </row>
        <row r="42">
          <cell r="A42" t="str">
            <v>080101</v>
          </cell>
          <cell r="B42" t="str">
            <v>Лікарні</v>
          </cell>
        </row>
        <row r="43">
          <cell r="A43" t="str">
            <v>080102</v>
          </cell>
          <cell r="B43" t="str">
            <v>Територіальні медичні об'єднання</v>
          </cell>
        </row>
        <row r="44">
          <cell r="A44" t="str">
            <v>080201</v>
          </cell>
          <cell r="B44" t="str">
            <v>Спеціалізовані лікарні та інші спеціалізовані заклади (центри, диспансери, госпіталі для інвалідів ВВВ, лепрозорії, медико-санітарні частини  тощо, що мають ліжкову мережу)</v>
          </cell>
        </row>
        <row r="45">
          <cell r="A45" t="str">
            <v>080202</v>
          </cell>
          <cell r="B45" t="str">
            <v>Клініки науково-дослідних інститутів</v>
          </cell>
        </row>
        <row r="46">
          <cell r="A46" t="str">
            <v>080203</v>
          </cell>
          <cell r="B46" t="str">
            <v>Перинатальні центри, пологові будинки</v>
          </cell>
        </row>
        <row r="47">
          <cell r="A47" t="str">
            <v>080204</v>
          </cell>
          <cell r="B47" t="str">
            <v>Санаторії для хворих туберкульозом</v>
          </cell>
        </row>
        <row r="48">
          <cell r="A48" t="str">
            <v>080205</v>
          </cell>
          <cell r="B48" t="str">
            <v>Санаторії для дітей та підлітків (нетуберкульозні)</v>
          </cell>
        </row>
        <row r="49">
          <cell r="A49" t="str">
            <v>080206</v>
          </cell>
          <cell r="B49" t="str">
            <v>Санаторії медичної реабілітації</v>
          </cell>
        </row>
        <row r="50">
          <cell r="A50" t="str">
            <v>080207</v>
          </cell>
          <cell r="B50" t="str">
            <v>Будинки дитини</v>
          </cell>
        </row>
        <row r="51">
          <cell r="A51" t="str">
            <v>080208</v>
          </cell>
          <cell r="B51" t="str">
            <v>Станції переливання крові</v>
          </cell>
        </row>
        <row r="52">
          <cell r="A52" t="str">
            <v>080209</v>
          </cell>
          <cell r="B52" t="str">
            <v>Центри екстреної медичної допомоги та медицини катастроф, станції екстреної (швидкої) медичної допомоги</v>
          </cell>
        </row>
        <row r="53">
          <cell r="A53" t="str">
            <v>080300</v>
          </cell>
          <cell r="B53" t="str">
            <v>Поліклініки і амбулаторії (крім спеціалізованих поліклінік та загальних і спеціалізованих стоматологічних поліклінік)</v>
          </cell>
        </row>
        <row r="54">
          <cell r="A54" t="str">
            <v>080400</v>
          </cell>
          <cell r="B54" t="str">
            <v>Спеціалізовані поліклініки (в т.ч. диспансери, медико-санітарні частини, пересувні консультативні діагностичні центри  тощо, які не мають ліжкового фонду)</v>
          </cell>
        </row>
        <row r="55">
          <cell r="A55" t="str">
            <v>080500</v>
          </cell>
          <cell r="B55" t="str">
            <v>Загальні і спеціалізовані стоматологічні поліклініки</v>
          </cell>
        </row>
        <row r="56">
          <cell r="A56" t="str">
            <v>080600</v>
          </cell>
          <cell r="B56" t="str">
            <v>Фельдшерсько-акушерські пункти</v>
          </cell>
        </row>
        <row r="57">
          <cell r="A57" t="str">
            <v>080703</v>
          </cell>
          <cell r="B57" t="str">
            <v>Заходи  боротьби з епідеміями</v>
          </cell>
        </row>
        <row r="58">
          <cell r="A58" t="str">
            <v>080704</v>
          </cell>
          <cell r="B58" t="str">
            <v>Центри здоров'я і заходи у сфері санітарної освіти</v>
          </cell>
        </row>
        <row r="59">
          <cell r="A59" t="str">
            <v>080800</v>
          </cell>
          <cell r="B59" t="str">
            <v>Центри первинної медичної (медико-санітарної) допомоги</v>
          </cell>
        </row>
        <row r="60">
          <cell r="A60" t="str">
            <v>081001</v>
          </cell>
          <cell r="B60" t="str">
            <v>Медико-соціальні експертні комісії</v>
          </cell>
        </row>
        <row r="61">
          <cell r="A61" t="str">
            <v>081002</v>
          </cell>
          <cell r="B61" t="str">
            <v>Інші заходи по охороні здоров'я</v>
          </cell>
        </row>
        <row r="62">
          <cell r="A62" t="str">
            <v>081003</v>
          </cell>
          <cell r="B62" t="str">
            <v>Служби технічного нагляду за будівництвом та капітальним ремонтом, централізовані бухгалтерії, групи централізованого господарського обслуговування</v>
          </cell>
        </row>
        <row r="63">
          <cell r="A63" t="str">
            <v>081006</v>
          </cell>
          <cell r="B63" t="str">
            <v>Програми і централізовані заходи з імунопрофілактики</v>
          </cell>
        </row>
        <row r="64">
          <cell r="A64" t="str">
            <v>081007</v>
          </cell>
          <cell r="B64" t="str">
            <v>Програми і централізовані заходи  боротьби з туберкульозом</v>
          </cell>
        </row>
        <row r="65">
          <cell r="A65" t="str">
            <v>081008</v>
          </cell>
          <cell r="B65" t="str">
            <v>Програми і централізовані заходи  профілактики СНІДу</v>
          </cell>
        </row>
        <row r="66">
          <cell r="A66" t="str">
            <v>081009</v>
          </cell>
          <cell r="B66" t="str">
            <v>Забезпечення централізованих заходів з лікування хворих на цукровий та нецукровий діабет</v>
          </cell>
        </row>
        <row r="67">
          <cell r="A67" t="str">
            <v>081010</v>
          </cell>
          <cell r="B67" t="str">
            <v>Централізовані заходи з лікування онкологічних хворих</v>
          </cell>
        </row>
        <row r="68">
          <cell r="A68" t="str">
            <v>090000</v>
          </cell>
          <cell r="B68" t="str">
            <v>Соціальний захист та соціальне забезпечення</v>
          </cell>
        </row>
        <row r="69">
          <cell r="A69" t="str">
            <v>090201</v>
          </cell>
          <cell r="B69"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0">
          <cell r="A70" t="str">
            <v>090202</v>
          </cell>
          <cell r="B70" t="str">
            <v>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v>
          </cell>
        </row>
        <row r="71">
          <cell r="A71" t="str">
            <v>090203</v>
          </cell>
          <cell r="B71" t="str">
            <v>Інші 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v>
          </cell>
        </row>
        <row r="72">
          <cell r="A72" t="str">
            <v>090204</v>
          </cell>
          <cell r="B72"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3">
          <cell r="A73" t="str">
            <v>090205</v>
          </cell>
          <cell r="B73" t="str">
            <v>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v>
          </cell>
        </row>
        <row r="74">
          <cell r="A74" t="str">
            <v>090206</v>
          </cell>
          <cell r="B74" t="str">
            <v>Інші 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v>
          </cell>
        </row>
        <row r="75">
          <cell r="A75" t="str">
            <v>090207</v>
          </cell>
          <cell r="B75"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v>
          </cell>
        </row>
        <row r="76">
          <cell r="A76" t="str">
            <v>090208</v>
          </cell>
          <cell r="B76" t="str">
            <v>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v>
          </cell>
        </row>
        <row r="77">
          <cell r="A77" t="str">
            <v>090209</v>
          </cell>
          <cell r="B77" t="str">
            <v>Інші 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v>
          </cell>
        </row>
        <row r="78">
          <cell r="A78" t="str">
            <v>090210</v>
          </cell>
          <cell r="B78"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79">
          <cell r="A79" t="str">
            <v>090211</v>
          </cell>
          <cell r="B79" t="str">
            <v>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v>
          </cell>
        </row>
        <row r="80">
          <cell r="A80" t="str">
            <v>090212</v>
          </cell>
          <cell r="B80" t="str">
            <v>Пільги на медичне обслуговування громадянам, які постраждали внаслідок Чорнобильської катастрофи</v>
          </cell>
        </row>
        <row r="81">
          <cell r="A81" t="str">
            <v>090213</v>
          </cell>
          <cell r="B81" t="str">
            <v>Оздоровлення громадян, які постраждали внаслідок Чорнобильської катастрофи</v>
          </cell>
        </row>
        <row r="82">
          <cell r="A82" t="str">
            <v>090214</v>
          </cell>
          <cell r="B82" t="str">
            <v>Пільги окремим категоріям громадян з послуг зв'язку</v>
          </cell>
        </row>
        <row r="83">
          <cell r="A83" t="str">
            <v>090215</v>
          </cell>
          <cell r="B83"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4">
          <cell r="A84" t="str">
            <v>090216</v>
          </cell>
          <cell r="B84" t="str">
            <v>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v>
          </cell>
        </row>
        <row r="85">
          <cell r="A85" t="str">
            <v>090217</v>
          </cell>
          <cell r="B85" t="str">
            <v>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v>
          </cell>
        </row>
        <row r="86">
          <cell r="A86" t="str">
            <v>090302</v>
          </cell>
          <cell r="B86" t="str">
            <v>Допомога у зв'язку з вагітністю і пологами</v>
          </cell>
        </row>
        <row r="87">
          <cell r="A87" t="str">
            <v>090303</v>
          </cell>
          <cell r="B87" t="str">
            <v>Допомога на догляд за дитиною віком до 3 років</v>
          </cell>
        </row>
        <row r="88">
          <cell r="A88" t="str">
            <v>090304</v>
          </cell>
          <cell r="B88" t="str">
            <v>Допомога при народженні дитини</v>
          </cell>
        </row>
        <row r="89">
          <cell r="A89" t="str">
            <v>090305</v>
          </cell>
          <cell r="B89" t="str">
            <v>Допомога на дітей, над якими встановлено опіку чи піклування</v>
          </cell>
        </row>
        <row r="90">
          <cell r="A90" t="str">
            <v>090306</v>
          </cell>
          <cell r="B90" t="str">
            <v>Допомога на дітей одиноким матерям</v>
          </cell>
        </row>
        <row r="91">
          <cell r="A91" t="str">
            <v>090307</v>
          </cell>
          <cell r="B91" t="str">
            <v>Тимчасова державна допомога дітям</v>
          </cell>
        </row>
        <row r="92">
          <cell r="A92" t="str">
            <v>090308</v>
          </cell>
          <cell r="B92" t="str">
            <v>Допомога при усиновленні дитини</v>
          </cell>
        </row>
        <row r="93">
          <cell r="A93" t="str">
            <v>090401</v>
          </cell>
          <cell r="B93" t="str">
            <v>Державна соціальна допомога малозабезпеченим сім'ям</v>
          </cell>
        </row>
        <row r="94">
          <cell r="A94" t="str">
            <v>090403</v>
          </cell>
          <cell r="B94" t="str">
            <v>Виплата компенсації реабілітованим</v>
          </cell>
        </row>
        <row r="95">
          <cell r="A95" t="str">
            <v>090405</v>
          </cell>
          <cell r="B95" t="str">
            <v>Субсидії населенню для відшкодування витрат на оплату житлово-комунальних послуг</v>
          </cell>
        </row>
        <row r="96">
          <cell r="A96" t="str">
            <v>090406</v>
          </cell>
          <cell r="B96" t="str">
            <v>Субсидії населенню для відшкодування витрат на придбання твердого та рідкого пічного побутового палива і скрапленого газу</v>
          </cell>
        </row>
        <row r="97">
          <cell r="A97" t="str">
            <v>090407</v>
          </cell>
          <cell r="B97" t="str">
            <v xml:space="preserve">Компенсація населенню додаткових витрат на оплату послуг газопостачання, центрального опалення та централізованого постачання гарячої води_x000D_
</v>
          </cell>
        </row>
        <row r="98">
          <cell r="A98" t="str">
            <v>090411</v>
          </cell>
          <cell r="B98" t="str">
            <v>Кошти на забезпечення побутовим вугіллям окремих категорій населення</v>
          </cell>
        </row>
        <row r="99">
          <cell r="A99" t="str">
            <v>090412</v>
          </cell>
          <cell r="B99" t="str">
            <v>Інші видатки на соціальний захист населення</v>
          </cell>
        </row>
        <row r="100">
          <cell r="A100" t="str">
            <v>090413</v>
          </cell>
          <cell r="B100" t="str">
            <v>Допомога на догляд за інвалідом І чи ІІ групи внаслідок психічного розладу</v>
          </cell>
        </row>
        <row r="101">
          <cell r="A101" t="str">
            <v>090414</v>
          </cell>
          <cell r="B101" t="str">
            <v>Компенсація особам, які згідно із статтею 43 Гірничого закону України мають право на безоплатне отримання вугілля на побутові потреби, але проживають у будинках, що мають центральне опалення</v>
          </cell>
        </row>
        <row r="102">
          <cell r="A102" t="str">
            <v>090416</v>
          </cell>
          <cell r="B102" t="str">
            <v>Інші видатки на соціальний захист ветеранів війни та праці</v>
          </cell>
        </row>
        <row r="103">
          <cell r="A103" t="str">
            <v>090417</v>
          </cell>
          <cell r="B103" t="str">
            <v>Витрати на поховання учасників бойових дій та інвалідів війни</v>
          </cell>
        </row>
        <row r="104">
          <cell r="A104" t="str">
            <v>090601</v>
          </cell>
          <cell r="B104" t="str">
            <v>Будинки-інтернати для малолітніх інвалідів</v>
          </cell>
        </row>
        <row r="105">
          <cell r="A105" t="str">
            <v>090700</v>
          </cell>
          <cell r="B105" t="str">
            <v>Утримання закладів, що надають соціальні послуги дітям, які опинились в складних життєвих обставинах</v>
          </cell>
        </row>
        <row r="106">
          <cell r="A106" t="str">
            <v>090802</v>
          </cell>
          <cell r="B106" t="str">
            <v>Інші програми соціального захисту дітей</v>
          </cell>
        </row>
        <row r="107">
          <cell r="A107" t="str">
            <v>090901</v>
          </cell>
          <cell r="B107" t="str">
            <v>Будинки-інтернати (пансіонати) для літніх людей та інвалідів системи соціального захисту</v>
          </cell>
        </row>
        <row r="108">
          <cell r="A108" t="str">
            <v>090902</v>
          </cell>
          <cell r="B108" t="str">
            <v>Інші будинки-інтернати для літніх людей та інвалідів</v>
          </cell>
        </row>
        <row r="109">
          <cell r="A109" t="str">
            <v>091101</v>
          </cell>
          <cell r="B109" t="str">
            <v>Утримання центрів соціальних служб для сім`ї, дітей   та  молоді</v>
          </cell>
        </row>
        <row r="110">
          <cell r="A110" t="str">
            <v>091102</v>
          </cell>
          <cell r="B110" t="str">
            <v>Програми і заходи центрів соціальних служб для сім`ї, дітей  та  молоді</v>
          </cell>
        </row>
        <row r="111">
          <cell r="A111" t="str">
            <v>091103</v>
          </cell>
          <cell r="B111" t="str">
            <v>Соціальні програми і заходи державних органів у справах молоді</v>
          </cell>
        </row>
        <row r="112">
          <cell r="A112" t="str">
            <v>091104</v>
          </cell>
          <cell r="B112" t="str">
            <v>Соціальні програми і заходи державних органів з питань забезпечення рівних прав та можливостей жінок і чоловіків</v>
          </cell>
        </row>
        <row r="113">
          <cell r="A113" t="str">
            <v>091105</v>
          </cell>
          <cell r="B113" t="str">
            <v>Утримання клубів підлітків за місцем проживання</v>
          </cell>
        </row>
        <row r="114">
          <cell r="A114" t="str">
            <v>091106</v>
          </cell>
          <cell r="B114" t="str">
            <v>Інші видатки</v>
          </cell>
        </row>
        <row r="115">
          <cell r="A115" t="str">
            <v>091107</v>
          </cell>
          <cell r="B115" t="str">
            <v>Соціальні програми і заходи державних органів у справах сім'ї</v>
          </cell>
        </row>
        <row r="116">
          <cell r="A116" t="str">
            <v>091108</v>
          </cell>
          <cell r="B116" t="str">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v>
          </cell>
        </row>
        <row r="117">
          <cell r="A117" t="str">
            <v>091201</v>
          </cell>
          <cell r="B117" t="str">
            <v>Розселення та облаштування депортованих кримських татар та осіб інших національностей, депортованих з України</v>
          </cell>
        </row>
        <row r="118">
          <cell r="A118" t="str">
            <v>091203</v>
          </cell>
          <cell r="B118" t="str">
            <v>Навчання та трудове влаштування інвалідів</v>
          </cell>
        </row>
        <row r="119">
          <cell r="A119" t="str">
            <v>091204</v>
          </cell>
          <cell r="B119" t="str">
            <v>Територіальні центри соціального обслуговування (надання соціальних послуг)</v>
          </cell>
        </row>
        <row r="120">
          <cell r="A120" t="str">
            <v>091205</v>
          </cell>
          <cell r="B120" t="str">
            <v>Виплати грошової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v>
          </cell>
        </row>
        <row r="121">
          <cell r="A121" t="str">
            <v>091206</v>
          </cell>
          <cell r="B121" t="str">
            <v>Центри соціальної реабілітації дітей - інвалідів; центри професійної реабілітації інвалідів</v>
          </cell>
        </row>
        <row r="122">
          <cell r="A122" t="str">
            <v>091207</v>
          </cell>
          <cell r="B122" t="str">
            <v>Пільги, що надаються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v>
          </cell>
        </row>
        <row r="123">
          <cell r="A123" t="str">
            <v>091209</v>
          </cell>
          <cell r="B123" t="str">
            <v>Фінансова підтримка громадських організацій інвалідів і ветеранів</v>
          </cell>
        </row>
        <row r="124">
          <cell r="A124" t="str">
            <v>091210</v>
          </cell>
          <cell r="B124" t="str">
            <v>Служби технічного нагляду за будівництвом та капітальним ремонтом</v>
          </cell>
        </row>
        <row r="125">
          <cell r="A125" t="str">
            <v>091211</v>
          </cell>
          <cell r="B125" t="str">
            <v>Централізовані бухгалтерії</v>
          </cell>
        </row>
        <row r="126">
          <cell r="A126" t="str">
            <v>091212</v>
          </cell>
          <cell r="B126" t="str">
            <v>Обробка інформації з нарахування та виплати допомог і компенсацій</v>
          </cell>
        </row>
        <row r="127">
          <cell r="A127" t="str">
            <v>091214</v>
          </cell>
          <cell r="B127" t="str">
            <v>Інші установи та заклади</v>
          </cell>
        </row>
        <row r="128">
          <cell r="A128" t="str">
            <v>091300</v>
          </cell>
          <cell r="B128" t="str">
            <v>Державна соціальна допомога інвалідам з дитинства та дітям інвалідам</v>
          </cell>
        </row>
        <row r="129">
          <cell r="A129" t="str">
            <v>091303</v>
          </cell>
          <cell r="B129" t="str">
            <v>Компенсаційні виплати інвалідам на бензин, ремонт, техобслуговування автотранспорту та транспортне обслуговування</v>
          </cell>
        </row>
        <row r="130">
          <cell r="A130" t="str">
            <v>091304</v>
          </cell>
          <cell r="B130" t="str">
            <v>Встановлення телефонів інвалідам І та ІІ груп</v>
          </cell>
        </row>
        <row r="131">
          <cell r="A131" t="str">
            <v>100000</v>
          </cell>
          <cell r="B131" t="str">
            <v>Житлово-комунальне господарство</v>
          </cell>
        </row>
        <row r="132">
          <cell r="A132" t="str">
            <v>100101</v>
          </cell>
          <cell r="B132" t="str">
            <v>Житлово-експлуатаційне господарство</v>
          </cell>
        </row>
        <row r="133">
          <cell r="A133" t="str">
            <v>100102</v>
          </cell>
          <cell r="B133" t="str">
            <v>Капітальний ремонт житлового фонду місцевих органів влади</v>
          </cell>
        </row>
        <row r="134">
          <cell r="A134" t="str">
            <v>100103</v>
          </cell>
          <cell r="B134" t="str">
            <v>Дотація житлово-комунальному господарству</v>
          </cell>
        </row>
        <row r="135">
          <cell r="A135" t="str">
            <v>100105</v>
          </cell>
          <cell r="B135" t="str">
            <v>Видатки на утримання об'єктів соціальної сфери підприємств, що передаються до комунальної власності</v>
          </cell>
        </row>
        <row r="136">
          <cell r="A136" t="str">
            <v>100106</v>
          </cell>
          <cell r="B136" t="str">
            <v>Капітальний ремонт житлового фонду  об'єднань співвласників багатоквартирних будинків</v>
          </cell>
        </row>
        <row r="137">
          <cell r="A137" t="str">
            <v>100201</v>
          </cell>
          <cell r="B137" t="str">
            <v>Теплові мережі</v>
          </cell>
        </row>
        <row r="138">
          <cell r="A138" t="str">
            <v>100202</v>
          </cell>
          <cell r="B138" t="str">
            <v>Водопровідно - каналізаційне господарство</v>
          </cell>
        </row>
        <row r="139">
          <cell r="A139" t="str">
            <v>100203</v>
          </cell>
          <cell r="B139" t="str">
            <v>Благоустрій міст, сіл, селищ</v>
          </cell>
        </row>
        <row r="140">
          <cell r="A140" t="str">
            <v>100205</v>
          </cell>
          <cell r="B140" t="str">
            <v>Газові заводи і газова мережа</v>
          </cell>
        </row>
        <row r="141">
          <cell r="A141" t="str">
            <v>100206</v>
          </cell>
          <cell r="B141" t="str">
            <v>Готельне господарство</v>
          </cell>
        </row>
        <row r="142">
          <cell r="A142" t="str">
            <v>100207</v>
          </cell>
          <cell r="B142" t="str">
            <v>Берегоукріплювальні роботи</v>
          </cell>
        </row>
        <row r="143">
          <cell r="A143" t="str">
            <v>100208</v>
          </cell>
          <cell r="B143" t="str">
            <v>Видатки на впровадження засобів обліку витрат та регулювання споживання води та теплової енергії</v>
          </cell>
        </row>
        <row r="144">
          <cell r="A144" t="str">
            <v>100209</v>
          </cell>
          <cell r="B144" t="str">
            <v>Заходи, пов"язані з поліпшенням питної води</v>
          </cell>
        </row>
        <row r="145">
          <cell r="A145" t="str">
            <v>100301</v>
          </cell>
          <cell r="B145" t="str">
            <v>Збір та вивезення сміття і відходів, експлуатація каналізаційних систем</v>
          </cell>
        </row>
        <row r="146">
          <cell r="A146" t="str">
            <v>100302</v>
          </cell>
          <cell r="B146" t="str">
            <v>Комбінати комунальних підприємств, районні виробничі об'єднання та інші підприємства, установи та організації житлово-комунального господарства</v>
          </cell>
        </row>
        <row r="147">
          <cell r="A147" t="str">
            <v>100303</v>
          </cell>
          <cell r="B147" t="str">
            <v>Ремонтно-будівельні організації житлово-комунального господарства</v>
          </cell>
        </row>
        <row r="148">
          <cell r="A148" t="str">
            <v>100400</v>
          </cell>
          <cell r="B148" t="str">
            <v>Підприємства і організації побутового обслуговування, що входять до комунальної власності</v>
          </cell>
        </row>
        <row r="149">
          <cell r="A149" t="str">
            <v>100601</v>
          </cell>
          <cell r="B149" t="str">
            <v>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обірунтованих витрат на їх  виробн</v>
          </cell>
        </row>
        <row r="150">
          <cell r="A150" t="str">
            <v>100602</v>
          </cell>
          <cell r="B150" t="str">
            <v>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зв'язку з невідповідністю фактичної вартості теплової е</v>
          </cell>
        </row>
        <row r="151">
          <cell r="A151" t="str">
            <v>110000</v>
          </cell>
          <cell r="B151" t="str">
            <v>Культура і мистецтво</v>
          </cell>
        </row>
        <row r="152">
          <cell r="A152" t="str">
            <v>110101</v>
          </cell>
          <cell r="B152" t="str">
            <v>Творчі спілки</v>
          </cell>
        </row>
        <row r="153">
          <cell r="A153" t="str">
            <v>110102</v>
          </cell>
          <cell r="B153" t="str">
            <v>Театри</v>
          </cell>
        </row>
        <row r="154">
          <cell r="A154" t="str">
            <v>110103</v>
          </cell>
          <cell r="B154" t="str">
            <v>Філармонії, музичні колективи і ансамблі та інші мистецькі  заклади та заходи</v>
          </cell>
        </row>
        <row r="155">
          <cell r="A155" t="str">
            <v>110104</v>
          </cell>
          <cell r="B155" t="str">
            <v>Видатки на заходи, передбачені державними і місцевими програмами розвитку культури і мистецтва</v>
          </cell>
        </row>
        <row r="156">
          <cell r="A156" t="str">
            <v>110105</v>
          </cell>
          <cell r="B156" t="str">
            <v>Фінансова підтримка гастрольної діяльності</v>
          </cell>
        </row>
        <row r="157">
          <cell r="A157" t="str">
            <v>110201</v>
          </cell>
          <cell r="B157" t="str">
            <v>Бібліотеки</v>
          </cell>
        </row>
        <row r="158">
          <cell r="A158" t="str">
            <v>110202</v>
          </cell>
          <cell r="B158" t="str">
            <v>Музеї і виставки</v>
          </cell>
        </row>
        <row r="159">
          <cell r="A159" t="str">
            <v>110203</v>
          </cell>
          <cell r="B159" t="str">
            <v>Заповідники</v>
          </cell>
        </row>
        <row r="160">
          <cell r="A160" t="str">
            <v>110204</v>
          </cell>
          <cell r="B160" t="str">
            <v>Палаци і будинки культури, клуби та інші заклади клубного типу</v>
          </cell>
        </row>
        <row r="161">
          <cell r="A161" t="str">
            <v>110205</v>
          </cell>
          <cell r="B161" t="str">
            <v>Школи естетичного виховання дітей</v>
          </cell>
        </row>
        <row r="162">
          <cell r="A162" t="str">
            <v>110300</v>
          </cell>
          <cell r="B162" t="str">
            <v>Кінематографія</v>
          </cell>
        </row>
        <row r="163">
          <cell r="A163" t="str">
            <v>110502</v>
          </cell>
          <cell r="B163" t="str">
            <v>Інші культурно-освітні заклади та заходи</v>
          </cell>
        </row>
        <row r="164">
          <cell r="A164" t="str">
            <v>120000</v>
          </cell>
          <cell r="B164" t="str">
            <v>Засоби масової інформації</v>
          </cell>
        </row>
        <row r="165">
          <cell r="A165" t="str">
            <v>120100</v>
          </cell>
          <cell r="B165" t="str">
            <v>Телебачення і радіомовлення</v>
          </cell>
        </row>
        <row r="166">
          <cell r="A166" t="str">
            <v>120201</v>
          </cell>
          <cell r="B166" t="str">
            <v>Періодичні видання (газети та журнали)</v>
          </cell>
        </row>
        <row r="167">
          <cell r="A167" t="str">
            <v>120300</v>
          </cell>
          <cell r="B167" t="str">
            <v>Книговидання</v>
          </cell>
        </row>
        <row r="168">
          <cell r="A168" t="str">
            <v>120400</v>
          </cell>
          <cell r="B168" t="str">
            <v>Інші засоби масової інформації</v>
          </cell>
        </row>
        <row r="169">
          <cell r="A169" t="str">
            <v>130000</v>
          </cell>
          <cell r="B169" t="str">
            <v>Фізична культура і спорт</v>
          </cell>
        </row>
        <row r="170">
          <cell r="A170" t="str">
            <v>130102</v>
          </cell>
          <cell r="B170" t="str">
            <v>Проведення навчально-тренувальних зборів і змагань</v>
          </cell>
        </row>
        <row r="171">
          <cell r="A171" t="str">
            <v>130104</v>
          </cell>
          <cell r="B171" t="str">
            <v>Видатки на утримання центрів з інвалідного спорту і реабілітаційних шкіл</v>
          </cell>
        </row>
        <row r="172">
          <cell r="A172" t="str">
            <v>130105</v>
          </cell>
          <cell r="B172" t="str">
            <v>Проведення навчально-тренувальних зборів і змагань та заходів з інвалідного спорту</v>
          </cell>
        </row>
        <row r="173">
          <cell r="A173" t="str">
            <v>130106</v>
          </cell>
          <cell r="B173" t="str">
            <v>Проведення навчально-тренувальних зборів і змагань з неолімпійських видів спорту</v>
          </cell>
        </row>
        <row r="174">
          <cell r="A174" t="str">
            <v>130107</v>
          </cell>
          <cell r="B174" t="str">
            <v>Утримання та навчально-тренувальна робота дитячо-юнацьких спортивних шкіл</v>
          </cell>
        </row>
        <row r="175">
          <cell r="A175" t="str">
            <v>130110</v>
          </cell>
          <cell r="B175" t="str">
            <v>Фінансова підтримка спортивних споруд</v>
          </cell>
        </row>
        <row r="176">
          <cell r="A176" t="str">
            <v>130112</v>
          </cell>
          <cell r="B176" t="str">
            <v>Інші видатки</v>
          </cell>
        </row>
        <row r="177">
          <cell r="A177" t="str">
            <v>130113</v>
          </cell>
          <cell r="B177" t="str">
            <v>Централізовані бухгалтерії</v>
          </cell>
        </row>
        <row r="178">
          <cell r="A178" t="str">
            <v>130114</v>
          </cell>
          <cell r="B178" t="str">
            <v>Забезпечення підготовки спортсменів вищих категорій школами вищої спортивної майстерності</v>
          </cell>
        </row>
        <row r="179">
          <cell r="A179" t="str">
            <v>130115</v>
          </cell>
          <cell r="B179" t="str">
            <v>Центри "Спорт для всіх" та заходи з фізичної культури</v>
          </cell>
        </row>
        <row r="180">
          <cell r="A180" t="str">
            <v>130201</v>
          </cell>
          <cell r="B180" t="str">
            <v>Проведення навчально-тренувальних зборів і змагань (які проводяться громадськими організаціями фізкультурно-спортивної спрямованості)</v>
          </cell>
        </row>
        <row r="181">
          <cell r="A181" t="str">
            <v>130202</v>
          </cell>
          <cell r="B181" t="str">
            <v>Проведення заходів з нетрадиційних видів спорту і масових заходів з фізичної культури  (які проводяться громадськими організаціями фізкультурно-спортивної спрямованості)</v>
          </cell>
        </row>
        <row r="182">
          <cell r="A182" t="str">
            <v>130203</v>
          </cell>
          <cell r="B182" t="str">
            <v>Утримання та навчально-тренувальна робота дитячо-юнацьких спортивних шкіл (які підпорядковані громадським організаціям фізкультурно-спортивної спрямованості)</v>
          </cell>
        </row>
        <row r="183">
          <cell r="A183" t="str">
            <v>130204</v>
          </cell>
          <cell r="B183" t="str">
            <v>Утримання апарату управління громадських фізкультурно-спортивних організацій (ФСТ "Колос")</v>
          </cell>
        </row>
        <row r="184">
          <cell r="A184" t="str">
            <v>130205</v>
          </cell>
          <cell r="B184" t="str">
            <v>Фінансова підтримка спортивних споруд, які належать громадським організаціям фізкультурно-спортивної спрямованості</v>
          </cell>
        </row>
        <row r="185">
          <cell r="A185" t="str">
            <v>150000</v>
          </cell>
          <cell r="B185" t="str">
            <v>Будівництво</v>
          </cell>
        </row>
        <row r="186">
          <cell r="A186" t="str">
            <v>150101</v>
          </cell>
          <cell r="B186" t="str">
            <v>Капітальні вкладення</v>
          </cell>
        </row>
        <row r="187">
          <cell r="A187" t="str">
            <v>150104</v>
          </cell>
          <cell r="B187" t="str">
            <v>Виплата компенсації на здешевлення вартості будівництва житла молодіжним житловим комплексам</v>
          </cell>
        </row>
        <row r="188">
          <cell r="A188" t="str">
            <v>150107</v>
          </cell>
          <cell r="B188" t="str">
            <v>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v>
          </cell>
        </row>
        <row r="189">
          <cell r="A189" t="str">
            <v>150109</v>
          </cell>
          <cell r="B189" t="str">
            <v>Компенсація селянським (фермерським) господарствам вартості будівництва об'єктів виробничого і невиробничого призначення</v>
          </cell>
        </row>
        <row r="190">
          <cell r="A190" t="str">
            <v>150110</v>
          </cell>
          <cell r="B190" t="str">
            <v>Проведення невідкладних відновлювальних робіт, будівництво та  реконструкція загальноосвітніх навчальних закладів</v>
          </cell>
        </row>
        <row r="191">
          <cell r="A191" t="str">
            <v>150111</v>
          </cell>
          <cell r="B191" t="str">
            <v>Проведення невідкладних відновлювальних робіт, будівництво та  реконструкція спеціалізованих навчальних закладів</v>
          </cell>
        </row>
        <row r="192">
          <cell r="A192" t="str">
            <v>150112</v>
          </cell>
          <cell r="B192" t="str">
            <v>Проведення невідкладних відновлювальних робіт, будівництво та  реконструкція позашкільних  навчальних закладів</v>
          </cell>
        </row>
        <row r="193">
          <cell r="A193" t="str">
            <v>150114</v>
          </cell>
          <cell r="B193" t="str">
            <v>Проведення невідкладних відновлювальних робіт, будівництво та реконструкція лікарень загального профілю</v>
          </cell>
        </row>
        <row r="194">
          <cell r="A194" t="str">
            <v>150115</v>
          </cell>
          <cell r="B194" t="str">
            <v>Завершення проектів газифікації сільських населених пунктів з високим ступенем готовності</v>
          </cell>
        </row>
        <row r="195">
          <cell r="A195" t="str">
            <v>150118</v>
          </cell>
          <cell r="B195" t="str">
            <v>Житлове будівництво та придбання житла для окремих категорій населення</v>
          </cell>
        </row>
        <row r="196">
          <cell r="A196" t="str">
            <v>150119</v>
          </cell>
          <cell r="B196" t="str">
            <v>Проведення невідкладних відновлювальних робіт, будівництво та реконструкція спеціалізованих лікарень  та інших спеціалізованих закладів</v>
          </cell>
        </row>
        <row r="197">
          <cell r="A197" t="str">
            <v>150120</v>
          </cell>
          <cell r="B197" t="str">
            <v>Будівництво та розвиток мережі метрополітенів</v>
          </cell>
        </row>
        <row r="198">
          <cell r="A198" t="str">
            <v>150121</v>
          </cell>
          <cell r="B198" t="str">
            <v>Заходи з упередження аварій та запобігання техногенних катастроф у житлово-комунальному господарстві та на інших аварійних об'єктах комунальної власності</v>
          </cell>
        </row>
        <row r="199">
          <cell r="A199" t="str">
            <v>150122</v>
          </cell>
          <cell r="B199" t="str">
            <v>Інвестиційні проекти</v>
          </cell>
        </row>
        <row r="200">
          <cell r="A200" t="str">
            <v>150201</v>
          </cell>
          <cell r="B200" t="str">
            <v>Збереження, розвиток, реконструкція та реставрація  пам'яток   історії та культури</v>
          </cell>
        </row>
        <row r="201">
          <cell r="A201" t="str">
            <v>150202</v>
          </cell>
          <cell r="B201" t="str">
            <v>Розробка схем та проектних рішень масового застосування</v>
          </cell>
        </row>
        <row r="202">
          <cell r="A202" t="str">
            <v>150203</v>
          </cell>
          <cell r="B202" t="str">
            <v>Операційні видатки і паспортизація, інвентаризація пам'яток архітектури, премії в галузі архітектури</v>
          </cell>
        </row>
        <row r="203">
          <cell r="A203" t="str">
            <v>160000</v>
          </cell>
          <cell r="B203" t="str">
            <v>Сільське і лісове господарство, рибне господарство та мисливство</v>
          </cell>
        </row>
        <row r="204">
          <cell r="A204" t="str">
            <v>160101</v>
          </cell>
          <cell r="B204" t="str">
            <v>Землеустрій</v>
          </cell>
        </row>
        <row r="205">
          <cell r="A205" t="str">
            <v>160600</v>
          </cell>
          <cell r="B205" t="str">
            <v>Лісове господарство і мисливство</v>
          </cell>
        </row>
        <row r="206">
          <cell r="A206" t="str">
            <v>160903</v>
          </cell>
          <cell r="B206" t="str">
            <v>Програми в галузі сільського господарства, лісового господарства, рибальства та мисливства</v>
          </cell>
        </row>
        <row r="207">
          <cell r="A207" t="str">
            <v>170000</v>
          </cell>
          <cell r="B207" t="str">
            <v>Транспорт, дорожнє господарство, зв'язок, телекомунікації та інформатика</v>
          </cell>
        </row>
        <row r="208">
          <cell r="A208" t="str">
            <v>170101</v>
          </cell>
          <cell r="B208" t="str">
            <v>Регулювання цін на послуги місцевого автотранспорту</v>
          </cell>
        </row>
        <row r="209">
          <cell r="A209" t="str">
            <v>170102</v>
          </cell>
          <cell r="B209" t="str">
            <v>Коменсаційні виплати на пільговий проїзд автомобільним транспортом окремим категоріям громодян</v>
          </cell>
        </row>
        <row r="210">
          <cell r="A210" t="str">
            <v>170103</v>
          </cell>
          <cell r="B210" t="str">
            <v>Інші заходи у сфері автомобільного транспорту</v>
          </cell>
        </row>
        <row r="211">
          <cell r="A211" t="str">
            <v>170202</v>
          </cell>
          <cell r="B211" t="str">
            <v>Севастопольський морський торговельний порт</v>
          </cell>
        </row>
        <row r="212">
          <cell r="A212" t="str">
            <v>170203</v>
          </cell>
          <cell r="B212" t="str">
            <v>Компенсаційні виплати за пільговий проїзд окремих категорій громадян на водному транспорті</v>
          </cell>
        </row>
        <row r="213">
          <cell r="A213" t="str">
            <v>170302</v>
          </cell>
          <cell r="B213" t="str">
            <v>Компенсаційні виплати за пільговий проїзд окремих категорій громадян на залізничному транспорті</v>
          </cell>
        </row>
        <row r="214">
          <cell r="A214" t="str">
            <v>170303</v>
          </cell>
          <cell r="B214" t="str">
            <v>Регулювання цін на послуги метрополітену</v>
          </cell>
        </row>
        <row r="215">
          <cell r="A215" t="str">
            <v>170601</v>
          </cell>
          <cell r="B215" t="str">
            <v>Регулювання цін на послуги міського електротранспорту</v>
          </cell>
        </row>
        <row r="216">
          <cell r="A216" t="str">
            <v>170602</v>
          </cell>
          <cell r="B216" t="str">
            <v>Компенсаційні виплати на пільговий проїзд електротранспортом окремим категоріям громодян</v>
          </cell>
        </row>
        <row r="217">
          <cell r="A217" t="str">
            <v>170603</v>
          </cell>
          <cell r="B217" t="str">
            <v>Інші заходи у сфері електротранспорту</v>
          </cell>
        </row>
        <row r="218">
          <cell r="A218" t="str">
            <v>170703</v>
          </cell>
          <cell r="B218" t="str">
            <v>Видатки на проведення робіт, пов"язаних з будівництвом, реконструкцією, ремонтом та утриманням автомобільних доріг</v>
          </cell>
        </row>
        <row r="219">
          <cell r="A219" t="str">
            <v>170800</v>
          </cell>
          <cell r="B219" t="str">
            <v>Зв'язок</v>
          </cell>
        </row>
        <row r="220">
          <cell r="A220" t="str">
            <v>170901</v>
          </cell>
          <cell r="B220" t="str">
            <v>Національна програма інформатизації</v>
          </cell>
        </row>
        <row r="221">
          <cell r="A221" t="str">
            <v>171000</v>
          </cell>
          <cell r="B221" t="str">
            <v>Діяльність і послуги, не віднесені до інших категорій</v>
          </cell>
        </row>
        <row r="222">
          <cell r="A222" t="str">
            <v>180000</v>
          </cell>
          <cell r="B222" t="str">
            <v>Інші послуги, пов'язані з економічною діяльністю</v>
          </cell>
        </row>
        <row r="223">
          <cell r="A223" t="str">
            <v>180107</v>
          </cell>
          <cell r="B223" t="str">
            <v>Фінансування енергозберігаючих заходів</v>
          </cell>
        </row>
        <row r="224">
          <cell r="A224" t="str">
            <v>180109</v>
          </cell>
          <cell r="B224" t="str">
            <v>Програма стабілізації та соціально-економічного розвитку територій</v>
          </cell>
        </row>
        <row r="225">
          <cell r="A225" t="str">
            <v>180401</v>
          </cell>
          <cell r="B225" t="str">
            <v>Платежі за кредитними угодами, укладеними під гарантії Уряду</v>
          </cell>
        </row>
        <row r="226">
          <cell r="A226" t="str">
            <v>180403</v>
          </cell>
          <cell r="B226" t="str">
            <v>Видатки на обслуговування та погашення зобов'язань за коштами, залученими розпорядниками бюджетних коштів  під державні гарантії для здійснення капітальних видатків</v>
          </cell>
        </row>
        <row r="227">
          <cell r="A227" t="str">
            <v>180404</v>
          </cell>
          <cell r="B227" t="str">
            <v>Підтримка малого і середнього підприємництва</v>
          </cell>
        </row>
        <row r="228">
          <cell r="A228" t="str">
            <v>180405</v>
          </cell>
          <cell r="B228" t="str">
            <v>Видатки на погашення реструктуризованої заборгованості перед комерційними банками та на поповнення їх капіталу</v>
          </cell>
        </row>
        <row r="229">
          <cell r="A229" t="str">
            <v>180409</v>
          </cell>
          <cell r="B229" t="str">
            <v>Внески органів влади Автономної Республіки Крим та органів місцевого самоврядування у статутні капітали суб"єктів підприємницької діяльності</v>
          </cell>
        </row>
        <row r="230">
          <cell r="A230" t="str">
            <v>180410</v>
          </cell>
          <cell r="B230" t="str">
            <v>Інші заходи, пов"язані з економічною діяльністю</v>
          </cell>
        </row>
        <row r="231">
          <cell r="A231" t="str">
            <v>180411</v>
          </cell>
          <cell r="B231" t="str">
            <v>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2">
          <cell r="A232" t="str">
            <v>180412</v>
          </cell>
          <cell r="B232" t="str">
            <v>Повернення коштів, наданих із бюджету Автономної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v>
          </cell>
        </row>
        <row r="233">
          <cell r="A233" t="str">
            <v>200000</v>
          </cell>
          <cell r="B233" t="str">
            <v>Охорона навколишнього природного середовища та ядерна безпека</v>
          </cell>
        </row>
        <row r="234">
          <cell r="A234" t="str">
            <v>200100</v>
          </cell>
          <cell r="B234" t="str">
            <v>Охорона і раціональне використання водних ресурсів</v>
          </cell>
        </row>
        <row r="235">
          <cell r="A235" t="str">
            <v>200200</v>
          </cell>
          <cell r="B235" t="str">
            <v>Охорона і раціональне використання земель</v>
          </cell>
        </row>
        <row r="236">
          <cell r="A236" t="str">
            <v>200300</v>
          </cell>
          <cell r="B236" t="str">
            <v>Створення захисних лісових насаджень та полезахисних лісових смуг</v>
          </cell>
        </row>
        <row r="237">
          <cell r="A237" t="str">
            <v>200400</v>
          </cell>
          <cell r="B237" t="str">
            <v>Охорона і раціональне використання мінеральних ресурсів</v>
          </cell>
        </row>
        <row r="238">
          <cell r="A238" t="str">
            <v>200600</v>
          </cell>
          <cell r="B238" t="str">
            <v>Збереження природно-заповідного фонду</v>
          </cell>
        </row>
        <row r="239">
          <cell r="A239" t="str">
            <v>200700</v>
          </cell>
          <cell r="B239" t="str">
            <v>Інші природоохоронні заходи</v>
          </cell>
        </row>
        <row r="240">
          <cell r="A240" t="str">
            <v>210000</v>
          </cell>
          <cell r="B240" t="str">
            <v>Запобігання та ліквідація надзвичайних ситуацій та наслідків стихійного лиха</v>
          </cell>
        </row>
        <row r="241">
          <cell r="A241" t="str">
            <v>210105</v>
          </cell>
          <cell r="B241" t="str">
            <v>Видатки на запобігання та ліквідацію надзвичайних ситуацій та наслідків стихійного лиха</v>
          </cell>
        </row>
        <row r="242">
          <cell r="A242" t="str">
            <v>210106</v>
          </cell>
          <cell r="B242" t="str">
            <v>Заходи у сфері захисту населення і територій від надзвичайних ситуацій техногенного та природного характеру</v>
          </cell>
        </row>
        <row r="243">
          <cell r="A243" t="str">
            <v>210107</v>
          </cell>
          <cell r="B243" t="str">
            <v>Заходи та роботи з мобілізаційної підготовки місцевого значення</v>
          </cell>
        </row>
        <row r="244">
          <cell r="A244" t="str">
            <v>210110</v>
          </cell>
          <cell r="B244" t="str">
            <v>Заходи з організації рятування на водах</v>
          </cell>
        </row>
        <row r="245">
          <cell r="A245" t="str">
            <v>210120</v>
          </cell>
          <cell r="B245" t="str">
            <v>Видатки на ліквідацію наслідків стихійного лиха, що сталося 23-27 липня 2008 року</v>
          </cell>
        </row>
        <row r="246">
          <cell r="A246" t="str">
            <v>230000</v>
          </cell>
          <cell r="B246" t="str">
            <v>Обслуговування боргу</v>
          </cell>
        </row>
        <row r="247">
          <cell r="A247" t="str">
            <v>240000</v>
          </cell>
          <cell r="B247" t="str">
            <v>Цільові фонди</v>
          </cell>
        </row>
        <row r="248">
          <cell r="A248" t="str">
            <v>240601</v>
          </cell>
          <cell r="B248" t="str">
            <v>Охорона та раціональне використання природних ресурсів</v>
          </cell>
        </row>
        <row r="249">
          <cell r="A249" t="str">
            <v>240602</v>
          </cell>
          <cell r="B249" t="str">
            <v>Утилізація відходів</v>
          </cell>
        </row>
        <row r="250">
          <cell r="A250" t="str">
            <v>240603</v>
          </cell>
          <cell r="B250" t="str">
            <v>Ліквідація іншого забруднення навколишнього природного середовища</v>
          </cell>
        </row>
        <row r="251">
          <cell r="A251" t="str">
            <v>240604</v>
          </cell>
          <cell r="B251" t="str">
            <v>Інша діяльність у сфері охорони навколишнього природного середовища</v>
          </cell>
        </row>
        <row r="252">
          <cell r="A252" t="str">
            <v>240605</v>
          </cell>
          <cell r="B252" t="str">
            <v>Збереження природно-заповідного фонду</v>
          </cell>
        </row>
        <row r="253">
          <cell r="A253" t="str">
            <v>240606</v>
          </cell>
          <cell r="B253" t="str">
            <v>Заходи по заповненню водосховищ</v>
          </cell>
        </row>
        <row r="254">
          <cell r="A254" t="str">
            <v>240800</v>
          </cell>
          <cell r="B254" t="str">
            <v>Інші фонди</v>
          </cell>
        </row>
        <row r="255">
          <cell r="A255" t="str">
            <v>240900</v>
          </cell>
          <cell r="B255" t="str">
            <v>Цільові фонди, утворені Верховною Радою Автономної Республіки Крим, органами місцевого самоврядування і місцевими органами виконавчої влади</v>
          </cell>
        </row>
        <row r="256">
          <cell r="A256" t="str">
            <v>250000</v>
          </cell>
          <cell r="B256" t="str">
            <v>Видатки, не віднесені до основних груп</v>
          </cell>
        </row>
        <row r="257">
          <cell r="A257" t="str">
            <v>250102</v>
          </cell>
          <cell r="B257" t="str">
            <v>Резервний фонд</v>
          </cell>
        </row>
        <row r="258">
          <cell r="A258" t="str">
            <v>250203</v>
          </cell>
          <cell r="B258" t="str">
            <v xml:space="preserve">Проведення виборів народних депутатів Верховної Ради Автономної Республіки Крим, місцевих рад та сільських, селищних, міських голів_x000D_
</v>
          </cell>
        </row>
        <row r="259">
          <cell r="A259" t="str">
            <v>250205</v>
          </cell>
          <cell r="B259" t="str">
            <v>Проведення референдумів</v>
          </cell>
        </row>
        <row r="260">
          <cell r="A260" t="str">
            <v>250207</v>
          </cell>
          <cell r="B260" t="str">
            <v>Утримання апарату Виборчої комісії Автономної Республіки Крим</v>
          </cell>
        </row>
        <row r="261">
          <cell r="A261" t="str">
            <v>250301</v>
          </cell>
          <cell r="B261" t="str">
            <v>Кошти, що передаються до державного бюджету з  бюджету Автономної Республіки Крим, обласних і районних бюджетів, міських (міст Києва та Севастополя, міст республіканського Автономної Республіки Крим та обласного значення) бюджетів, інших бюджетів місцево</v>
          </cell>
        </row>
        <row r="262">
          <cell r="A262" t="str">
            <v>250302</v>
          </cell>
          <cell r="B262" t="str">
            <v>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v>
          </cell>
        </row>
        <row r="263">
          <cell r="A263" t="str">
            <v>250303</v>
          </cell>
          <cell r="B263" t="str">
            <v>Кошти, що передаються за взаємними розрахунками із додаткової дотації до державного бюджету</v>
          </cell>
        </row>
        <row r="264">
          <cell r="A264" t="str">
            <v>250304</v>
          </cell>
          <cell r="B264" t="str">
            <v>Кошти, що передаються за взаємними розрахунками із додаткової дотації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v>
          </cell>
        </row>
        <row r="265">
          <cell r="A265" t="str">
            <v>250305</v>
          </cell>
          <cell r="B265" t="str">
            <v>Кошти, що передаються за взаємними розрахунками із додаткової дотації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v>
          </cell>
        </row>
        <row r="266">
          <cell r="A266" t="str">
            <v>250307</v>
          </cell>
          <cell r="B266" t="str">
            <v>Кошти, що передаються за взаємними розрахунками до державного бюджету з місцевих бюджетів</v>
          </cell>
        </row>
        <row r="267">
          <cell r="A267" t="str">
            <v>250308</v>
          </cell>
          <cell r="B267" t="str">
            <v>Кошти, що передаються за взаємними розрахунками до місцевих бюджетів з державного бюджету</v>
          </cell>
        </row>
        <row r="268">
          <cell r="A268" t="str">
            <v>250309</v>
          </cell>
          <cell r="B268" t="str">
            <v>Кошти, що передаються за взаємними розрахунками між місцевими бюджетами</v>
          </cell>
        </row>
        <row r="269">
          <cell r="A269" t="str">
            <v>250310</v>
          </cell>
          <cell r="B269" t="str">
            <v>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космічної діяльності, літакобудування, суднобудування та кінематогр</v>
          </cell>
        </row>
        <row r="270">
          <cell r="A270" t="str">
            <v>250311</v>
          </cell>
          <cell r="B270" t="str">
            <v>Дотації вирівнювання, що передаються з районних та міських (міст Києва і Севастополя, міст республіканського і обласного значення) бюджетів</v>
          </cell>
        </row>
        <row r="271">
          <cell r="A271" t="str">
            <v>250313</v>
          </cell>
          <cell r="B271" t="str">
            <v>Додаткова дотація з державного бюджету на вирівнювання фінансової забезпеченості місцевих бюджетів</v>
          </cell>
        </row>
        <row r="272">
          <cell r="A272" t="str">
            <v>250315</v>
          </cell>
          <cell r="B272" t="str">
            <v>Інші додаткові дотації</v>
          </cell>
        </row>
        <row r="273">
          <cell r="A273" t="str">
            <v>250316</v>
          </cell>
          <cell r="B273" t="str">
            <v>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v>
          </cell>
        </row>
        <row r="274">
          <cell r="A274" t="str">
            <v>250317</v>
          </cell>
          <cell r="B274" t="str">
            <v>Додаткова дотація з державного бюджету місцевим бюджетам на компенсацію втрат доходів внаслідок розміщення Чорноморського флоту Російської Федерації на території міст Севастополя, Феодосії та смт Гвардійське Сімферопольського району</v>
          </cell>
        </row>
        <row r="275">
          <cell r="A275" t="str">
            <v>250318</v>
          </cell>
          <cell r="B275" t="str">
            <v>Додаткова дотація з державного бюджету місцевим бюджетам на виплату надбавок за обсяг та якість виконаної роботи медичним працівникам закладів охорони здоров'я, що надають первинну медичну допомогу, у непілотних регіонах</v>
          </cell>
        </row>
        <row r="276">
          <cell r="A276" t="str">
            <v>250319</v>
          </cell>
          <cell r="B276" t="str">
            <v>Додаткова дотація з державного бюджету місцевим бюджетам на оплату праці працівників бюджетних установ</v>
          </cell>
        </row>
        <row r="277">
          <cell r="A277" t="str">
            <v>250320</v>
          </cell>
          <cell r="B277" t="str">
            <v>Додаткова дотація з державного бюджету місцевим бюджетам  на здійснення повноважень, встановлених Законом України "Про затвердження Конституції Автономної Республіки Крим"</v>
          </cell>
        </row>
        <row r="278">
          <cell r="A278" t="str">
            <v>250321</v>
          </cell>
          <cell r="B278" t="str">
            <v>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v>
          </cell>
        </row>
        <row r="279">
          <cell r="A279" t="str">
            <v>250323</v>
          </cell>
          <cell r="B279" t="str">
            <v>Субвенція на утримання об"єктів спільного користування чи ліквідацію негативних наслідків діяльності об"єктів спільного користування</v>
          </cell>
        </row>
        <row r="280">
          <cell r="A280" t="str">
            <v>250324</v>
          </cell>
          <cell r="B280" t="str">
            <v>Субвенція іншим бюджетам на виконання інвестиційних проектів</v>
          </cell>
        </row>
        <row r="281">
          <cell r="A281" t="str">
            <v>250325</v>
          </cell>
          <cell r="B281" t="str">
            <v>Додаткова дотація з державного бюджету місцевим бюджетам на стимулювання місцевих органів влади за перевиконання річних розрахункових обсягів податку на прибуток підприємств та акцизного податку</v>
          </cell>
        </row>
        <row r="282">
          <cell r="A282" t="str">
            <v>250326</v>
          </cell>
          <cell r="B282" t="str">
            <v>Субвенція з державного бюджету місцевим бюджетам на виплату допомоги сім'ям з дітьми, малозабезпеченим сім'ям, інвалідам з дитинства, дітям-інвалідам та тимчасової державної допомоги дітям</v>
          </cell>
        </row>
        <row r="283">
          <cell r="A283" t="str">
            <v>250328</v>
          </cell>
          <cell r="B283" t="str">
            <v>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v>
          </cell>
        </row>
        <row r="284">
          <cell r="A284" t="str">
            <v>250329</v>
          </cell>
          <cell r="B284" t="str">
            <v>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v>
          </cell>
        </row>
        <row r="285">
          <cell r="A285" t="str">
            <v>250330</v>
          </cell>
          <cell r="B285" t="str">
            <v>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v>
          </cell>
        </row>
        <row r="286">
          <cell r="A286" t="str">
            <v>250331</v>
          </cell>
          <cell r="B286" t="str">
            <v>Додаткова дотація з державного бюджету місцевим бюджетам на покращення надання соціальних послуг найуразливішим верствам населення</v>
          </cell>
        </row>
        <row r="287">
          <cell r="A287" t="str">
            <v>250333</v>
          </cell>
          <cell r="B287" t="str">
            <v>Додаткова дотація з державного бюджету місцевим бюджетам на виплату допомоги по догляду за інвалідом І чи ІІ групи внаслідок психічного розладу</v>
          </cell>
        </row>
        <row r="288">
          <cell r="A288" t="str">
            <v>250334</v>
          </cell>
          <cell r="B288" t="str">
            <v>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v>
          </cell>
        </row>
        <row r="289">
          <cell r="A289" t="str">
            <v>250335</v>
          </cell>
          <cell r="B289" t="str">
            <v>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v>
          </cell>
        </row>
        <row r="290">
          <cell r="A290" t="str">
            <v>250337</v>
          </cell>
          <cell r="B290" t="str">
            <v>Субвенція з державного бюджету місцевим бюджетам на проведення заходів з відзначення 200-річчя від дня народження Тараса Шевченка</v>
          </cell>
        </row>
        <row r="291">
          <cell r="A291" t="str">
            <v>250338</v>
          </cell>
          <cell r="B291" t="str">
            <v>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v>
          </cell>
        </row>
        <row r="292">
          <cell r="A292" t="str">
            <v>250342</v>
          </cell>
          <cell r="B292" t="str">
            <v>Субвенція з державного бюджету місцевим бюджетам для сплати заборгованості за поставлене у 2012 році медичне обладнання вітчизняного виробництва</v>
          </cell>
        </row>
        <row r="293">
          <cell r="A293" t="str">
            <v>250343</v>
          </cell>
          <cell r="B293" t="str">
            <v>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v>
          </cell>
        </row>
        <row r="294">
          <cell r="A294" t="str">
            <v>250344</v>
          </cell>
          <cell r="B294" t="str">
            <v>Субвенція з місцевого бюджету державному бюджету на виконання програм соціально-економічного та культурного розвитку регіонів</v>
          </cell>
        </row>
        <row r="295">
          <cell r="A295" t="str">
            <v>250347</v>
          </cell>
          <cell r="B295" t="str">
            <v>Субвенція з державного бюджету районному бюджету  Шацького району Волинської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v>
          </cell>
        </row>
        <row r="296">
          <cell r="A296" t="str">
            <v>250348</v>
          </cell>
          <cell r="B296" t="str">
            <v>Субвенція з державного бюджету бюджету м. Дніпропетровська для продовження будівництва автомобільної дороги в м. Дніпропетровську на ділянці від Кайдацького шляху до автомобільної дороги Київ - Луганськ - Ізварине, у тому числі оплату виконаних у 2012 ро</v>
          </cell>
        </row>
        <row r="297">
          <cell r="A297" t="str">
            <v>250349</v>
          </cell>
          <cell r="B297" t="str">
            <v>Субвенція з державного бюджету місцевим бюджетам на капітальний ремонт систем централізованого водопостачання та водовідведення</v>
          </cell>
        </row>
        <row r="298">
          <cell r="A298" t="str">
            <v>250352</v>
          </cell>
          <cell r="B298" t="str">
            <v>Субвенція на проведення видатків місцевих бюджетів, що враховуються при визначенні обсягу міжбюджетних трансфертів</v>
          </cell>
        </row>
        <row r="299">
          <cell r="A299" t="str">
            <v>250353</v>
          </cell>
          <cell r="B299" t="str">
            <v>Субвенція на проведення видатків місцевих бюджетів, що не враховуються при визначенні обсягу міжбюджетних трансфертів</v>
          </cell>
        </row>
        <row r="300">
          <cell r="A300" t="str">
            <v>250354</v>
          </cell>
          <cell r="B300" t="str">
            <v>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v>
          </cell>
        </row>
        <row r="301">
          <cell r="A301" t="str">
            <v>250359</v>
          </cell>
          <cell r="B301" t="str">
            <v>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v>
          </cell>
        </row>
        <row r="302">
          <cell r="A302" t="str">
            <v>250360</v>
          </cell>
          <cell r="B302" t="str">
            <v>Субвенція з державного бюджету місцевим бюджетам на часткове відшкодування вартості лікарських засобів для лікування осіб з гіпертонічною хворобою</v>
          </cell>
        </row>
        <row r="303">
          <cell r="A303" t="str">
            <v>250362</v>
          </cell>
          <cell r="B303" t="str">
            <v>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v>
          </cell>
        </row>
        <row r="304">
          <cell r="A304" t="str">
            <v>250363</v>
          </cell>
          <cell r="B304" t="str">
            <v>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v>
          </cell>
        </row>
        <row r="305">
          <cell r="A305" t="str">
            <v>250366</v>
          </cell>
          <cell r="B305" t="str">
            <v>Субвенція з державного бюджету місцевим бюджетам на здійснення заходів щодо соціально-економічного розвитку окремих територій, що є складовою державного фонду регіонального розвитку</v>
          </cell>
        </row>
        <row r="306">
          <cell r="A306" t="str">
            <v>250370</v>
          </cell>
          <cell r="B306" t="str">
            <v>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первинної медичної (медико-санітарної) допомог</v>
          </cell>
        </row>
        <row r="307">
          <cell r="A307" t="str">
            <v>250371</v>
          </cell>
          <cell r="B307" t="str">
            <v>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v>
          </cell>
        </row>
        <row r="308">
          <cell r="A308" t="str">
            <v>250372</v>
          </cell>
          <cell r="B308" t="str">
            <v>Субвенція з державного бюджету місцевим бюджетам на придбання медичного автотранспорту та обладнання для закладів охорони здоров'я</v>
          </cell>
        </row>
        <row r="309">
          <cell r="A309" t="str">
            <v>250373</v>
          </cell>
          <cell r="B309" t="str">
            <v>Субвенція з державного бюджету міському бюджету  міста Києва для здійснення заходів з деодорації на спорудах Бортницької станції аерації</v>
          </cell>
        </row>
        <row r="310">
          <cell r="A310" t="str">
            <v>250376</v>
          </cell>
          <cell r="B310" t="str">
            <v>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v>
          </cell>
        </row>
        <row r="311">
          <cell r="A311" t="str">
            <v>250380</v>
          </cell>
          <cell r="B311" t="str">
            <v>Інші субвенції</v>
          </cell>
        </row>
        <row r="312">
          <cell r="A312" t="str">
            <v>250382</v>
          </cell>
          <cell r="B312" t="str">
            <v>Субвенція з державного бюджету місцевим бюджетам на фінансування Програм - переможців Всеукраїнського конкурсу проектів та програм розвитку місцевого самоврядування</v>
          </cell>
        </row>
        <row r="313">
          <cell r="A313" t="str">
            <v>250383</v>
          </cell>
          <cell r="B313" t="str">
            <v>Субвенція з державного бюджету місцевим бюджетам на погашення заборгованості з різниці в тарифах  на теплову енергію, послуги з централізованого водопостачання та водовідведення, що вироблялися, транспортувалися та постачалися населенню, яка виникла у зв</v>
          </cell>
        </row>
        <row r="314">
          <cell r="A314" t="str">
            <v>250388</v>
          </cell>
          <cell r="B314" t="str">
            <v>Субвенція з державного бюджету місцевим бюджетам на проведення виборів депутатів місцевих рад та сільських, селищних, міських голів</v>
          </cell>
        </row>
        <row r="315">
          <cell r="A315" t="str">
            <v>250389</v>
          </cell>
          <cell r="B315" t="str">
            <v>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v>
          </cell>
        </row>
        <row r="316">
          <cell r="A316" t="str">
            <v>250402</v>
          </cell>
          <cell r="B316" t="str">
            <v>Видатки на покриття заборгованостей, що виникли у попередні роки із заробітної плати працівників бюджетних установ, грошового забезпечення, стипендій та інших соціальних виплатах</v>
          </cell>
        </row>
        <row r="317">
          <cell r="A317" t="str">
            <v>250403</v>
          </cell>
          <cell r="B317" t="str">
            <v>Видатки на покриття інших заборгованостей, що виникли у попередні роки</v>
          </cell>
        </row>
        <row r="318">
          <cell r="A318" t="str">
            <v>250404</v>
          </cell>
          <cell r="B318" t="str">
            <v>Інші видатки</v>
          </cell>
        </row>
        <row r="319">
          <cell r="A319" t="str">
            <v>250405</v>
          </cell>
          <cell r="B319" t="str">
            <v>Видатки на будівництво та реконструкцію релігійних споруд</v>
          </cell>
        </row>
        <row r="320">
          <cell r="A320" t="str">
            <v>250500</v>
          </cell>
          <cell r="B320" t="str">
            <v>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v>
          </cell>
        </row>
        <row r="321">
          <cell r="A321" t="str">
            <v>250901</v>
          </cell>
          <cell r="B321" t="str">
            <v>Впровадження проектів розвитку за рахунок коштів, залучених державою</v>
          </cell>
        </row>
        <row r="322">
          <cell r="A322" t="str">
            <v>250902</v>
          </cell>
          <cell r="B322" t="str">
            <v>Повернення позик, наданих для впровадження проектів розвитку за рахунок коштів, залучених державою</v>
          </cell>
        </row>
        <row r="323">
          <cell r="A323" t="str">
            <v>250903</v>
          </cell>
          <cell r="B323" t="str">
            <v>Надання бюджетних позичок субієктам підприємницької діяльності</v>
          </cell>
        </row>
        <row r="324">
          <cell r="A324" t="str">
            <v>250904</v>
          </cell>
          <cell r="B324" t="str">
            <v>Повернення бюджетних позичок</v>
          </cell>
        </row>
        <row r="325">
          <cell r="A325" t="str">
            <v>250905</v>
          </cell>
          <cell r="B325" t="str">
            <v>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v>
          </cell>
        </row>
        <row r="326">
          <cell r="A326" t="str">
            <v>250907</v>
          </cell>
          <cell r="B326" t="str">
            <v>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v>
          </cell>
        </row>
        <row r="327">
          <cell r="A327" t="str">
            <v>250908</v>
          </cell>
          <cell r="B327" t="str">
            <v>Надання пільгового довгострокового кредиту громадянам на будівництво (реконструкцію) та  придбання житла</v>
          </cell>
        </row>
        <row r="328">
          <cell r="A328" t="str">
            <v>250909</v>
          </cell>
          <cell r="B328" t="str">
            <v>Повернення коштів, наданих для кредитування  громадян на будівництво (реконструкцію) та придбання житла</v>
          </cell>
        </row>
        <row r="329">
          <cell r="A329" t="str">
            <v>250910</v>
          </cell>
          <cell r="B329" t="str">
            <v>Надання пільгового кредиту членам житлово-будівельних кооперативів</v>
          </cell>
        </row>
        <row r="330">
          <cell r="A330" t="str">
            <v>250911</v>
          </cell>
          <cell r="B330" t="str">
            <v>Надання державного пільгового кредиту індивідуальним сільським забудовникам</v>
          </cell>
        </row>
        <row r="331">
          <cell r="A331" t="str">
            <v>250912</v>
          </cell>
          <cell r="B331" t="str">
            <v>Повернення коштів, наданих для кредитування індивідуальних сільських забудовників</v>
          </cell>
        </row>
        <row r="332">
          <cell r="A332" t="str">
            <v>250913</v>
          </cell>
          <cell r="B332" t="str">
            <v>Витрати, пов'язані з наданням та обслуговуванням пільгових довгострокових кредитів, наданих громадянам на будівництво (реконструкцію) та придбання житла</v>
          </cell>
        </row>
        <row r="333">
          <cell r="A333" t="str">
            <v>250914</v>
          </cell>
          <cell r="B333" t="str">
            <v>Витрати, пов'язані з наданням та обслуговуванням державних пільгових кредитів, наданих індивідуальним сільським забудовникам</v>
          </cell>
        </row>
        <row r="334">
          <cell r="A334" t="str">
            <v>250915</v>
          </cell>
          <cell r="B334" t="str">
            <v>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v>
          </cell>
        </row>
        <row r="335">
          <cell r="A335" t="str">
            <v>-</v>
          </cell>
          <cell r="B335" t="str">
            <v>-</v>
          </cell>
        </row>
      </sheetData>
      <sheetData sheetId="313">
        <row r="1">
          <cell r="A1" t="str">
            <v>11</v>
          </cell>
          <cell r="B1" t="str">
            <v>Апарат Верховної Ради України</v>
          </cell>
        </row>
        <row r="2">
          <cell r="A2" t="str">
            <v>30</v>
          </cell>
          <cell r="B2" t="str">
            <v>Державне управління справами</v>
          </cell>
        </row>
        <row r="3">
          <cell r="A3" t="str">
            <v>41</v>
          </cell>
          <cell r="B3" t="str">
            <v>Господарсько-фінансовий департамент Секретаріату Кабінету Міністрів України</v>
          </cell>
        </row>
        <row r="4">
          <cell r="A4" t="str">
            <v>50</v>
          </cell>
          <cell r="B4" t="str">
            <v>Державна судова адміністрація України</v>
          </cell>
        </row>
        <row r="5">
          <cell r="A5" t="str">
            <v>60</v>
          </cell>
          <cell r="B5" t="str">
            <v>Верховний Суд України</v>
          </cell>
        </row>
        <row r="6">
          <cell r="A6" t="str">
            <v>65</v>
          </cell>
          <cell r="B6" t="str">
            <v>Вищий спеціалізований суд України з розгляду цивільних і кримінальних справ</v>
          </cell>
        </row>
        <row r="7">
          <cell r="A7" t="str">
            <v>70</v>
          </cell>
          <cell r="B7" t="str">
            <v>Вищий господарський суд України</v>
          </cell>
        </row>
        <row r="8">
          <cell r="A8" t="str">
            <v>75</v>
          </cell>
          <cell r="B8" t="str">
            <v>Вищий адміністративний суд України</v>
          </cell>
        </row>
        <row r="9">
          <cell r="A9" t="str">
            <v>80</v>
          </cell>
          <cell r="B9" t="str">
            <v>Конституційний Суд України</v>
          </cell>
        </row>
        <row r="10">
          <cell r="A10" t="str">
            <v>90</v>
          </cell>
          <cell r="B10" t="str">
            <v>Генеральна прокуратура України</v>
          </cell>
        </row>
        <row r="11">
          <cell r="A11" t="str">
            <v>100</v>
          </cell>
          <cell r="B11" t="str">
            <v>Міністерство внутрішніх справ України</v>
          </cell>
        </row>
        <row r="12">
          <cell r="A12" t="str">
            <v>110</v>
          </cell>
          <cell r="B12" t="str">
            <v>Міністерство енергетики та вугільної промисловості України</v>
          </cell>
        </row>
        <row r="13">
          <cell r="A13" t="str">
            <v>120</v>
          </cell>
          <cell r="B13" t="str">
            <v>Міністерство економічного розвитку і торгівлі України</v>
          </cell>
        </row>
        <row r="14">
          <cell r="A14" t="str">
            <v>121</v>
          </cell>
          <cell r="B14" t="str">
            <v>Міністерство економічного розвитку і торгівлі України (загальнодержавні витрати)</v>
          </cell>
        </row>
        <row r="15">
          <cell r="A15" t="str">
            <v>140</v>
          </cell>
          <cell r="B15" t="str">
            <v>Міністерство закордонних справ України</v>
          </cell>
        </row>
        <row r="16">
          <cell r="A16" t="str">
            <v>170</v>
          </cell>
          <cell r="B16" t="str">
            <v>Державний комітет телебачення і радіомовлення України</v>
          </cell>
        </row>
        <row r="17">
          <cell r="A17" t="str">
            <v>180</v>
          </cell>
          <cell r="B17" t="str">
            <v>Міністерство культури України</v>
          </cell>
        </row>
        <row r="18">
          <cell r="A18" t="str">
            <v>181</v>
          </cell>
          <cell r="B18" t="str">
            <v>Міністерство культури України (загальнодержавні витрати)</v>
          </cell>
        </row>
        <row r="19">
          <cell r="A19" t="str">
            <v>190</v>
          </cell>
          <cell r="B19" t="str">
            <v>Державне агентство лісових ресурсів України</v>
          </cell>
        </row>
        <row r="20">
          <cell r="A20" t="str">
            <v>210</v>
          </cell>
          <cell r="B20" t="str">
            <v>Міністерство оборони України</v>
          </cell>
        </row>
        <row r="21">
          <cell r="A21" t="str">
            <v>220</v>
          </cell>
          <cell r="B21" t="str">
            <v>Міністерство освіти і науки України</v>
          </cell>
        </row>
        <row r="22">
          <cell r="A22" t="str">
            <v>221</v>
          </cell>
          <cell r="B22" t="str">
            <v>Міністерство освіти і науки, молоді та спорту України (загальнодержавні витрати)</v>
          </cell>
        </row>
        <row r="23">
          <cell r="A23" t="str">
            <v>230</v>
          </cell>
          <cell r="B23" t="str">
            <v>Міністерство охорони здоров'я України</v>
          </cell>
        </row>
        <row r="24">
          <cell r="A24" t="str">
            <v>231</v>
          </cell>
          <cell r="B24" t="str">
            <v>Міністерство охорони здоров'я України (загальнодержавні витрати)</v>
          </cell>
        </row>
        <row r="25">
          <cell r="A25" t="str">
            <v>240</v>
          </cell>
          <cell r="B25" t="str">
            <v>Міністерство екології та природних ресурсів України</v>
          </cell>
        </row>
        <row r="26">
          <cell r="A26" t="str">
            <v>250</v>
          </cell>
          <cell r="B26" t="str">
            <v>Міністерство соціальної політики України</v>
          </cell>
        </row>
        <row r="27">
          <cell r="A27" t="str">
            <v>251</v>
          </cell>
          <cell r="B27" t="str">
            <v>Міністерство соціальної політики України (загальнодержавні витрати)</v>
          </cell>
        </row>
        <row r="28">
          <cell r="A28" t="str">
            <v>260</v>
          </cell>
          <cell r="B28" t="str">
            <v>Міністерство промислової політики України</v>
          </cell>
        </row>
        <row r="29">
          <cell r="A29" t="str">
            <v>275</v>
          </cell>
          <cell r="B29" t="str">
            <v>Міністерство регіонального розвитку, будівництва та житлово-комунального господарства України</v>
          </cell>
        </row>
        <row r="30">
          <cell r="A30" t="str">
            <v>276</v>
          </cell>
          <cell r="B30" t="str">
            <v>Міністерство регіонального розвитку, будівництва та житлово-комунального господарства України (загальнодержавні витрати)</v>
          </cell>
        </row>
        <row r="31">
          <cell r="A31" t="str">
            <v>280</v>
          </cell>
          <cell r="B31" t="str">
            <v>Міністерство аграрної політики та продовольства України</v>
          </cell>
        </row>
        <row r="32">
          <cell r="A32" t="str">
            <v>310</v>
          </cell>
          <cell r="B32" t="str">
            <v>Міністерство інфраструктури України</v>
          </cell>
        </row>
        <row r="33">
          <cell r="A33" t="str">
            <v>311</v>
          </cell>
          <cell r="B33" t="str">
            <v>Державне агентство автомобільних доріг України</v>
          </cell>
        </row>
        <row r="34">
          <cell r="A34" t="str">
            <v>312</v>
          </cell>
          <cell r="B34" t="str">
            <v>Міністерство інфраструктури України (загальнодержавні витрати)</v>
          </cell>
        </row>
        <row r="35">
          <cell r="A35" t="str">
            <v>313</v>
          </cell>
          <cell r="B35" t="str">
            <v>Державне агентство автомобільних доріг України (загальнодержавні витрати)</v>
          </cell>
        </row>
        <row r="36">
          <cell r="A36" t="str">
            <v>320</v>
          </cell>
          <cell r="B36" t="str">
            <v>Міністерство надзвичайних ситуацій України</v>
          </cell>
        </row>
        <row r="37">
          <cell r="A37" t="str">
            <v>321</v>
          </cell>
          <cell r="B37" t="str">
            <v>Міністерство надзвичайних ситуацій України (загальнодержавні витрати)</v>
          </cell>
        </row>
        <row r="38">
          <cell r="A38" t="str">
            <v>330</v>
          </cell>
          <cell r="B38" t="str">
            <v>Міністерство доходів і зборів України</v>
          </cell>
        </row>
        <row r="39">
          <cell r="A39" t="str">
            <v>340</v>
          </cell>
          <cell r="B39" t="str">
            <v>Міністерство молоді та спорту України</v>
          </cell>
        </row>
        <row r="40">
          <cell r="A40" t="str">
            <v>341</v>
          </cell>
          <cell r="B40" t="str">
            <v>Міністерство молоді та спорту України (загальнодержавні витрати)</v>
          </cell>
        </row>
        <row r="41">
          <cell r="A41" t="str">
            <v>350</v>
          </cell>
          <cell r="B41" t="str">
            <v>Міністерство фінансів України</v>
          </cell>
        </row>
        <row r="42">
          <cell r="A42" t="str">
            <v>351</v>
          </cell>
          <cell r="B42" t="str">
            <v>Міністерство фінансів України (загальнодержавні витрати)</v>
          </cell>
        </row>
        <row r="43">
          <cell r="A43" t="str">
            <v>360</v>
          </cell>
          <cell r="B43" t="str">
            <v>Міністерство юстиції України</v>
          </cell>
        </row>
        <row r="44">
          <cell r="A44" t="str">
            <v>370</v>
          </cell>
          <cell r="B44" t="str">
            <v>Державна служба України з надзвичайних ситуацій</v>
          </cell>
        </row>
        <row r="45">
          <cell r="A45" t="str">
            <v>527</v>
          </cell>
          <cell r="B45" t="str">
            <v>Державна інспекція ядерного регулювання України</v>
          </cell>
        </row>
        <row r="46">
          <cell r="A46" t="str">
            <v>534</v>
          </cell>
          <cell r="B46" t="str">
            <v>Адміністрація Державної прикордонної служби України</v>
          </cell>
        </row>
        <row r="47">
          <cell r="A47" t="str">
            <v>549</v>
          </cell>
          <cell r="B47" t="str">
            <v>Державна служба гірничого нагляду та промислової безпеки України</v>
          </cell>
        </row>
        <row r="48">
          <cell r="A48" t="str">
            <v>550</v>
          </cell>
          <cell r="B48" t="str">
            <v>Національна комісія, що здійснює державне регулювання у сфері ринків фінансових послуг</v>
          </cell>
        </row>
        <row r="49">
          <cell r="A49" t="str">
            <v>555</v>
          </cell>
          <cell r="B49" t="str">
            <v>Державна служба України з контролю за наркотиками</v>
          </cell>
        </row>
        <row r="50">
          <cell r="A50" t="str">
            <v>556</v>
          </cell>
          <cell r="B50" t="str">
            <v>Національна комісія, що здійснює державне регулювання у сфері зв'язку та інформатизації</v>
          </cell>
        </row>
        <row r="51">
          <cell r="A51" t="str">
            <v>596</v>
          </cell>
          <cell r="B51" t="str">
            <v>Головне управління розвідки Міністерства оборони України</v>
          </cell>
        </row>
        <row r="52">
          <cell r="A52" t="str">
            <v>598</v>
          </cell>
          <cell r="B52" t="str">
            <v>Вища рада юстиції</v>
          </cell>
        </row>
        <row r="53">
          <cell r="A53" t="str">
            <v>599</v>
          </cell>
          <cell r="B53" t="str">
            <v>Секретаріат Уповноваженого Верховної Ради України з прав людини</v>
          </cell>
        </row>
        <row r="54">
          <cell r="A54" t="str">
            <v>601</v>
          </cell>
          <cell r="B54" t="str">
            <v>Антимонопольний комітет України</v>
          </cell>
        </row>
        <row r="55">
          <cell r="A55" t="str">
            <v>612</v>
          </cell>
          <cell r="B55" t="str">
            <v>Національне агентство України з питань державної служби</v>
          </cell>
        </row>
        <row r="56">
          <cell r="A56" t="str">
            <v>615</v>
          </cell>
          <cell r="B56" t="str">
            <v>Національна комісія з цінних паперів та фондового ринку</v>
          </cell>
        </row>
        <row r="57">
          <cell r="A57" t="str">
            <v>630</v>
          </cell>
          <cell r="B57" t="str">
            <v>Державне агентство з інвестицій та управління національними проектами України</v>
          </cell>
        </row>
        <row r="58">
          <cell r="A58" t="str">
            <v>635</v>
          </cell>
          <cell r="B58" t="str">
            <v>Державне агентство екологічних інвестицій України</v>
          </cell>
        </row>
        <row r="59">
          <cell r="A59" t="str">
            <v>637</v>
          </cell>
          <cell r="B59" t="str">
            <v>Національна комісія, що здійснює державне регулювання у сфері енергетики</v>
          </cell>
        </row>
        <row r="60">
          <cell r="A60" t="str">
            <v>638</v>
          </cell>
          <cell r="B60" t="str">
            <v>Державне космічне агентство України</v>
          </cell>
        </row>
        <row r="61">
          <cell r="A61" t="str">
            <v>644</v>
          </cell>
          <cell r="B61" t="str">
            <v>Національна рада України з питань телебачення і радіомовлення</v>
          </cell>
        </row>
        <row r="62">
          <cell r="A62" t="str">
            <v>645</v>
          </cell>
          <cell r="B62" t="str">
            <v>Національна комісія, що здійснює державне регулювання у сфері комунальних послуг</v>
          </cell>
        </row>
        <row r="63">
          <cell r="A63" t="str">
            <v>650</v>
          </cell>
          <cell r="B63" t="str">
            <v>Рада національної безпеки і оборони України</v>
          </cell>
        </row>
        <row r="64">
          <cell r="A64" t="str">
            <v>651</v>
          </cell>
          <cell r="B64" t="str">
            <v>Рахункова палата</v>
          </cell>
        </row>
        <row r="65">
          <cell r="A65" t="str">
            <v>652</v>
          </cell>
          <cell r="B65" t="str">
            <v>Служба безпеки України</v>
          </cell>
        </row>
        <row r="66">
          <cell r="A66" t="str">
            <v>654</v>
          </cell>
          <cell r="B66" t="str">
            <v>Національна академія наук України</v>
          </cell>
        </row>
        <row r="67">
          <cell r="A67" t="str">
            <v>655</v>
          </cell>
          <cell r="B67" t="str">
            <v>Національна академія педагогічних наук України</v>
          </cell>
        </row>
        <row r="68">
          <cell r="A68" t="str">
            <v>656</v>
          </cell>
          <cell r="B68" t="str">
            <v>Національна академія медичних наук України</v>
          </cell>
        </row>
        <row r="69">
          <cell r="A69" t="str">
            <v>657</v>
          </cell>
          <cell r="B69" t="str">
            <v>Національна академія мистецтв України</v>
          </cell>
        </row>
        <row r="70">
          <cell r="A70" t="str">
            <v>658</v>
          </cell>
          <cell r="B70" t="str">
            <v>Національна академія правових наук України</v>
          </cell>
        </row>
        <row r="71">
          <cell r="A71" t="str">
            <v>659</v>
          </cell>
          <cell r="B71" t="str">
            <v>Національна академія аграрних наук України</v>
          </cell>
        </row>
        <row r="72">
          <cell r="A72" t="str">
            <v>660</v>
          </cell>
          <cell r="B72" t="str">
            <v>Управління державної охорони України</v>
          </cell>
        </row>
        <row r="73">
          <cell r="A73" t="str">
            <v>661</v>
          </cell>
          <cell r="B73" t="str">
            <v>Фонд державного майна України</v>
          </cell>
        </row>
        <row r="74">
          <cell r="A74" t="str">
            <v>662</v>
          </cell>
          <cell r="B74" t="str">
            <v>Служба зовнішньої розвідки України</v>
          </cell>
        </row>
        <row r="75">
          <cell r="A75" t="str">
            <v>664</v>
          </cell>
          <cell r="B75" t="str">
            <v>Адміністрація Державної служби спеціального зв'язку та захисту інформації України</v>
          </cell>
        </row>
        <row r="76">
          <cell r="A76" t="str">
            <v>665</v>
          </cell>
          <cell r="B76" t="str">
            <v>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v>
          </cell>
        </row>
        <row r="77">
          <cell r="A77" t="str">
            <v>673</v>
          </cell>
          <cell r="B77" t="str">
            <v>Центральна виборча комісія</v>
          </cell>
        </row>
        <row r="78">
          <cell r="A78" t="str">
            <v>674</v>
          </cell>
          <cell r="B78" t="str">
            <v>Центральна виборча комісія (загальнодержавні витрати)</v>
          </cell>
        </row>
        <row r="79">
          <cell r="A79" t="str">
            <v>680</v>
          </cell>
          <cell r="B79" t="str">
            <v>Національна акціонерна компанія "Украгролізинг"</v>
          </cell>
        </row>
        <row r="80">
          <cell r="A80" t="str">
            <v>771</v>
          </cell>
          <cell r="B80" t="str">
            <v>Рада міністрів Автономної Республіки Крим</v>
          </cell>
        </row>
        <row r="81">
          <cell r="A81" t="str">
            <v>772</v>
          </cell>
          <cell r="B81" t="str">
            <v>Вінницька обласна державна адміністрація</v>
          </cell>
        </row>
        <row r="82">
          <cell r="A82" t="str">
            <v>773</v>
          </cell>
          <cell r="B82" t="str">
            <v>Волинська обласна державна адміністрація</v>
          </cell>
        </row>
        <row r="83">
          <cell r="A83" t="str">
            <v>774</v>
          </cell>
          <cell r="B83" t="str">
            <v>Дніпропетровська обласна державна адміністрація</v>
          </cell>
        </row>
        <row r="84">
          <cell r="A84" t="str">
            <v>775</v>
          </cell>
          <cell r="B84" t="str">
            <v>Донецька обласна державна адміністрація</v>
          </cell>
        </row>
        <row r="85">
          <cell r="A85" t="str">
            <v>776</v>
          </cell>
          <cell r="B85" t="str">
            <v>Житомирська обласна державна адміністрація</v>
          </cell>
        </row>
        <row r="86">
          <cell r="A86" t="str">
            <v>777</v>
          </cell>
          <cell r="B86" t="str">
            <v>Закарпатська обласна державна адміністрація</v>
          </cell>
        </row>
        <row r="87">
          <cell r="A87" t="str">
            <v>778</v>
          </cell>
          <cell r="B87" t="str">
            <v>Запорізька обласна державна адміністрація</v>
          </cell>
        </row>
        <row r="88">
          <cell r="A88" t="str">
            <v>779</v>
          </cell>
          <cell r="B88" t="str">
            <v>Ўвано-Франківська обласна державна адміністрація</v>
          </cell>
        </row>
        <row r="89">
          <cell r="A89" t="str">
            <v>780</v>
          </cell>
          <cell r="B89" t="str">
            <v>Київська обласна державна адміністрація</v>
          </cell>
        </row>
        <row r="90">
          <cell r="A90" t="str">
            <v>781</v>
          </cell>
          <cell r="B90" t="str">
            <v>Кіровоградська обласна державна адміністрація</v>
          </cell>
        </row>
        <row r="91">
          <cell r="A91" t="str">
            <v>782</v>
          </cell>
          <cell r="B91" t="str">
            <v>Луганська обласна державна адміністрація</v>
          </cell>
        </row>
        <row r="92">
          <cell r="A92" t="str">
            <v>783</v>
          </cell>
          <cell r="B92" t="str">
            <v>Львівська обласна державна адміністрація</v>
          </cell>
        </row>
        <row r="93">
          <cell r="A93" t="str">
            <v>784</v>
          </cell>
          <cell r="B93" t="str">
            <v>Миколаївська обласна державна адміністрація</v>
          </cell>
        </row>
        <row r="94">
          <cell r="A94" t="str">
            <v>785</v>
          </cell>
          <cell r="B94" t="str">
            <v>Одеська обласна державна адміністрація</v>
          </cell>
        </row>
        <row r="95">
          <cell r="A95" t="str">
            <v>786</v>
          </cell>
          <cell r="B95" t="str">
            <v>Полтавська обласна державна адміністрація</v>
          </cell>
        </row>
        <row r="96">
          <cell r="A96" t="str">
            <v>787</v>
          </cell>
          <cell r="B96" t="str">
            <v>Рівненська обласна державна адміністрація</v>
          </cell>
        </row>
        <row r="97">
          <cell r="A97" t="str">
            <v>788</v>
          </cell>
          <cell r="B97" t="str">
            <v>Сумська обласна державна адміністрація</v>
          </cell>
        </row>
        <row r="98">
          <cell r="A98" t="str">
            <v>789</v>
          </cell>
          <cell r="B98" t="str">
            <v>Тернопільська обласна державна адміністрація</v>
          </cell>
        </row>
        <row r="99">
          <cell r="A99" t="str">
            <v>790</v>
          </cell>
          <cell r="B99" t="str">
            <v>Харківська обласна державна адміністрація</v>
          </cell>
        </row>
        <row r="100">
          <cell r="A100" t="str">
            <v>791</v>
          </cell>
          <cell r="B100" t="str">
            <v>Херсонська обласна державна адміністрація</v>
          </cell>
        </row>
        <row r="101">
          <cell r="A101" t="str">
            <v>792</v>
          </cell>
          <cell r="B101" t="str">
            <v>Хмельницька обласна державна адміністрація</v>
          </cell>
        </row>
        <row r="102">
          <cell r="A102" t="str">
            <v>793</v>
          </cell>
          <cell r="B102" t="str">
            <v>Черкаська обласна державна адміністрація</v>
          </cell>
        </row>
        <row r="103">
          <cell r="A103" t="str">
            <v>794</v>
          </cell>
          <cell r="B103" t="str">
            <v>Чернівецька обласна державна адміністрація</v>
          </cell>
        </row>
        <row r="104">
          <cell r="A104" t="str">
            <v>795</v>
          </cell>
          <cell r="B104" t="str">
            <v>Чернігівська обласна державна адміністрація</v>
          </cell>
        </row>
        <row r="105">
          <cell r="A105" t="str">
            <v>796</v>
          </cell>
          <cell r="B105" t="str">
            <v>Київська міська державна админістрація</v>
          </cell>
        </row>
        <row r="106">
          <cell r="A106" t="str">
            <v>797</v>
          </cell>
          <cell r="B106" t="str">
            <v>Севастопольська міська державна адміністрація</v>
          </cell>
        </row>
        <row r="107">
          <cell r="A107" t="str">
            <v>868</v>
          </cell>
          <cell r="B107" t="str">
            <v>Державна служба України з питань регуляторної політики та розвитку підприємництва</v>
          </cell>
        </row>
        <row r="108">
          <cell r="A108" t="str">
            <v>-</v>
          </cell>
          <cell r="B108" t="str">
            <v>-</v>
          </cell>
        </row>
      </sheetData>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154"/>
  <sheetViews>
    <sheetView topLeftCell="A13" workbookViewId="0">
      <selection activeCell="C6" sqref="C6:D6"/>
    </sheetView>
  </sheetViews>
  <sheetFormatPr defaultRowHeight="14.4" x14ac:dyDescent="0.3"/>
  <cols>
    <col min="1" max="1" width="52.88671875" customWidth="1"/>
    <col min="2" max="2" width="20.88671875" customWidth="1"/>
    <col min="3" max="3" width="24.77734375" customWidth="1"/>
    <col min="4" max="4" width="18.5546875" customWidth="1"/>
    <col min="5" max="5" width="19.5546875" customWidth="1"/>
    <col min="6" max="6" width="18.6640625" customWidth="1"/>
  </cols>
  <sheetData>
    <row r="5" spans="1:12" ht="43.2" x14ac:dyDescent="0.3">
      <c r="A5" s="1"/>
      <c r="B5" s="1" t="s">
        <v>19</v>
      </c>
      <c r="C5" s="1" t="s">
        <v>925</v>
      </c>
      <c r="D5" s="2" t="s">
        <v>26</v>
      </c>
      <c r="E5" s="1"/>
    </row>
    <row r="6" spans="1:12" x14ac:dyDescent="0.3">
      <c r="A6" s="853" t="s">
        <v>763</v>
      </c>
      <c r="B6" s="1"/>
      <c r="C6" s="1"/>
      <c r="D6" s="1"/>
      <c r="E6" s="1"/>
    </row>
    <row r="7" spans="1:12" x14ac:dyDescent="0.3">
      <c r="A7" s="1">
        <v>1</v>
      </c>
      <c r="B7" s="1">
        <v>2</v>
      </c>
      <c r="C7" s="1">
        <v>3</v>
      </c>
      <c r="D7" s="1">
        <v>4</v>
      </c>
      <c r="E7" s="1"/>
    </row>
    <row r="8" spans="1:12" x14ac:dyDescent="0.3">
      <c r="A8" s="1" t="s">
        <v>764</v>
      </c>
      <c r="B8" s="1"/>
      <c r="C8" s="1"/>
      <c r="D8" s="1"/>
      <c r="E8" s="1"/>
    </row>
    <row r="9" spans="1:12" x14ac:dyDescent="0.3">
      <c r="A9" s="1" t="s">
        <v>765</v>
      </c>
      <c r="B9" s="1"/>
      <c r="C9" s="1"/>
      <c r="D9" s="1"/>
      <c r="E9" s="1"/>
    </row>
    <row r="10" spans="1:12" x14ac:dyDescent="0.3">
      <c r="A10" s="1" t="s">
        <v>766</v>
      </c>
      <c r="B10" s="1">
        <v>110</v>
      </c>
      <c r="C10" s="1" t="s">
        <v>11</v>
      </c>
      <c r="D10" s="1" t="s">
        <v>11</v>
      </c>
      <c r="E10" s="1"/>
    </row>
    <row r="11" spans="1:12" x14ac:dyDescent="0.3">
      <c r="A11" s="1" t="s">
        <v>767</v>
      </c>
      <c r="B11" s="1">
        <v>111</v>
      </c>
      <c r="C11" s="1" t="s">
        <v>11</v>
      </c>
      <c r="D11" s="1" t="s">
        <v>11</v>
      </c>
      <c r="E11" s="1"/>
    </row>
    <row r="12" spans="1:12" x14ac:dyDescent="0.3">
      <c r="A12" s="1" t="s">
        <v>768</v>
      </c>
      <c r="B12" s="1">
        <v>112</v>
      </c>
      <c r="C12" s="1" t="s">
        <v>11</v>
      </c>
      <c r="D12" s="1" t="s">
        <v>11</v>
      </c>
      <c r="E12" s="1"/>
    </row>
    <row r="13" spans="1:12" x14ac:dyDescent="0.3">
      <c r="A13" s="1" t="s">
        <v>769</v>
      </c>
      <c r="B13" s="1"/>
      <c r="C13" s="1" t="s">
        <v>11</v>
      </c>
      <c r="D13" s="1" t="s">
        <v>11</v>
      </c>
      <c r="E13" s="1"/>
    </row>
    <row r="14" spans="1:12" x14ac:dyDescent="0.3">
      <c r="A14" s="1" t="s">
        <v>766</v>
      </c>
      <c r="B14" s="1">
        <v>120</v>
      </c>
      <c r="C14" s="1" t="s">
        <v>770</v>
      </c>
      <c r="D14" s="1" t="s">
        <v>771</v>
      </c>
      <c r="E14" s="1"/>
      <c r="K14" t="s">
        <v>761</v>
      </c>
      <c r="L14" t="s">
        <v>762</v>
      </c>
    </row>
    <row r="15" spans="1:12" x14ac:dyDescent="0.3">
      <c r="A15" s="1" t="s">
        <v>772</v>
      </c>
      <c r="B15" s="1">
        <v>121</v>
      </c>
      <c r="C15" s="851">
        <v>61586543</v>
      </c>
      <c r="D15" s="1" t="s">
        <v>773</v>
      </c>
      <c r="E15" s="1"/>
    </row>
    <row r="16" spans="1:12" x14ac:dyDescent="0.3">
      <c r="A16" s="1" t="s">
        <v>774</v>
      </c>
      <c r="B16" s="1">
        <v>122</v>
      </c>
      <c r="C16" s="1" t="s">
        <v>775</v>
      </c>
      <c r="D16" s="1" t="s">
        <v>776</v>
      </c>
      <c r="E16" s="1"/>
    </row>
    <row r="17" spans="1:5" x14ac:dyDescent="0.3">
      <c r="A17" s="1" t="s">
        <v>777</v>
      </c>
      <c r="B17" s="1"/>
      <c r="C17" s="1"/>
      <c r="D17" s="1"/>
      <c r="E17" s="1"/>
    </row>
    <row r="18" spans="1:5" x14ac:dyDescent="0.3">
      <c r="A18" s="1" t="s">
        <v>766</v>
      </c>
      <c r="B18" s="1">
        <v>130</v>
      </c>
      <c r="C18" s="1" t="s">
        <v>778</v>
      </c>
      <c r="D18" s="1" t="s">
        <v>779</v>
      </c>
      <c r="E18" s="1"/>
    </row>
    <row r="19" spans="1:5" x14ac:dyDescent="0.3">
      <c r="A19" s="1" t="s">
        <v>772</v>
      </c>
      <c r="B19" s="1">
        <v>131</v>
      </c>
      <c r="C19" s="1" t="s">
        <v>780</v>
      </c>
      <c r="D19" s="1" t="s">
        <v>781</v>
      </c>
      <c r="E19" s="1"/>
    </row>
    <row r="20" spans="1:5" x14ac:dyDescent="0.3">
      <c r="A20" s="1" t="s">
        <v>768</v>
      </c>
      <c r="B20" s="1">
        <v>132</v>
      </c>
      <c r="C20" s="1" t="s">
        <v>782</v>
      </c>
      <c r="D20" s="1" t="s">
        <v>783</v>
      </c>
      <c r="E20" s="1"/>
    </row>
    <row r="21" spans="1:5" x14ac:dyDescent="0.3">
      <c r="A21" s="1" t="s">
        <v>784</v>
      </c>
      <c r="B21" s="1">
        <v>140</v>
      </c>
      <c r="C21" s="1" t="s">
        <v>785</v>
      </c>
      <c r="D21" s="1" t="s">
        <v>785</v>
      </c>
      <c r="E21" s="1"/>
    </row>
    <row r="22" spans="1:5" x14ac:dyDescent="0.3">
      <c r="A22" s="1" t="s">
        <v>367</v>
      </c>
      <c r="B22" s="1">
        <v>145</v>
      </c>
      <c r="C22" s="1" t="s">
        <v>11</v>
      </c>
      <c r="D22" s="1" t="s">
        <v>11</v>
      </c>
      <c r="E22" s="1"/>
    </row>
    <row r="23" spans="1:5" x14ac:dyDescent="0.3">
      <c r="A23" s="1" t="s">
        <v>786</v>
      </c>
      <c r="B23" s="1"/>
      <c r="C23" s="1"/>
      <c r="D23" s="1"/>
      <c r="E23" s="1"/>
    </row>
    <row r="24" spans="1:5" x14ac:dyDescent="0.3">
      <c r="A24" s="1" t="s">
        <v>787</v>
      </c>
      <c r="B24" s="1">
        <v>150</v>
      </c>
      <c r="C24" s="1" t="s">
        <v>788</v>
      </c>
      <c r="D24" s="851">
        <v>1157710.33</v>
      </c>
      <c r="E24" s="1"/>
    </row>
    <row r="25" spans="1:5" x14ac:dyDescent="0.3">
      <c r="A25" s="1" t="s">
        <v>789</v>
      </c>
      <c r="B25" s="1">
        <v>160</v>
      </c>
      <c r="C25" s="1" t="s">
        <v>790</v>
      </c>
      <c r="D25" s="1" t="s">
        <v>791</v>
      </c>
      <c r="E25" s="1"/>
    </row>
    <row r="26" spans="1:5" x14ac:dyDescent="0.3">
      <c r="A26" s="1" t="s">
        <v>792</v>
      </c>
      <c r="B26" s="1">
        <v>170</v>
      </c>
      <c r="C26" s="1" t="s">
        <v>11</v>
      </c>
      <c r="D26" s="1" t="s">
        <v>793</v>
      </c>
      <c r="E26" s="1"/>
    </row>
    <row r="27" spans="1:5" x14ac:dyDescent="0.3">
      <c r="A27" s="1" t="s">
        <v>168</v>
      </c>
      <c r="B27" s="1">
        <v>180</v>
      </c>
      <c r="C27" s="1" t="s">
        <v>794</v>
      </c>
      <c r="D27" s="1" t="s">
        <v>795</v>
      </c>
      <c r="E27" s="1"/>
    </row>
    <row r="28" spans="1:5" x14ac:dyDescent="0.3">
      <c r="A28" s="1" t="s">
        <v>796</v>
      </c>
      <c r="B28" s="1">
        <v>181</v>
      </c>
      <c r="C28" s="1" t="s">
        <v>11</v>
      </c>
      <c r="D28" s="1" t="s">
        <v>11</v>
      </c>
      <c r="E28" s="1"/>
    </row>
    <row r="29" spans="1:5" x14ac:dyDescent="0.3">
      <c r="A29" s="1" t="s">
        <v>797</v>
      </c>
      <c r="B29" s="1">
        <v>182</v>
      </c>
      <c r="C29" s="1" t="s">
        <v>11</v>
      </c>
      <c r="D29" s="1" t="s">
        <v>11</v>
      </c>
      <c r="E29" s="1"/>
    </row>
    <row r="30" spans="1:5" x14ac:dyDescent="0.3">
      <c r="A30" s="1" t="s">
        <v>798</v>
      </c>
      <c r="B30" s="1">
        <v>183</v>
      </c>
      <c r="C30" s="1" t="s">
        <v>11</v>
      </c>
      <c r="D30" s="1" t="s">
        <v>11</v>
      </c>
      <c r="E30" s="1"/>
    </row>
    <row r="31" spans="1:5" x14ac:dyDescent="0.3">
      <c r="A31" s="1" t="s">
        <v>799</v>
      </c>
      <c r="B31" s="1">
        <v>184</v>
      </c>
      <c r="C31" s="1" t="s">
        <v>11</v>
      </c>
      <c r="D31" s="1" t="s">
        <v>11</v>
      </c>
      <c r="E31" s="1"/>
    </row>
    <row r="32" spans="1:5" x14ac:dyDescent="0.3">
      <c r="A32" s="1" t="s">
        <v>800</v>
      </c>
      <c r="B32" s="1">
        <v>185</v>
      </c>
      <c r="C32" s="1" t="s">
        <v>801</v>
      </c>
      <c r="D32" s="1" t="s">
        <v>795</v>
      </c>
      <c r="E32" s="1"/>
    </row>
    <row r="33" spans="1:5" x14ac:dyDescent="0.3">
      <c r="A33" s="1" t="s">
        <v>802</v>
      </c>
      <c r="B33" s="1">
        <v>186</v>
      </c>
      <c r="C33" s="1" t="s">
        <v>11</v>
      </c>
      <c r="D33" s="1" t="s">
        <v>11</v>
      </c>
      <c r="E33" s="1"/>
    </row>
    <row r="34" spans="1:5" x14ac:dyDescent="0.3">
      <c r="A34" s="1" t="s">
        <v>803</v>
      </c>
      <c r="B34" s="1">
        <v>187</v>
      </c>
      <c r="C34" s="1" t="s">
        <v>804</v>
      </c>
      <c r="D34" s="1" t="s">
        <v>11</v>
      </c>
      <c r="E34" s="1"/>
    </row>
    <row r="35" spans="1:5" x14ac:dyDescent="0.3">
      <c r="A35" s="1" t="s">
        <v>486</v>
      </c>
      <c r="B35" s="1">
        <v>190</v>
      </c>
      <c r="C35" s="1" t="s">
        <v>11</v>
      </c>
      <c r="D35" s="1" t="s">
        <v>11</v>
      </c>
      <c r="E35" s="1"/>
    </row>
    <row r="36" spans="1:5" x14ac:dyDescent="0.3">
      <c r="A36" s="1" t="s">
        <v>805</v>
      </c>
      <c r="B36" s="1">
        <v>200</v>
      </c>
      <c r="C36" s="1" t="s">
        <v>11</v>
      </c>
      <c r="D36" s="1" t="s">
        <v>11</v>
      </c>
      <c r="E36" s="1"/>
    </row>
    <row r="37" spans="1:5" x14ac:dyDescent="0.3">
      <c r="A37" s="1" t="s">
        <v>806</v>
      </c>
      <c r="B37" s="1">
        <v>205</v>
      </c>
      <c r="C37" s="1" t="s">
        <v>11</v>
      </c>
      <c r="D37" s="1" t="s">
        <v>807</v>
      </c>
      <c r="E37" s="1"/>
    </row>
    <row r="38" spans="1:5" x14ac:dyDescent="0.3">
      <c r="A38" s="1" t="s">
        <v>808</v>
      </c>
      <c r="B38" s="1">
        <v>210</v>
      </c>
      <c r="C38" s="1" t="s">
        <v>11</v>
      </c>
      <c r="D38" s="1" t="s">
        <v>11</v>
      </c>
      <c r="E38" s="1"/>
    </row>
    <row r="39" spans="1:5" x14ac:dyDescent="0.3">
      <c r="A39" s="1" t="s">
        <v>809</v>
      </c>
      <c r="B39" s="1">
        <v>220</v>
      </c>
      <c r="C39" s="1" t="s">
        <v>810</v>
      </c>
      <c r="D39" s="1" t="s">
        <v>811</v>
      </c>
      <c r="E39" s="1"/>
    </row>
    <row r="40" spans="1:5" x14ac:dyDescent="0.3">
      <c r="A40" s="1" t="s">
        <v>812</v>
      </c>
      <c r="B40" s="1">
        <v>221</v>
      </c>
      <c r="C40" s="1" t="s">
        <v>810</v>
      </c>
      <c r="D40" s="1" t="s">
        <v>811</v>
      </c>
      <c r="E40" s="1"/>
    </row>
    <row r="41" spans="1:5" x14ac:dyDescent="0.3">
      <c r="A41" s="1" t="s">
        <v>813</v>
      </c>
      <c r="B41" s="1">
        <v>222</v>
      </c>
      <c r="C41" s="1" t="s">
        <v>11</v>
      </c>
      <c r="D41" s="1" t="s">
        <v>11</v>
      </c>
      <c r="E41" s="1"/>
    </row>
    <row r="42" spans="1:5" x14ac:dyDescent="0.3">
      <c r="A42" s="1" t="s">
        <v>620</v>
      </c>
      <c r="B42" s="1">
        <v>240</v>
      </c>
      <c r="C42" s="1" t="s">
        <v>11</v>
      </c>
      <c r="D42" s="1" t="s">
        <v>11</v>
      </c>
      <c r="E42" s="1"/>
    </row>
    <row r="43" spans="1:5" x14ac:dyDescent="0.3">
      <c r="A43" s="1" t="s">
        <v>814</v>
      </c>
      <c r="B43" s="1">
        <v>241</v>
      </c>
      <c r="C43" s="1" t="s">
        <v>11</v>
      </c>
      <c r="D43" s="1" t="s">
        <v>11</v>
      </c>
      <c r="E43" s="1"/>
    </row>
    <row r="44" spans="1:5" x14ac:dyDescent="0.3">
      <c r="A44" s="1" t="s">
        <v>815</v>
      </c>
      <c r="B44" s="1">
        <v>242</v>
      </c>
      <c r="C44" s="1" t="s">
        <v>11</v>
      </c>
      <c r="D44" s="1" t="s">
        <v>11</v>
      </c>
      <c r="E44" s="1"/>
    </row>
    <row r="45" spans="1:5" x14ac:dyDescent="0.3">
      <c r="A45" s="1" t="s">
        <v>816</v>
      </c>
      <c r="B45" s="1">
        <v>243</v>
      </c>
      <c r="C45" s="1" t="s">
        <v>11</v>
      </c>
      <c r="D45" s="1" t="s">
        <v>11</v>
      </c>
      <c r="E45" s="1"/>
    </row>
    <row r="46" spans="1:5" x14ac:dyDescent="0.3">
      <c r="A46" s="1" t="s">
        <v>817</v>
      </c>
      <c r="B46" s="1">
        <v>244</v>
      </c>
      <c r="C46" s="1" t="s">
        <v>11</v>
      </c>
      <c r="D46" s="1" t="s">
        <v>11</v>
      </c>
      <c r="E46" s="1"/>
    </row>
    <row r="47" spans="1:5" x14ac:dyDescent="0.3">
      <c r="A47" s="1" t="s">
        <v>818</v>
      </c>
      <c r="B47" s="1">
        <v>250</v>
      </c>
      <c r="C47" s="1" t="s">
        <v>11</v>
      </c>
      <c r="D47" s="1" t="s">
        <v>11</v>
      </c>
      <c r="E47" s="1"/>
    </row>
    <row r="48" spans="1:5" x14ac:dyDescent="0.3">
      <c r="A48" s="1" t="s">
        <v>819</v>
      </c>
      <c r="B48" s="1">
        <v>260</v>
      </c>
      <c r="C48" s="1" t="s">
        <v>820</v>
      </c>
      <c r="D48" s="1" t="s">
        <v>821</v>
      </c>
      <c r="E48" s="1"/>
    </row>
    <row r="49" spans="1:5" ht="28.8" x14ac:dyDescent="0.3">
      <c r="A49" s="2" t="s">
        <v>822</v>
      </c>
      <c r="B49" s="1">
        <v>261</v>
      </c>
      <c r="C49" s="1" t="s">
        <v>823</v>
      </c>
      <c r="D49" s="1" t="s">
        <v>824</v>
      </c>
      <c r="E49" s="1"/>
    </row>
    <row r="50" spans="1:5" ht="28.8" x14ac:dyDescent="0.3">
      <c r="A50" s="2" t="s">
        <v>825</v>
      </c>
      <c r="B50" s="1"/>
      <c r="C50" s="1"/>
      <c r="D50" s="1"/>
      <c r="E50" s="1"/>
    </row>
    <row r="51" spans="1:5" x14ac:dyDescent="0.3">
      <c r="A51" s="1"/>
      <c r="B51" s="1">
        <v>262</v>
      </c>
      <c r="C51" s="1" t="s">
        <v>826</v>
      </c>
      <c r="D51" s="1" t="s">
        <v>827</v>
      </c>
      <c r="E51" s="1"/>
    </row>
    <row r="52" spans="1:5" ht="28.8" x14ac:dyDescent="0.3">
      <c r="A52" s="2" t="s">
        <v>828</v>
      </c>
      <c r="B52" s="1"/>
      <c r="C52" s="1" t="s">
        <v>11</v>
      </c>
      <c r="D52" s="1" t="s">
        <v>11</v>
      </c>
      <c r="E52" s="1"/>
    </row>
    <row r="53" spans="1:5" x14ac:dyDescent="0.3">
      <c r="A53" s="1"/>
      <c r="B53" s="1">
        <v>263</v>
      </c>
      <c r="C53" s="1"/>
      <c r="D53" s="1"/>
      <c r="E53" s="1"/>
    </row>
    <row r="54" spans="1:5" ht="43.2" x14ac:dyDescent="0.3">
      <c r="A54" s="2" t="s">
        <v>829</v>
      </c>
      <c r="B54" s="1"/>
      <c r="C54" s="1" t="s">
        <v>11</v>
      </c>
      <c r="D54" s="1" t="s">
        <v>11</v>
      </c>
      <c r="E54" s="1"/>
    </row>
    <row r="55" spans="1:5" x14ac:dyDescent="0.3">
      <c r="A55" s="1"/>
      <c r="B55" s="1">
        <v>264</v>
      </c>
      <c r="C55" s="1"/>
      <c r="D55" s="1"/>
      <c r="E55" s="1"/>
    </row>
    <row r="56" spans="1:5" x14ac:dyDescent="0.3">
      <c r="A56" s="1" t="s">
        <v>830</v>
      </c>
      <c r="B56" s="1">
        <v>270</v>
      </c>
      <c r="C56" s="1" t="s">
        <v>11</v>
      </c>
      <c r="D56" s="1" t="s">
        <v>11</v>
      </c>
      <c r="E56" s="1"/>
    </row>
    <row r="57" spans="1:5" x14ac:dyDescent="0.3">
      <c r="A57" s="1" t="s">
        <v>831</v>
      </c>
      <c r="B57" s="1">
        <v>280</v>
      </c>
      <c r="C57" s="1" t="s">
        <v>11</v>
      </c>
      <c r="D57" s="1" t="s">
        <v>11</v>
      </c>
      <c r="E57" s="1"/>
    </row>
    <row r="58" spans="1:5" x14ac:dyDescent="0.3">
      <c r="A58" s="1" t="s">
        <v>832</v>
      </c>
      <c r="B58" s="1">
        <v>285</v>
      </c>
      <c r="C58" s="1" t="s">
        <v>11</v>
      </c>
      <c r="D58" s="1" t="s">
        <v>11</v>
      </c>
      <c r="E58" s="1"/>
    </row>
    <row r="59" spans="1:5" x14ac:dyDescent="0.3">
      <c r="A59" s="1" t="s">
        <v>833</v>
      </c>
      <c r="B59" s="1"/>
      <c r="C59" s="1" t="s">
        <v>11</v>
      </c>
      <c r="D59" s="1" t="s">
        <v>11</v>
      </c>
      <c r="E59" s="1"/>
    </row>
    <row r="60" spans="1:5" x14ac:dyDescent="0.3">
      <c r="A60" s="1" t="s">
        <v>834</v>
      </c>
      <c r="B60" s="1">
        <v>290</v>
      </c>
      <c r="C60" s="1" t="s">
        <v>11</v>
      </c>
      <c r="D60" s="1" t="s">
        <v>11</v>
      </c>
      <c r="E60" s="1"/>
    </row>
    <row r="61" spans="1:5" x14ac:dyDescent="0.3">
      <c r="A61" s="1" t="s">
        <v>835</v>
      </c>
      <c r="B61" s="1">
        <v>300</v>
      </c>
      <c r="C61" s="1" t="s">
        <v>11</v>
      </c>
      <c r="D61" s="1" t="s">
        <v>11</v>
      </c>
      <c r="E61" s="1"/>
    </row>
    <row r="62" spans="1:5" x14ac:dyDescent="0.3">
      <c r="A62" s="1" t="s">
        <v>836</v>
      </c>
      <c r="B62" s="1">
        <v>301</v>
      </c>
      <c r="C62" s="1" t="s">
        <v>11</v>
      </c>
      <c r="D62" s="1" t="s">
        <v>11</v>
      </c>
      <c r="E62" s="1"/>
    </row>
    <row r="63" spans="1:5" x14ac:dyDescent="0.3">
      <c r="A63" s="1" t="s">
        <v>837</v>
      </c>
      <c r="B63" s="1">
        <v>302</v>
      </c>
      <c r="C63" s="1" t="s">
        <v>11</v>
      </c>
      <c r="D63" s="1" t="s">
        <v>11</v>
      </c>
      <c r="E63" s="1"/>
    </row>
    <row r="64" spans="1:5" x14ac:dyDescent="0.3">
      <c r="A64" s="1" t="s">
        <v>838</v>
      </c>
      <c r="B64" s="1">
        <v>303</v>
      </c>
      <c r="C64" s="1" t="s">
        <v>11</v>
      </c>
      <c r="D64" s="1" t="s">
        <v>11</v>
      </c>
      <c r="E64" s="1"/>
    </row>
    <row r="65" spans="1:5" ht="28.8" x14ac:dyDescent="0.3">
      <c r="A65" s="2" t="s">
        <v>839</v>
      </c>
      <c r="B65" s="1"/>
      <c r="C65" s="1" t="s">
        <v>11</v>
      </c>
      <c r="D65" s="1" t="s">
        <v>11</v>
      </c>
      <c r="E65" s="1"/>
    </row>
    <row r="66" spans="1:5" x14ac:dyDescent="0.3">
      <c r="A66" s="1"/>
      <c r="B66" s="1">
        <v>304</v>
      </c>
      <c r="C66" s="1"/>
      <c r="D66" s="1"/>
      <c r="E66" s="1"/>
    </row>
    <row r="67" spans="1:5" x14ac:dyDescent="0.3">
      <c r="A67" s="1" t="s">
        <v>840</v>
      </c>
      <c r="B67" s="1">
        <v>305</v>
      </c>
      <c r="C67" s="1" t="s">
        <v>11</v>
      </c>
      <c r="D67" s="1" t="s">
        <v>11</v>
      </c>
      <c r="E67" s="1"/>
    </row>
    <row r="68" spans="1:5" ht="34.799999999999997" customHeight="1" x14ac:dyDescent="0.3">
      <c r="A68" s="853" t="s">
        <v>841</v>
      </c>
      <c r="B68" s="1">
        <v>310</v>
      </c>
      <c r="C68" s="1" t="s">
        <v>842</v>
      </c>
      <c r="D68" s="1" t="s">
        <v>843</v>
      </c>
      <c r="E68" s="1"/>
    </row>
    <row r="69" spans="1:5" ht="48" customHeight="1" x14ac:dyDescent="0.3">
      <c r="A69" s="1"/>
      <c r="B69" s="1" t="s">
        <v>19</v>
      </c>
      <c r="C69" s="1" t="s">
        <v>925</v>
      </c>
      <c r="D69" s="2" t="s">
        <v>26</v>
      </c>
      <c r="E69" s="1"/>
    </row>
    <row r="70" spans="1:5" x14ac:dyDescent="0.3">
      <c r="A70" s="1"/>
      <c r="B70" s="1"/>
      <c r="C70" s="1"/>
      <c r="D70" s="1"/>
      <c r="E70" s="1"/>
    </row>
    <row r="71" spans="1:5" x14ac:dyDescent="0.3">
      <c r="A71" s="853" t="s">
        <v>844</v>
      </c>
      <c r="B71" s="1"/>
      <c r="C71" s="1"/>
      <c r="D71" s="1"/>
      <c r="E71" s="1"/>
    </row>
    <row r="72" spans="1:5" x14ac:dyDescent="0.3">
      <c r="A72" s="1">
        <v>1</v>
      </c>
      <c r="B72" s="1">
        <v>2</v>
      </c>
      <c r="C72" s="1">
        <v>3</v>
      </c>
      <c r="D72" s="1">
        <v>4</v>
      </c>
      <c r="E72" s="1"/>
    </row>
    <row r="73" spans="1:5" x14ac:dyDescent="0.3">
      <c r="A73" s="1" t="s">
        <v>845</v>
      </c>
      <c r="B73" s="1"/>
      <c r="C73" s="1"/>
      <c r="D73" s="1"/>
      <c r="E73" s="1"/>
    </row>
    <row r="74" spans="1:5" x14ac:dyDescent="0.3">
      <c r="A74" s="1" t="s">
        <v>846</v>
      </c>
      <c r="B74" s="1">
        <v>330</v>
      </c>
      <c r="C74" s="1" t="s">
        <v>847</v>
      </c>
      <c r="D74" s="1" t="s">
        <v>848</v>
      </c>
      <c r="E74" s="1"/>
    </row>
    <row r="75" spans="1:5" x14ac:dyDescent="0.3">
      <c r="A75" s="1" t="s">
        <v>849</v>
      </c>
      <c r="B75" s="1">
        <v>340</v>
      </c>
      <c r="C75" s="1" t="s">
        <v>790</v>
      </c>
      <c r="D75" s="1" t="s">
        <v>791</v>
      </c>
      <c r="E75" s="1"/>
    </row>
    <row r="76" spans="1:5" x14ac:dyDescent="0.3">
      <c r="A76" s="1" t="s">
        <v>850</v>
      </c>
      <c r="B76" s="1">
        <v>345</v>
      </c>
      <c r="C76" s="1" t="s">
        <v>11</v>
      </c>
      <c r="D76" s="1" t="s">
        <v>11</v>
      </c>
      <c r="E76" s="1"/>
    </row>
    <row r="77" spans="1:5" x14ac:dyDescent="0.3">
      <c r="A77" s="1" t="s">
        <v>851</v>
      </c>
      <c r="B77" s="1">
        <v>350</v>
      </c>
      <c r="C77" s="1" t="s">
        <v>852</v>
      </c>
      <c r="D77" s="1" t="s">
        <v>853</v>
      </c>
      <c r="E77" s="1"/>
    </row>
    <row r="78" spans="1:5" x14ac:dyDescent="0.3">
      <c r="A78" s="1" t="s">
        <v>854</v>
      </c>
      <c r="B78" s="1">
        <v>360</v>
      </c>
      <c r="C78" s="1" t="s">
        <v>855</v>
      </c>
      <c r="D78" s="1" t="s">
        <v>856</v>
      </c>
      <c r="E78" s="1"/>
    </row>
    <row r="79" spans="1:5" x14ac:dyDescent="0.3">
      <c r="A79" s="1" t="s">
        <v>857</v>
      </c>
      <c r="B79" s="1">
        <v>370</v>
      </c>
      <c r="C79" s="1" t="s">
        <v>11</v>
      </c>
      <c r="D79" s="1" t="s">
        <v>11</v>
      </c>
      <c r="E79" s="1"/>
    </row>
    <row r="80" spans="1:5" x14ac:dyDescent="0.3">
      <c r="A80" s="1" t="s">
        <v>858</v>
      </c>
      <c r="B80" s="1"/>
      <c r="C80" s="1" t="s">
        <v>11</v>
      </c>
      <c r="D80" s="1" t="s">
        <v>11</v>
      </c>
      <c r="E80" s="1"/>
    </row>
    <row r="81" spans="1:5" x14ac:dyDescent="0.3">
      <c r="A81" s="1" t="s">
        <v>859</v>
      </c>
      <c r="B81" s="1">
        <v>380</v>
      </c>
      <c r="C81" s="1" t="s">
        <v>11</v>
      </c>
      <c r="D81" s="1" t="s">
        <v>11</v>
      </c>
      <c r="E81" s="1"/>
    </row>
    <row r="82" spans="1:5" x14ac:dyDescent="0.3">
      <c r="A82" s="1"/>
      <c r="B82" s="1"/>
      <c r="C82" s="1" t="s">
        <v>11</v>
      </c>
      <c r="D82" s="1" t="s">
        <v>11</v>
      </c>
      <c r="E82" s="1"/>
    </row>
    <row r="83" spans="1:5" x14ac:dyDescent="0.3">
      <c r="A83" s="1" t="s">
        <v>860</v>
      </c>
      <c r="B83" s="1">
        <v>390</v>
      </c>
      <c r="C83" s="1"/>
      <c r="D83" s="1"/>
      <c r="E83" s="1"/>
    </row>
    <row r="84" spans="1:5" x14ac:dyDescent="0.3">
      <c r="A84" s="1"/>
      <c r="B84" s="1"/>
      <c r="C84" s="1" t="s">
        <v>11</v>
      </c>
      <c r="D84" s="1" t="s">
        <v>11</v>
      </c>
      <c r="E84" s="1"/>
    </row>
    <row r="85" spans="1:5" x14ac:dyDescent="0.3">
      <c r="A85" s="1" t="s">
        <v>861</v>
      </c>
      <c r="B85" s="1">
        <v>400</v>
      </c>
      <c r="C85" s="1"/>
      <c r="D85" s="1"/>
      <c r="E85" s="1"/>
    </row>
    <row r="86" spans="1:5" x14ac:dyDescent="0.3">
      <c r="A86" s="1"/>
      <c r="B86" s="1"/>
      <c r="C86" s="1" t="s">
        <v>11</v>
      </c>
      <c r="D86" s="1" t="s">
        <v>11</v>
      </c>
      <c r="E86" s="1"/>
    </row>
    <row r="87" spans="1:5" x14ac:dyDescent="0.3">
      <c r="A87" s="1" t="s">
        <v>862</v>
      </c>
      <c r="B87" s="1">
        <v>410</v>
      </c>
      <c r="C87" s="1"/>
      <c r="D87" s="1"/>
      <c r="E87" s="1"/>
    </row>
    <row r="88" spans="1:5" x14ac:dyDescent="0.3">
      <c r="A88" s="1"/>
      <c r="B88" s="1"/>
      <c r="C88" s="1"/>
      <c r="D88" s="1"/>
      <c r="E88" s="1"/>
    </row>
    <row r="89" spans="1:5" x14ac:dyDescent="0.3">
      <c r="A89" s="1" t="s">
        <v>169</v>
      </c>
      <c r="B89" s="1">
        <v>420</v>
      </c>
      <c r="C89" s="851">
        <v>1324596.8400000001</v>
      </c>
      <c r="D89" s="1">
        <v>5240.43</v>
      </c>
      <c r="E89" s="1"/>
    </row>
    <row r="90" spans="1:5" ht="28.8" x14ac:dyDescent="0.3">
      <c r="A90" s="2" t="s">
        <v>796</v>
      </c>
      <c r="B90" s="1"/>
      <c r="C90" s="1"/>
      <c r="D90" s="1"/>
      <c r="E90" s="1"/>
    </row>
    <row r="91" spans="1:5" x14ac:dyDescent="0.3">
      <c r="A91" s="1"/>
      <c r="B91" s="1">
        <v>421</v>
      </c>
      <c r="C91" s="1" t="s">
        <v>863</v>
      </c>
      <c r="D91" s="1" t="s">
        <v>864</v>
      </c>
      <c r="E91" s="1"/>
    </row>
    <row r="92" spans="1:5" x14ac:dyDescent="0.3">
      <c r="A92" s="1" t="s">
        <v>865</v>
      </c>
      <c r="B92" s="1">
        <v>422</v>
      </c>
      <c r="C92" s="1" t="s">
        <v>866</v>
      </c>
      <c r="D92" s="1"/>
      <c r="E92" s="1"/>
    </row>
    <row r="93" spans="1:5" x14ac:dyDescent="0.3">
      <c r="A93" s="1" t="s">
        <v>867</v>
      </c>
      <c r="B93" s="1">
        <v>423</v>
      </c>
      <c r="C93" s="1" t="s">
        <v>868</v>
      </c>
      <c r="D93" s="1" t="s">
        <v>11</v>
      </c>
      <c r="E93" s="1"/>
    </row>
    <row r="94" spans="1:5" x14ac:dyDescent="0.3">
      <c r="A94" s="1" t="s">
        <v>869</v>
      </c>
      <c r="B94" s="1">
        <v>424</v>
      </c>
      <c r="C94" s="1" t="s">
        <v>11</v>
      </c>
      <c r="D94" s="1" t="s">
        <v>11</v>
      </c>
      <c r="E94" s="1"/>
    </row>
    <row r="95" spans="1:5" x14ac:dyDescent="0.3">
      <c r="A95" s="1" t="s">
        <v>870</v>
      </c>
      <c r="B95" s="1">
        <v>425</v>
      </c>
      <c r="C95" s="1" t="s">
        <v>11</v>
      </c>
      <c r="D95" s="1" t="s">
        <v>11</v>
      </c>
      <c r="E95" s="1"/>
    </row>
    <row r="96" spans="1:5" x14ac:dyDescent="0.3">
      <c r="A96" s="1" t="s">
        <v>871</v>
      </c>
      <c r="B96" s="1">
        <v>426</v>
      </c>
      <c r="C96" s="1" t="s">
        <v>11</v>
      </c>
      <c r="D96" s="1" t="s">
        <v>11</v>
      </c>
      <c r="E96" s="1"/>
    </row>
    <row r="97" spans="1:5" x14ac:dyDescent="0.3">
      <c r="A97" s="1" t="s">
        <v>802</v>
      </c>
      <c r="B97" s="1">
        <v>427</v>
      </c>
      <c r="C97" s="1" t="s">
        <v>11</v>
      </c>
      <c r="D97" s="1" t="s">
        <v>11</v>
      </c>
      <c r="E97" s="1"/>
    </row>
    <row r="98" spans="1:5" x14ac:dyDescent="0.3">
      <c r="A98" s="1" t="s">
        <v>872</v>
      </c>
      <c r="B98" s="1">
        <v>428</v>
      </c>
      <c r="C98" s="1" t="s">
        <v>11</v>
      </c>
      <c r="D98" s="1" t="s">
        <v>11</v>
      </c>
      <c r="E98" s="1"/>
    </row>
    <row r="99" spans="1:5" x14ac:dyDescent="0.3">
      <c r="A99" s="1" t="s">
        <v>803</v>
      </c>
      <c r="B99" s="1">
        <v>429</v>
      </c>
      <c r="C99" s="1" t="s">
        <v>804</v>
      </c>
      <c r="D99" s="1" t="s">
        <v>11</v>
      </c>
      <c r="E99" s="1"/>
    </row>
    <row r="100" spans="1:5" x14ac:dyDescent="0.3">
      <c r="A100" s="1" t="s">
        <v>134</v>
      </c>
      <c r="B100" s="1"/>
      <c r="C100" s="1"/>
      <c r="D100" s="1"/>
      <c r="E100" s="1"/>
    </row>
    <row r="101" spans="1:5" x14ac:dyDescent="0.3">
      <c r="A101" s="1" t="s">
        <v>486</v>
      </c>
      <c r="B101" s="1">
        <v>430</v>
      </c>
      <c r="C101" s="1" t="s">
        <v>873</v>
      </c>
      <c r="D101" s="1" t="s">
        <v>874</v>
      </c>
      <c r="E101" s="1"/>
    </row>
    <row r="102" spans="1:5" x14ac:dyDescent="0.3">
      <c r="A102" s="1"/>
      <c r="B102" s="1"/>
      <c r="C102" s="1" t="s">
        <v>11</v>
      </c>
      <c r="D102" s="1" t="s">
        <v>11</v>
      </c>
      <c r="E102" s="1"/>
    </row>
    <row r="103" spans="1:5" x14ac:dyDescent="0.3">
      <c r="A103" s="1" t="s">
        <v>805</v>
      </c>
      <c r="B103" s="1">
        <v>440</v>
      </c>
      <c r="C103" s="1"/>
      <c r="D103" s="1"/>
      <c r="E103" s="1"/>
    </row>
    <row r="104" spans="1:5" x14ac:dyDescent="0.3">
      <c r="A104" s="1"/>
      <c r="B104" s="1"/>
      <c r="C104" s="1"/>
      <c r="D104" s="1"/>
      <c r="E104" s="1"/>
    </row>
    <row r="105" spans="1:5" x14ac:dyDescent="0.3">
      <c r="A105" s="1" t="s">
        <v>875</v>
      </c>
      <c r="B105" s="1">
        <v>445</v>
      </c>
      <c r="C105" s="1" t="s">
        <v>11</v>
      </c>
      <c r="D105" s="1" t="s">
        <v>876</v>
      </c>
      <c r="E105" s="1"/>
    </row>
    <row r="106" spans="1:5" x14ac:dyDescent="0.3">
      <c r="A106" s="1" t="s">
        <v>877</v>
      </c>
      <c r="B106" s="1"/>
      <c r="C106" s="1" t="s">
        <v>11</v>
      </c>
      <c r="D106" s="1" t="s">
        <v>11</v>
      </c>
      <c r="E106" s="1"/>
    </row>
    <row r="107" spans="1:5" x14ac:dyDescent="0.3">
      <c r="A107" s="1" t="s">
        <v>878</v>
      </c>
      <c r="B107" s="1">
        <v>450</v>
      </c>
      <c r="C107" s="1" t="s">
        <v>11</v>
      </c>
      <c r="D107" s="1" t="s">
        <v>11</v>
      </c>
      <c r="E107" s="1"/>
    </row>
    <row r="108" spans="1:5" x14ac:dyDescent="0.3">
      <c r="A108" s="1"/>
      <c r="B108" s="1"/>
      <c r="C108" s="1" t="s">
        <v>11</v>
      </c>
      <c r="D108" s="1" t="s">
        <v>11</v>
      </c>
      <c r="E108" s="1"/>
    </row>
    <row r="109" spans="1:5" x14ac:dyDescent="0.3">
      <c r="A109" s="1" t="s">
        <v>879</v>
      </c>
      <c r="B109" s="1">
        <v>460</v>
      </c>
      <c r="C109" s="1"/>
      <c r="D109" s="1"/>
      <c r="E109" s="1"/>
    </row>
    <row r="110" spans="1:5" x14ac:dyDescent="0.3">
      <c r="A110" s="1" t="s">
        <v>880</v>
      </c>
      <c r="B110" s="1">
        <v>461</v>
      </c>
      <c r="C110" s="1" t="s">
        <v>11</v>
      </c>
      <c r="D110" s="1" t="s">
        <v>11</v>
      </c>
      <c r="E110" s="1"/>
    </row>
    <row r="111" spans="1:5" x14ac:dyDescent="0.3">
      <c r="A111" s="1" t="s">
        <v>881</v>
      </c>
      <c r="B111" s="1">
        <v>462</v>
      </c>
      <c r="C111" s="1" t="s">
        <v>11</v>
      </c>
      <c r="D111" s="1" t="s">
        <v>11</v>
      </c>
      <c r="E111" s="1"/>
    </row>
    <row r="112" spans="1:5" x14ac:dyDescent="0.3">
      <c r="A112" s="1" t="s">
        <v>882</v>
      </c>
      <c r="B112" s="1">
        <v>463</v>
      </c>
      <c r="C112" s="1" t="s">
        <v>11</v>
      </c>
      <c r="D112" s="1" t="s">
        <v>11</v>
      </c>
      <c r="E112" s="1"/>
    </row>
    <row r="113" spans="1:6" ht="28.8" x14ac:dyDescent="0.3">
      <c r="A113" s="2" t="s">
        <v>883</v>
      </c>
      <c r="B113" s="1"/>
      <c r="C113" s="1" t="s">
        <v>11</v>
      </c>
      <c r="D113" s="1" t="s">
        <v>11</v>
      </c>
      <c r="E113" s="1"/>
    </row>
    <row r="114" spans="1:6" x14ac:dyDescent="0.3">
      <c r="A114" s="1"/>
      <c r="B114" s="1">
        <v>464</v>
      </c>
      <c r="C114" s="1"/>
      <c r="D114" s="1"/>
      <c r="E114" s="1"/>
    </row>
    <row r="115" spans="1:6" x14ac:dyDescent="0.3">
      <c r="A115" s="1" t="s">
        <v>884</v>
      </c>
      <c r="B115" s="1">
        <v>465</v>
      </c>
      <c r="C115" s="1" t="s">
        <v>11</v>
      </c>
      <c r="D115" s="1" t="s">
        <v>11</v>
      </c>
      <c r="E115" s="1"/>
    </row>
    <row r="116" spans="1:6" ht="23.4" customHeight="1" x14ac:dyDescent="0.3">
      <c r="A116" s="853" t="s">
        <v>841</v>
      </c>
      <c r="B116" s="1">
        <v>470</v>
      </c>
      <c r="C116" s="1" t="s">
        <v>842</v>
      </c>
      <c r="D116" s="1" t="s">
        <v>885</v>
      </c>
      <c r="E116" s="1"/>
    </row>
    <row r="117" spans="1:6" x14ac:dyDescent="0.3">
      <c r="A117" s="1"/>
      <c r="B117" s="1"/>
      <c r="C117" s="1"/>
      <c r="D117" s="1"/>
      <c r="E117" s="1"/>
    </row>
    <row r="118" spans="1:6" x14ac:dyDescent="0.3">
      <c r="A118" s="1"/>
      <c r="B118" s="1"/>
      <c r="C118" s="1"/>
      <c r="D118" s="1"/>
      <c r="E118" s="1"/>
    </row>
    <row r="119" spans="1:6" x14ac:dyDescent="0.3">
      <c r="A119" s="1"/>
      <c r="B119" s="1"/>
      <c r="C119" s="1"/>
      <c r="D119" s="1"/>
      <c r="E119" s="1"/>
    </row>
    <row r="120" spans="1:6" x14ac:dyDescent="0.3">
      <c r="A120" s="1"/>
      <c r="B120" s="1"/>
      <c r="C120" s="1"/>
      <c r="D120" s="1"/>
      <c r="E120" s="1"/>
    </row>
    <row r="121" spans="1:6" x14ac:dyDescent="0.3">
      <c r="A121" s="1" t="s">
        <v>886</v>
      </c>
      <c r="B121" s="1"/>
      <c r="C121" s="1"/>
      <c r="D121" s="1"/>
      <c r="E121" s="1"/>
    </row>
    <row r="122" spans="1:6" x14ac:dyDescent="0.3">
      <c r="A122" s="1"/>
      <c r="B122" s="1"/>
      <c r="C122" s="1"/>
      <c r="D122" s="1"/>
      <c r="E122" s="852"/>
    </row>
    <row r="123" spans="1:6" ht="42.6" customHeight="1" x14ac:dyDescent="0.3">
      <c r="A123" s="1" t="s">
        <v>887</v>
      </c>
      <c r="B123" s="1" t="s">
        <v>19</v>
      </c>
      <c r="C123" s="2" t="s">
        <v>22</v>
      </c>
      <c r="D123" s="1" t="s">
        <v>888</v>
      </c>
      <c r="E123" s="1" t="s">
        <v>889</v>
      </c>
      <c r="F123" s="2" t="s">
        <v>26</v>
      </c>
    </row>
    <row r="124" spans="1:6" ht="39" customHeight="1" x14ac:dyDescent="0.3">
      <c r="B124" s="1"/>
      <c r="C124" s="1"/>
      <c r="D124" s="1"/>
      <c r="E124" s="1"/>
      <c r="F124" s="1"/>
    </row>
    <row r="125" spans="1:6" x14ac:dyDescent="0.3">
      <c r="A125" s="1">
        <v>1</v>
      </c>
      <c r="B125" s="1">
        <v>2</v>
      </c>
      <c r="C125" s="1">
        <v>3</v>
      </c>
      <c r="D125" s="1">
        <v>4</v>
      </c>
      <c r="E125" s="1">
        <v>5</v>
      </c>
      <c r="F125" s="1">
        <v>6</v>
      </c>
    </row>
    <row r="126" spans="1:6" x14ac:dyDescent="0.3">
      <c r="A126" s="1" t="s">
        <v>890</v>
      </c>
      <c r="B126" s="1">
        <v>10</v>
      </c>
      <c r="C126" s="1" t="s">
        <v>11</v>
      </c>
      <c r="D126" s="1" t="s">
        <v>11</v>
      </c>
      <c r="E126" s="1" t="s">
        <v>11</v>
      </c>
      <c r="F126" s="1" t="s">
        <v>11</v>
      </c>
    </row>
    <row r="127" spans="1:6" x14ac:dyDescent="0.3">
      <c r="A127" s="1" t="s">
        <v>891</v>
      </c>
      <c r="B127" s="1">
        <v>20</v>
      </c>
      <c r="C127" s="1" t="s">
        <v>892</v>
      </c>
      <c r="D127" s="1" t="s">
        <v>893</v>
      </c>
      <c r="E127" s="1" t="s">
        <v>894</v>
      </c>
      <c r="F127" s="1" t="s">
        <v>895</v>
      </c>
    </row>
    <row r="128" spans="1:6" x14ac:dyDescent="0.3">
      <c r="A128" s="1" t="s">
        <v>896</v>
      </c>
      <c r="B128" s="1">
        <v>30</v>
      </c>
      <c r="C128" s="1" t="s">
        <v>11</v>
      </c>
      <c r="D128" s="1" t="s">
        <v>11</v>
      </c>
      <c r="E128" s="1" t="s">
        <v>11</v>
      </c>
      <c r="F128" s="1" t="s">
        <v>11</v>
      </c>
    </row>
    <row r="129" spans="1:6" x14ac:dyDescent="0.3">
      <c r="A129" s="1" t="s">
        <v>897</v>
      </c>
      <c r="B129" s="1">
        <v>31</v>
      </c>
      <c r="C129" s="1" t="s">
        <v>11</v>
      </c>
      <c r="D129" s="1" t="s">
        <v>11</v>
      </c>
      <c r="E129" s="1" t="s">
        <v>11</v>
      </c>
      <c r="F129" s="1" t="s">
        <v>11</v>
      </c>
    </row>
    <row r="130" spans="1:6" x14ac:dyDescent="0.3">
      <c r="A130" s="1" t="s">
        <v>898</v>
      </c>
      <c r="B130" s="1">
        <v>32</v>
      </c>
      <c r="C130" s="1" t="s">
        <v>11</v>
      </c>
      <c r="D130" s="1" t="s">
        <v>11</v>
      </c>
      <c r="E130" s="1" t="s">
        <v>11</v>
      </c>
      <c r="F130" s="1" t="s">
        <v>11</v>
      </c>
    </row>
    <row r="131" spans="1:6" x14ac:dyDescent="0.3">
      <c r="A131" s="1" t="s">
        <v>899</v>
      </c>
      <c r="B131" s="1">
        <v>40</v>
      </c>
      <c r="C131" s="1" t="s">
        <v>11</v>
      </c>
      <c r="D131" s="1" t="s">
        <v>11</v>
      </c>
      <c r="E131" s="1" t="s">
        <v>11</v>
      </c>
      <c r="F131" s="1" t="s">
        <v>11</v>
      </c>
    </row>
    <row r="132" spans="1:6" x14ac:dyDescent="0.3">
      <c r="A132" s="1" t="s">
        <v>900</v>
      </c>
      <c r="B132" s="1">
        <v>50</v>
      </c>
      <c r="C132" s="1" t="s">
        <v>11</v>
      </c>
      <c r="D132" s="1" t="s">
        <v>11</v>
      </c>
      <c r="E132" s="1" t="s">
        <v>11</v>
      </c>
      <c r="F132" s="1" t="s">
        <v>11</v>
      </c>
    </row>
    <row r="133" spans="1:6" x14ac:dyDescent="0.3">
      <c r="A133" s="1" t="s">
        <v>901</v>
      </c>
      <c r="B133" s="1">
        <v>60</v>
      </c>
      <c r="C133" s="1" t="s">
        <v>902</v>
      </c>
      <c r="D133" s="1">
        <v>490</v>
      </c>
      <c r="E133" s="1" t="s">
        <v>11</v>
      </c>
      <c r="F133" s="1" t="s">
        <v>903</v>
      </c>
    </row>
    <row r="134" spans="1:6" x14ac:dyDescent="0.3">
      <c r="A134" s="1" t="s">
        <v>904</v>
      </c>
      <c r="B134" s="1">
        <v>61</v>
      </c>
      <c r="C134" s="1" t="s">
        <v>11</v>
      </c>
      <c r="D134" s="1" t="s">
        <v>11</v>
      </c>
      <c r="E134" s="1" t="s">
        <v>11</v>
      </c>
      <c r="F134" s="1" t="s">
        <v>11</v>
      </c>
    </row>
    <row r="135" spans="1:6" x14ac:dyDescent="0.3">
      <c r="A135" s="1" t="s">
        <v>905</v>
      </c>
      <c r="B135" s="1">
        <v>62</v>
      </c>
      <c r="C135" s="1" t="s">
        <v>902</v>
      </c>
      <c r="D135" s="1">
        <v>490</v>
      </c>
      <c r="E135" s="1" t="s">
        <v>11</v>
      </c>
      <c r="F135" s="1" t="s">
        <v>903</v>
      </c>
    </row>
    <row r="136" spans="1:6" x14ac:dyDescent="0.3">
      <c r="A136" s="1" t="s">
        <v>906</v>
      </c>
      <c r="B136" s="1">
        <v>70</v>
      </c>
      <c r="C136" s="1" t="s">
        <v>907</v>
      </c>
      <c r="D136" s="1" t="s">
        <v>908</v>
      </c>
      <c r="E136" s="1" t="s">
        <v>909</v>
      </c>
      <c r="F136" s="1" t="s">
        <v>811</v>
      </c>
    </row>
    <row r="137" spans="1:6" x14ac:dyDescent="0.3">
      <c r="A137" s="1"/>
      <c r="B137" s="1"/>
      <c r="C137" s="1" t="s">
        <v>11</v>
      </c>
      <c r="D137" s="1" t="s">
        <v>11</v>
      </c>
      <c r="E137" s="1" t="s">
        <v>11</v>
      </c>
      <c r="F137" s="1" t="s">
        <v>11</v>
      </c>
    </row>
    <row r="138" spans="1:6" x14ac:dyDescent="0.3">
      <c r="A138" s="1"/>
      <c r="B138" s="1"/>
      <c r="C138" s="1" t="s">
        <v>11</v>
      </c>
      <c r="D138" s="1" t="s">
        <v>11</v>
      </c>
      <c r="E138" s="1" t="s">
        <v>11</v>
      </c>
      <c r="F138" s="1" t="s">
        <v>11</v>
      </c>
    </row>
    <row r="139" spans="1:6" x14ac:dyDescent="0.3">
      <c r="A139" s="1"/>
      <c r="B139" s="1"/>
      <c r="C139" s="1" t="s">
        <v>11</v>
      </c>
      <c r="D139" s="1" t="s">
        <v>11</v>
      </c>
      <c r="E139" s="1" t="s">
        <v>11</v>
      </c>
      <c r="F139" s="1" t="s">
        <v>11</v>
      </c>
    </row>
    <row r="140" spans="1:6" x14ac:dyDescent="0.3">
      <c r="A140" s="1" t="s">
        <v>910</v>
      </c>
      <c r="B140" s="1"/>
      <c r="C140" s="1" t="s">
        <v>911</v>
      </c>
      <c r="D140" s="1" t="s">
        <v>912</v>
      </c>
      <c r="E140" s="1" t="s">
        <v>913</v>
      </c>
      <c r="F140" s="1" t="s">
        <v>914</v>
      </c>
    </row>
    <row r="141" spans="1:6" x14ac:dyDescent="0.3">
      <c r="A141" s="1"/>
      <c r="B141" s="1"/>
      <c r="C141" s="1"/>
      <c r="D141" s="1"/>
      <c r="E141" s="1"/>
      <c r="F141" s="1"/>
    </row>
    <row r="147" spans="1:9" x14ac:dyDescent="0.3">
      <c r="A147" t="s">
        <v>915</v>
      </c>
      <c r="D147" t="s">
        <v>916</v>
      </c>
      <c r="F147" t="s">
        <v>917</v>
      </c>
    </row>
    <row r="148" spans="1:9" x14ac:dyDescent="0.3">
      <c r="E148" t="s">
        <v>918</v>
      </c>
      <c r="H148" t="s">
        <v>919</v>
      </c>
    </row>
    <row r="149" spans="1:9" x14ac:dyDescent="0.3">
      <c r="A149" t="s">
        <v>920</v>
      </c>
      <c r="B149" t="s">
        <v>916</v>
      </c>
      <c r="D149" t="s">
        <v>921</v>
      </c>
    </row>
    <row r="150" spans="1:9" x14ac:dyDescent="0.3">
      <c r="E150" t="s">
        <v>922</v>
      </c>
      <c r="I150" t="s">
        <v>923</v>
      </c>
    </row>
    <row r="154" spans="1:9" x14ac:dyDescent="0.3">
      <c r="A154" t="s">
        <v>924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5" width="10.5546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1" width="10.5546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7" width="10.5546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3" width="10.5546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9" width="10.5546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5" width="10.5546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1" width="10.5546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7" width="10.5546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3" width="10.5546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9" width="10.5546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5" width="10.5546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1" width="10.5546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7" width="10.5546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3" width="10.5546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9" width="10.5546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5" width="10.5546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1" width="10.5546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7" width="10.5546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3" width="10.5546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9" width="10.5546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5" width="10.5546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1" width="10.5546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7" width="10.5546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3" width="10.5546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9" width="10.5546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5" width="10.5546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1" width="10.5546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7" width="10.5546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3" width="10.5546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9" width="10.5546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5" width="10.5546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1" width="10.5546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7" width="10.5546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3" width="10.5546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9" width="10.5546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5" width="10.5546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1" width="10.5546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7" width="10.5546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3" width="10.5546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9" width="10.5546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5" width="10.5546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1" width="10.5546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7" width="10.5546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3" width="10.5546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9" width="10.5546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5" width="10.5546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1" width="10.5546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7" width="10.5546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3" width="10.5546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9" width="10.5546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5" width="10.5546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1" width="10.5546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7" width="10.5546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3" width="10.5546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9" width="10.5546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5" width="10.5546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1" width="10.5546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7" width="10.5546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3" width="10.5546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9" width="10.5546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5" width="10.5546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1" width="10.5546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7" width="10.5546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3" width="10.5546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163</v>
      </c>
      <c r="E15" s="23" t="str">
        <f>IF(D15&gt;0,VLOOKUP(D15,[2]ДовидникКФК!A$1:B$65536,2,FALSE),"")</f>
        <v>Централізовані бухгалтеріі обласних, міських, районних відділів освіти</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1.4" x14ac:dyDescent="0.2">
      <c r="A23" s="39" t="s">
        <v>156</v>
      </c>
      <c r="B23" s="39" t="s">
        <v>27</v>
      </c>
      <c r="C23" s="40" t="s">
        <v>28</v>
      </c>
      <c r="D23" s="781">
        <f>D24+D58+D78+D83+D86</f>
        <v>1928231</v>
      </c>
      <c r="E23" s="781">
        <v>1928231</v>
      </c>
      <c r="F23" s="781">
        <f>F24+F58+F78+F83+F86</f>
        <v>0</v>
      </c>
      <c r="G23" s="781">
        <f>G24+G58+G78+G83+G86</f>
        <v>1923489.89</v>
      </c>
      <c r="H23" s="781">
        <f>H24+H58+H78+H83+H86</f>
        <v>1923489.89</v>
      </c>
      <c r="I23" s="781">
        <f>I24+I58+I78+I83+I86</f>
        <v>1929550.16</v>
      </c>
      <c r="J23" s="41">
        <f>F23+G23-H23</f>
        <v>0</v>
      </c>
    </row>
    <row r="24" spans="1:12" s="12" customFormat="1" ht="20.399999999999999" x14ac:dyDescent="0.2">
      <c r="A24" s="35" t="s">
        <v>760</v>
      </c>
      <c r="B24" s="39">
        <v>2000</v>
      </c>
      <c r="C24" s="40" t="s">
        <v>29</v>
      </c>
      <c r="D24" s="781">
        <f t="shared" ref="D24:I24" si="0">D25+D30+D46+D49+D53+D57</f>
        <v>1928231</v>
      </c>
      <c r="E24" s="168">
        <v>0</v>
      </c>
      <c r="F24" s="781">
        <f t="shared" si="0"/>
        <v>0</v>
      </c>
      <c r="G24" s="781">
        <f t="shared" si="0"/>
        <v>1923489.89</v>
      </c>
      <c r="H24" s="781">
        <f t="shared" si="0"/>
        <v>1923489.89</v>
      </c>
      <c r="I24" s="781">
        <f t="shared" si="0"/>
        <v>1929550.16</v>
      </c>
      <c r="J24" s="41">
        <f t="shared" ref="J24:J86" si="1">F24+G24-H24</f>
        <v>0</v>
      </c>
    </row>
    <row r="25" spans="1:12" s="12" customFormat="1" ht="11.4" x14ac:dyDescent="0.2">
      <c r="A25" s="48" t="s">
        <v>30</v>
      </c>
      <c r="B25" s="39">
        <v>2100</v>
      </c>
      <c r="C25" s="40" t="s">
        <v>31</v>
      </c>
      <c r="D25" s="781">
        <f>D26+D29</f>
        <v>1756241</v>
      </c>
      <c r="E25" s="168">
        <v>0</v>
      </c>
      <c r="F25" s="781">
        <f>F26+F29</f>
        <v>0</v>
      </c>
      <c r="G25" s="781">
        <f>G26+G29</f>
        <v>1756122.13</v>
      </c>
      <c r="H25" s="781">
        <f>H26+H29</f>
        <v>1756122.13</v>
      </c>
      <c r="I25" s="781">
        <f>I26+I29</f>
        <v>1756122.13</v>
      </c>
      <c r="J25" s="41">
        <f t="shared" si="1"/>
        <v>0</v>
      </c>
    </row>
    <row r="26" spans="1:12" s="12" customFormat="1" ht="13.2" x14ac:dyDescent="0.3">
      <c r="A26" s="49" t="s">
        <v>32</v>
      </c>
      <c r="B26" s="50">
        <v>2110</v>
      </c>
      <c r="C26" s="133" t="s">
        <v>33</v>
      </c>
      <c r="D26" s="783">
        <f t="shared" ref="D26:I26" si="2">SUM(D27:D28)</f>
        <v>1282902</v>
      </c>
      <c r="E26" s="784">
        <v>1282902</v>
      </c>
      <c r="F26" s="783">
        <f t="shared" si="2"/>
        <v>0</v>
      </c>
      <c r="G26" s="783">
        <f t="shared" si="2"/>
        <v>1282783.24</v>
      </c>
      <c r="H26" s="783">
        <f t="shared" si="2"/>
        <v>1282783.24</v>
      </c>
      <c r="I26" s="783">
        <f t="shared" si="2"/>
        <v>1282783.24</v>
      </c>
      <c r="J26" s="93">
        <f t="shared" si="1"/>
        <v>0</v>
      </c>
    </row>
    <row r="27" spans="1:12" s="12" customFormat="1" ht="20.399999999999999" x14ac:dyDescent="0.3">
      <c r="A27" s="51" t="s">
        <v>34</v>
      </c>
      <c r="B27" s="35">
        <v>2111</v>
      </c>
      <c r="C27" s="166" t="s">
        <v>35</v>
      </c>
      <c r="D27" s="784">
        <v>1282902</v>
      </c>
      <c r="E27" s="168">
        <v>0</v>
      </c>
      <c r="F27" s="786">
        <v>0</v>
      </c>
      <c r="G27" s="786">
        <v>1282783.24</v>
      </c>
      <c r="H27" s="786">
        <f>G27</f>
        <v>1282783.24</v>
      </c>
      <c r="I27" s="786">
        <v>1282783.24</v>
      </c>
      <c r="J27" s="128">
        <f t="shared" si="1"/>
        <v>0</v>
      </c>
    </row>
    <row r="28" spans="1:12" s="12" customFormat="1" ht="51" x14ac:dyDescent="0.3">
      <c r="A28" s="51" t="s">
        <v>36</v>
      </c>
      <c r="B28" s="35">
        <v>2112</v>
      </c>
      <c r="C28" s="166" t="s">
        <v>37</v>
      </c>
      <c r="D28" s="845"/>
      <c r="E28" s="168">
        <v>0</v>
      </c>
      <c r="F28" s="786">
        <v>0</v>
      </c>
      <c r="G28" s="786">
        <v>0</v>
      </c>
      <c r="H28" s="786">
        <v>0</v>
      </c>
      <c r="I28" s="786">
        <v>0</v>
      </c>
      <c r="J28" s="128">
        <f t="shared" si="1"/>
        <v>0</v>
      </c>
    </row>
    <row r="29" spans="1:12" s="12" customFormat="1" ht="30.6" x14ac:dyDescent="0.3">
      <c r="A29" s="52" t="s">
        <v>38</v>
      </c>
      <c r="B29" s="50">
        <v>2120</v>
      </c>
      <c r="C29" s="133" t="s">
        <v>39</v>
      </c>
      <c r="D29" s="789">
        <v>473339</v>
      </c>
      <c r="E29" s="789">
        <v>473339</v>
      </c>
      <c r="F29" s="790">
        <v>0</v>
      </c>
      <c r="G29" s="790">
        <v>473338.89</v>
      </c>
      <c r="H29" s="790">
        <f>G29</f>
        <v>473338.89</v>
      </c>
      <c r="I29" s="790">
        <v>473338.89</v>
      </c>
      <c r="J29" s="93">
        <f t="shared" si="1"/>
        <v>0</v>
      </c>
    </row>
    <row r="30" spans="1:12" s="12" customFormat="1" ht="11.25" customHeight="1" x14ac:dyDescent="0.2">
      <c r="A30" s="53" t="s">
        <v>40</v>
      </c>
      <c r="B30" s="39">
        <v>2200</v>
      </c>
      <c r="C30" s="40" t="s">
        <v>41</v>
      </c>
      <c r="D30" s="791">
        <f>SUM(D31:D37)+D43</f>
        <v>171990</v>
      </c>
      <c r="E30" s="168">
        <v>0</v>
      </c>
      <c r="F30" s="791">
        <f>SUM(F31:F37)+F43</f>
        <v>0</v>
      </c>
      <c r="G30" s="791">
        <f>SUM(G31:G37)+G43</f>
        <v>167367.76</v>
      </c>
      <c r="H30" s="791">
        <f>SUM(H31:H37)+H43</f>
        <v>167367.76</v>
      </c>
      <c r="I30" s="791">
        <f>SUM(I31:I37)+I43</f>
        <v>173428.03</v>
      </c>
      <c r="J30" s="41">
        <f t="shared" si="1"/>
        <v>0</v>
      </c>
    </row>
    <row r="31" spans="1:12" s="12" customFormat="1" ht="12" customHeight="1" x14ac:dyDescent="0.3">
      <c r="A31" s="49" t="s">
        <v>42</v>
      </c>
      <c r="B31" s="50">
        <v>2210</v>
      </c>
      <c r="C31" s="133" t="s">
        <v>43</v>
      </c>
      <c r="D31" s="821">
        <v>26948</v>
      </c>
      <c r="E31" s="168">
        <v>0</v>
      </c>
      <c r="F31" s="790">
        <v>0</v>
      </c>
      <c r="G31" s="790">
        <v>26813.72</v>
      </c>
      <c r="H31" s="790">
        <f>G31</f>
        <v>26813.72</v>
      </c>
      <c r="I31" s="790">
        <v>32873.99</v>
      </c>
      <c r="J31" s="93">
        <f t="shared" si="1"/>
        <v>0</v>
      </c>
    </row>
    <row r="32" spans="1:12" s="12" customFormat="1" ht="51" x14ac:dyDescent="0.2">
      <c r="A32" s="49" t="s">
        <v>44</v>
      </c>
      <c r="B32" s="50">
        <v>2220</v>
      </c>
      <c r="C32" s="50">
        <v>100</v>
      </c>
      <c r="D32" s="790">
        <v>0</v>
      </c>
      <c r="E32" s="790">
        <v>0</v>
      </c>
      <c r="F32" s="790">
        <v>0</v>
      </c>
      <c r="G32" s="790">
        <v>0</v>
      </c>
      <c r="H32" s="790">
        <v>0</v>
      </c>
      <c r="I32" s="790">
        <v>0</v>
      </c>
      <c r="J32" s="93">
        <f t="shared" si="1"/>
        <v>0</v>
      </c>
    </row>
    <row r="33" spans="1:10" s="12" customFormat="1" ht="20.399999999999999" x14ac:dyDescent="0.2">
      <c r="A33" s="49" t="s">
        <v>45</v>
      </c>
      <c r="B33" s="50">
        <v>2230</v>
      </c>
      <c r="C33" s="50">
        <v>110</v>
      </c>
      <c r="D33" s="790">
        <v>0</v>
      </c>
      <c r="E33" s="790">
        <v>0</v>
      </c>
      <c r="F33" s="790">
        <v>0</v>
      </c>
      <c r="G33" s="790">
        <v>0</v>
      </c>
      <c r="H33" s="790">
        <v>0</v>
      </c>
      <c r="I33" s="790">
        <v>0</v>
      </c>
      <c r="J33" s="93">
        <f t="shared" si="1"/>
        <v>0</v>
      </c>
    </row>
    <row r="34" spans="1:10" s="12" customFormat="1" ht="40.799999999999997" x14ac:dyDescent="0.3">
      <c r="A34" s="49" t="s">
        <v>46</v>
      </c>
      <c r="B34" s="50">
        <v>2240</v>
      </c>
      <c r="C34" s="50">
        <v>120</v>
      </c>
      <c r="D34" s="789">
        <v>81943</v>
      </c>
      <c r="E34" s="168">
        <v>0</v>
      </c>
      <c r="F34" s="790">
        <v>0</v>
      </c>
      <c r="G34" s="790">
        <v>81661.88</v>
      </c>
      <c r="H34" s="790">
        <f>G34</f>
        <v>81661.88</v>
      </c>
      <c r="I34" s="790">
        <v>81661.88</v>
      </c>
      <c r="J34" s="93">
        <f t="shared" si="1"/>
        <v>0</v>
      </c>
    </row>
    <row r="35" spans="1:10" s="12" customFormat="1" ht="30.6" x14ac:dyDescent="0.3">
      <c r="A35" s="49" t="s">
        <v>47</v>
      </c>
      <c r="B35" s="50">
        <v>2250</v>
      </c>
      <c r="C35" s="50">
        <v>130</v>
      </c>
      <c r="D35" s="789">
        <v>440</v>
      </c>
      <c r="E35" s="168">
        <v>0</v>
      </c>
      <c r="F35" s="790">
        <v>0</v>
      </c>
      <c r="G35" s="790">
        <v>9</v>
      </c>
      <c r="H35" s="790">
        <f>G35</f>
        <v>9</v>
      </c>
      <c r="I35" s="790">
        <v>9</v>
      </c>
      <c r="J35" s="93">
        <f t="shared" si="1"/>
        <v>0</v>
      </c>
    </row>
    <row r="36" spans="1:10" s="12" customFormat="1" ht="51" x14ac:dyDescent="0.2">
      <c r="A36" s="52" t="s">
        <v>48</v>
      </c>
      <c r="B36" s="50">
        <v>2260</v>
      </c>
      <c r="C36" s="50">
        <v>140</v>
      </c>
      <c r="D36" s="790">
        <v>0</v>
      </c>
      <c r="E36" s="783">
        <v>0</v>
      </c>
      <c r="F36" s="790">
        <v>0</v>
      </c>
      <c r="G36" s="790">
        <v>0</v>
      </c>
      <c r="H36" s="790">
        <v>0</v>
      </c>
      <c r="I36" s="790">
        <v>0</v>
      </c>
      <c r="J36" s="93">
        <f t="shared" si="1"/>
        <v>0</v>
      </c>
    </row>
    <row r="37" spans="1:10" s="12" customFormat="1" ht="40.799999999999997" x14ac:dyDescent="0.2">
      <c r="A37" s="52" t="s">
        <v>49</v>
      </c>
      <c r="B37" s="50">
        <v>2270</v>
      </c>
      <c r="C37" s="50">
        <v>150</v>
      </c>
      <c r="D37" s="783">
        <f>SUM(D38:D42)</f>
        <v>62659</v>
      </c>
      <c r="E37" s="168">
        <v>62659</v>
      </c>
      <c r="F37" s="783">
        <f>SUM(F38:F42)</f>
        <v>0</v>
      </c>
      <c r="G37" s="783">
        <f>SUM(G38:G42)</f>
        <v>58883.16</v>
      </c>
      <c r="H37" s="783">
        <f>SUM(H38:H42)</f>
        <v>58883.16</v>
      </c>
      <c r="I37" s="783">
        <f>SUM(I38:I42)</f>
        <v>58883.16</v>
      </c>
      <c r="J37" s="93">
        <f t="shared" si="1"/>
        <v>0</v>
      </c>
    </row>
    <row r="38" spans="1:10" s="12" customFormat="1" ht="30.6" x14ac:dyDescent="0.3">
      <c r="A38" s="51" t="s">
        <v>50</v>
      </c>
      <c r="B38" s="35">
        <v>2271</v>
      </c>
      <c r="C38" s="35">
        <v>160</v>
      </c>
      <c r="D38" s="789">
        <v>42507</v>
      </c>
      <c r="E38" s="168">
        <v>0</v>
      </c>
      <c r="F38" s="786">
        <v>0</v>
      </c>
      <c r="G38" s="786">
        <v>41690.76</v>
      </c>
      <c r="H38" s="786">
        <f>G38</f>
        <v>41690.76</v>
      </c>
      <c r="I38" s="786">
        <v>41690.76</v>
      </c>
      <c r="J38" s="128">
        <f t="shared" si="1"/>
        <v>0</v>
      </c>
    </row>
    <row r="39" spans="1:10" s="12" customFormat="1" ht="51" x14ac:dyDescent="0.3">
      <c r="A39" s="51" t="s">
        <v>51</v>
      </c>
      <c r="B39" s="35">
        <v>2272</v>
      </c>
      <c r="C39" s="35">
        <v>170</v>
      </c>
      <c r="D39" s="784">
        <v>3806</v>
      </c>
      <c r="E39" s="168">
        <v>0</v>
      </c>
      <c r="F39" s="786">
        <v>0</v>
      </c>
      <c r="G39" s="786">
        <v>2068.69</v>
      </c>
      <c r="H39" s="786">
        <f>G39</f>
        <v>2068.69</v>
      </c>
      <c r="I39" s="786">
        <v>2068.69</v>
      </c>
      <c r="J39" s="128">
        <f t="shared" si="1"/>
        <v>0</v>
      </c>
    </row>
    <row r="40" spans="1:10" s="12" customFormat="1" ht="30.6" x14ac:dyDescent="0.3">
      <c r="A40" s="51" t="s">
        <v>52</v>
      </c>
      <c r="B40" s="35">
        <v>2273</v>
      </c>
      <c r="C40" s="35">
        <v>180</v>
      </c>
      <c r="D40" s="789">
        <v>16346</v>
      </c>
      <c r="E40" s="189">
        <v>0</v>
      </c>
      <c r="F40" s="786">
        <v>0</v>
      </c>
      <c r="G40" s="786">
        <v>15123.71</v>
      </c>
      <c r="H40" s="786">
        <f>G40</f>
        <v>15123.71</v>
      </c>
      <c r="I40" s="786">
        <v>15123.71</v>
      </c>
      <c r="J40" s="128">
        <f t="shared" si="1"/>
        <v>0</v>
      </c>
    </row>
    <row r="41" spans="1:10" s="12" customFormat="1" ht="30.6" x14ac:dyDescent="0.2">
      <c r="A41" s="51" t="s">
        <v>53</v>
      </c>
      <c r="B41" s="35">
        <v>2274</v>
      </c>
      <c r="C41" s="35">
        <v>190</v>
      </c>
      <c r="D41" s="786">
        <v>0</v>
      </c>
      <c r="E41" s="787">
        <v>0</v>
      </c>
      <c r="F41" s="786">
        <v>0</v>
      </c>
      <c r="G41" s="786">
        <v>0</v>
      </c>
      <c r="H41" s="786">
        <v>0</v>
      </c>
      <c r="I41" s="786">
        <v>0</v>
      </c>
      <c r="J41" s="128">
        <f t="shared" si="1"/>
        <v>0</v>
      </c>
    </row>
    <row r="42" spans="1:10" s="12" customFormat="1" ht="30.6" x14ac:dyDescent="0.2">
      <c r="A42" s="51" t="s">
        <v>54</v>
      </c>
      <c r="B42" s="35">
        <v>2275</v>
      </c>
      <c r="C42" s="35">
        <v>200</v>
      </c>
      <c r="D42" s="786">
        <v>0</v>
      </c>
      <c r="E42" s="787">
        <v>0</v>
      </c>
      <c r="F42" s="786">
        <v>0</v>
      </c>
      <c r="G42" s="786">
        <v>0</v>
      </c>
      <c r="H42" s="786">
        <v>0</v>
      </c>
      <c r="I42" s="786">
        <v>0</v>
      </c>
      <c r="J42" s="128">
        <f t="shared" si="1"/>
        <v>0</v>
      </c>
    </row>
    <row r="43" spans="1:10" s="12" customFormat="1" ht="13.5" customHeight="1" x14ac:dyDescent="0.2">
      <c r="A43" s="52" t="s">
        <v>55</v>
      </c>
      <c r="B43" s="50">
        <v>2280</v>
      </c>
      <c r="C43" s="50">
        <v>210</v>
      </c>
      <c r="D43" s="168">
        <v>0</v>
      </c>
      <c r="E43" s="783">
        <v>0</v>
      </c>
      <c r="F43" s="783">
        <f>SUM(F44:F45)</f>
        <v>0</v>
      </c>
      <c r="G43" s="783">
        <f>SUM(G44:G45)</f>
        <v>0</v>
      </c>
      <c r="H43" s="783">
        <f>SUM(H44:H45)</f>
        <v>0</v>
      </c>
      <c r="I43" s="783">
        <f>SUM(I44:I45)</f>
        <v>0</v>
      </c>
      <c r="J43" s="93">
        <f t="shared" si="1"/>
        <v>0</v>
      </c>
    </row>
    <row r="44" spans="1:10" s="12" customFormat="1" ht="12.75" customHeight="1" x14ac:dyDescent="0.2">
      <c r="A44" s="134" t="s">
        <v>56</v>
      </c>
      <c r="B44" s="35">
        <v>2281</v>
      </c>
      <c r="C44" s="35">
        <v>220</v>
      </c>
      <c r="D44" s="786">
        <v>0</v>
      </c>
      <c r="E44" s="786">
        <v>0</v>
      </c>
      <c r="F44" s="786">
        <v>0</v>
      </c>
      <c r="G44" s="786">
        <v>0</v>
      </c>
      <c r="H44" s="786">
        <v>0</v>
      </c>
      <c r="I44" s="786">
        <v>0</v>
      </c>
      <c r="J44" s="128">
        <f t="shared" si="1"/>
        <v>0</v>
      </c>
    </row>
    <row r="45" spans="1:10" s="12" customFormat="1" ht="12.75" customHeight="1" x14ac:dyDescent="0.2">
      <c r="A45" s="67" t="s">
        <v>57</v>
      </c>
      <c r="B45" s="35">
        <v>2282</v>
      </c>
      <c r="C45" s="35">
        <v>230</v>
      </c>
      <c r="D45" s="168">
        <v>0</v>
      </c>
      <c r="E45" s="168">
        <v>0</v>
      </c>
      <c r="F45" s="786">
        <v>0</v>
      </c>
      <c r="G45" s="786">
        <v>0</v>
      </c>
      <c r="H45" s="786">
        <v>0</v>
      </c>
      <c r="I45" s="786">
        <v>0</v>
      </c>
      <c r="J45" s="128">
        <f t="shared" si="1"/>
        <v>0</v>
      </c>
    </row>
    <row r="46" spans="1:10" s="12" customFormat="1" ht="40.799999999999997" x14ac:dyDescent="0.2">
      <c r="A46" s="48" t="s">
        <v>58</v>
      </c>
      <c r="B46" s="39">
        <v>2400</v>
      </c>
      <c r="C46" s="39">
        <v>240</v>
      </c>
      <c r="D46" s="791">
        <f t="shared" ref="D46:I46" si="3">SUM(D47:D48)</f>
        <v>0</v>
      </c>
      <c r="E46" s="791">
        <f t="shared" si="3"/>
        <v>0</v>
      </c>
      <c r="F46" s="791">
        <f t="shared" si="3"/>
        <v>0</v>
      </c>
      <c r="G46" s="791">
        <f t="shared" si="3"/>
        <v>0</v>
      </c>
      <c r="H46" s="791">
        <f t="shared" si="3"/>
        <v>0</v>
      </c>
      <c r="I46" s="791">
        <f t="shared" si="3"/>
        <v>0</v>
      </c>
      <c r="J46" s="41">
        <f t="shared" si="1"/>
        <v>0</v>
      </c>
    </row>
    <row r="47" spans="1:10" s="12" customFormat="1" ht="51" x14ac:dyDescent="0.2">
      <c r="A47" s="55" t="s">
        <v>59</v>
      </c>
      <c r="B47" s="50">
        <v>2410</v>
      </c>
      <c r="C47" s="50">
        <v>250</v>
      </c>
      <c r="D47" s="185">
        <v>0</v>
      </c>
      <c r="E47" s="184">
        <v>0</v>
      </c>
      <c r="F47" s="185">
        <v>0</v>
      </c>
      <c r="G47" s="185">
        <v>0</v>
      </c>
      <c r="H47" s="185">
        <v>0</v>
      </c>
      <c r="I47" s="185">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0</v>
      </c>
      <c r="E53" s="192">
        <v>0</v>
      </c>
      <c r="F53" s="191">
        <f t="shared" si="5"/>
        <v>0</v>
      </c>
      <c r="G53" s="191">
        <f t="shared" si="5"/>
        <v>0</v>
      </c>
      <c r="H53" s="191">
        <f t="shared" si="5"/>
        <v>0</v>
      </c>
      <c r="I53" s="191">
        <f t="shared" si="5"/>
        <v>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189">
        <v>0</v>
      </c>
      <c r="E56" s="190">
        <v>0</v>
      </c>
      <c r="F56" s="189">
        <v>0</v>
      </c>
      <c r="G56" s="189">
        <v>0</v>
      </c>
      <c r="H56" s="189">
        <v>0</v>
      </c>
      <c r="I56" s="189">
        <v>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E23-E26-E29-E37</f>
        <v>109331</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201</v>
      </c>
      <c r="E15" s="23" t="str">
        <f>IF(D15&gt;0,VLOOKUP(D15,[2]ДовидникКФК!A$1:B$65536,2,FALSE),"")</f>
        <v>Допомога дітям-сиротам та дітям, позбавленим батьківського піклування, яким виповнюється 18 років</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0.199999999999999" x14ac:dyDescent="0.2">
      <c r="A23" s="39" t="s">
        <v>156</v>
      </c>
      <c r="B23" s="39" t="s">
        <v>27</v>
      </c>
      <c r="C23" s="40" t="s">
        <v>28</v>
      </c>
      <c r="D23" s="41">
        <f>D24+D58+D78+D83+D86</f>
        <v>83402</v>
      </c>
      <c r="E23" s="41">
        <v>83402</v>
      </c>
      <c r="F23" s="41">
        <f>F24+F58+F78+F83+F86</f>
        <v>0</v>
      </c>
      <c r="G23" s="41">
        <f>G24+G58+G78+G83+G86</f>
        <v>81563.86</v>
      </c>
      <c r="H23" s="41">
        <f>H24+H58+H78+H83+H86</f>
        <v>81563.86</v>
      </c>
      <c r="I23" s="41">
        <f>I24+I58+I78+I83+I86</f>
        <v>81563.86</v>
      </c>
      <c r="J23" s="41">
        <f>F23+G23-H23</f>
        <v>0</v>
      </c>
    </row>
    <row r="24" spans="1:12" s="12" customFormat="1" ht="20.399999999999999" x14ac:dyDescent="0.2">
      <c r="A24" s="35" t="s">
        <v>760</v>
      </c>
      <c r="B24" s="39">
        <v>2000</v>
      </c>
      <c r="C24" s="40" t="s">
        <v>29</v>
      </c>
      <c r="D24" s="41">
        <f t="shared" ref="D24:I24" si="0">D25+D30+D46+D49+D53+D57</f>
        <v>83402</v>
      </c>
      <c r="E24" s="168">
        <v>0</v>
      </c>
      <c r="F24" s="41">
        <f t="shared" si="0"/>
        <v>0</v>
      </c>
      <c r="G24" s="41">
        <f t="shared" si="0"/>
        <v>81563.86</v>
      </c>
      <c r="H24" s="41">
        <f t="shared" si="0"/>
        <v>81563.86</v>
      </c>
      <c r="I24" s="41">
        <f t="shared" si="0"/>
        <v>81563.86</v>
      </c>
      <c r="J24" s="41">
        <f t="shared" ref="J24:J86" si="1">F24+G24-H24</f>
        <v>0</v>
      </c>
    </row>
    <row r="25" spans="1:12" s="12" customFormat="1" ht="10.199999999999999" x14ac:dyDescent="0.2">
      <c r="A25" s="48" t="s">
        <v>30</v>
      </c>
      <c r="B25" s="39">
        <v>2100</v>
      </c>
      <c r="C25" s="40" t="s">
        <v>31</v>
      </c>
      <c r="D25" s="41">
        <f>D26+D29</f>
        <v>0</v>
      </c>
      <c r="E25" s="41">
        <v>0</v>
      </c>
      <c r="F25" s="41">
        <f>F26+F29</f>
        <v>0</v>
      </c>
      <c r="G25" s="41">
        <f>G26+G29</f>
        <v>0</v>
      </c>
      <c r="H25" s="41">
        <f>H26+H29</f>
        <v>0</v>
      </c>
      <c r="I25" s="41">
        <f>I26+I29</f>
        <v>0</v>
      </c>
      <c r="J25" s="41">
        <f t="shared" si="1"/>
        <v>0</v>
      </c>
    </row>
    <row r="26" spans="1:12" s="12" customFormat="1" ht="10.199999999999999" x14ac:dyDescent="0.2">
      <c r="A26" s="49" t="s">
        <v>32</v>
      </c>
      <c r="B26" s="50">
        <v>2110</v>
      </c>
      <c r="C26" s="133" t="s">
        <v>33</v>
      </c>
      <c r="D26" s="184">
        <f t="shared" ref="D26:I26" si="2">SUM(D27:D28)</f>
        <v>0</v>
      </c>
      <c r="E26" s="185">
        <f t="shared" si="2"/>
        <v>0</v>
      </c>
      <c r="F26" s="184">
        <f t="shared" si="2"/>
        <v>0</v>
      </c>
      <c r="G26" s="184">
        <f t="shared" si="2"/>
        <v>0</v>
      </c>
      <c r="H26" s="184">
        <f t="shared" si="2"/>
        <v>0</v>
      </c>
      <c r="I26" s="184">
        <f t="shared" si="2"/>
        <v>0</v>
      </c>
      <c r="J26" s="93">
        <f t="shared" si="1"/>
        <v>0</v>
      </c>
    </row>
    <row r="27" spans="1:12" s="12" customFormat="1" ht="20.399999999999999" x14ac:dyDescent="0.2">
      <c r="A27" s="51" t="s">
        <v>34</v>
      </c>
      <c r="B27" s="35">
        <v>2111</v>
      </c>
      <c r="C27" s="166" t="s">
        <v>35</v>
      </c>
      <c r="D27" s="186">
        <v>0</v>
      </c>
      <c r="E27" s="187">
        <v>0</v>
      </c>
      <c r="F27" s="186">
        <v>0</v>
      </c>
      <c r="G27" s="186">
        <v>0</v>
      </c>
      <c r="H27" s="186">
        <v>0</v>
      </c>
      <c r="I27" s="186">
        <v>0</v>
      </c>
      <c r="J27" s="128">
        <f t="shared" si="1"/>
        <v>0</v>
      </c>
    </row>
    <row r="28" spans="1:12" s="12" customFormat="1" ht="51" x14ac:dyDescent="0.2">
      <c r="A28" s="51" t="s">
        <v>36</v>
      </c>
      <c r="B28" s="35">
        <v>2112</v>
      </c>
      <c r="C28" s="166" t="s">
        <v>37</v>
      </c>
      <c r="D28" s="186">
        <v>0</v>
      </c>
      <c r="E28" s="187">
        <v>0</v>
      </c>
      <c r="F28" s="186">
        <v>0</v>
      </c>
      <c r="G28" s="186">
        <v>0</v>
      </c>
      <c r="H28" s="186">
        <v>0</v>
      </c>
      <c r="I28" s="186">
        <v>0</v>
      </c>
      <c r="J28" s="128">
        <f t="shared" si="1"/>
        <v>0</v>
      </c>
    </row>
    <row r="29" spans="1:12" s="12" customFormat="1" ht="30.6" x14ac:dyDescent="0.2">
      <c r="A29" s="52" t="s">
        <v>38</v>
      </c>
      <c r="B29" s="50">
        <v>2120</v>
      </c>
      <c r="C29" s="133" t="s">
        <v>39</v>
      </c>
      <c r="D29" s="185">
        <v>0</v>
      </c>
      <c r="E29" s="185">
        <v>0</v>
      </c>
      <c r="F29" s="185">
        <v>0</v>
      </c>
      <c r="G29" s="185">
        <v>0</v>
      </c>
      <c r="H29" s="185">
        <v>0</v>
      </c>
      <c r="I29" s="185">
        <v>0</v>
      </c>
      <c r="J29" s="93">
        <f t="shared" si="1"/>
        <v>0</v>
      </c>
    </row>
    <row r="30" spans="1:12" s="12" customFormat="1" ht="11.25" customHeight="1" x14ac:dyDescent="0.2">
      <c r="A30" s="53" t="s">
        <v>40</v>
      </c>
      <c r="B30" s="39">
        <v>2200</v>
      </c>
      <c r="C30" s="40" t="s">
        <v>41</v>
      </c>
      <c r="D30" s="188">
        <f>SUM(D31:D37)+D43</f>
        <v>142</v>
      </c>
      <c r="E30" s="168">
        <v>0</v>
      </c>
      <c r="F30" s="188">
        <f>SUM(F31:F37)+F43</f>
        <v>0</v>
      </c>
      <c r="G30" s="188">
        <f>SUM(G31:G37)+G43</f>
        <v>113.86</v>
      </c>
      <c r="H30" s="188">
        <f>SUM(H31:H37)+H43</f>
        <v>113.86</v>
      </c>
      <c r="I30" s="188">
        <f>SUM(I31:I37)+I43</f>
        <v>113.86</v>
      </c>
      <c r="J30" s="41">
        <f t="shared" si="1"/>
        <v>0</v>
      </c>
    </row>
    <row r="31" spans="1:12" s="12" customFormat="1" ht="12" customHeight="1" x14ac:dyDescent="0.2">
      <c r="A31" s="49" t="s">
        <v>42</v>
      </c>
      <c r="B31" s="50">
        <v>2210</v>
      </c>
      <c r="C31" s="133" t="s">
        <v>43</v>
      </c>
      <c r="D31" s="185">
        <v>0</v>
      </c>
      <c r="E31" s="184">
        <v>0</v>
      </c>
      <c r="F31" s="185">
        <v>0</v>
      </c>
      <c r="G31" s="185">
        <v>0</v>
      </c>
      <c r="H31" s="185">
        <v>0</v>
      </c>
      <c r="I31" s="185">
        <v>0</v>
      </c>
      <c r="J31" s="93">
        <f t="shared" si="1"/>
        <v>0</v>
      </c>
    </row>
    <row r="32" spans="1:12" s="12" customFormat="1" ht="51" x14ac:dyDescent="0.2">
      <c r="A32" s="49" t="s">
        <v>44</v>
      </c>
      <c r="B32" s="50">
        <v>2220</v>
      </c>
      <c r="C32" s="50">
        <v>100</v>
      </c>
      <c r="D32" s="185">
        <v>0</v>
      </c>
      <c r="E32" s="185">
        <v>0</v>
      </c>
      <c r="F32" s="185">
        <v>0</v>
      </c>
      <c r="G32" s="185">
        <v>0</v>
      </c>
      <c r="H32" s="185">
        <v>0</v>
      </c>
      <c r="I32" s="185">
        <v>0</v>
      </c>
      <c r="J32" s="93">
        <f t="shared" si="1"/>
        <v>0</v>
      </c>
    </row>
    <row r="33" spans="1:10" s="12" customFormat="1" ht="20.399999999999999" x14ac:dyDescent="0.2">
      <c r="A33" s="49" t="s">
        <v>45</v>
      </c>
      <c r="B33" s="50">
        <v>2230</v>
      </c>
      <c r="C33" s="50">
        <v>110</v>
      </c>
      <c r="D33" s="185">
        <v>0</v>
      </c>
      <c r="E33" s="185">
        <v>0</v>
      </c>
      <c r="F33" s="185">
        <v>0</v>
      </c>
      <c r="G33" s="185">
        <v>0</v>
      </c>
      <c r="H33" s="185">
        <v>0</v>
      </c>
      <c r="I33" s="185">
        <v>0</v>
      </c>
      <c r="J33" s="93">
        <f t="shared" si="1"/>
        <v>0</v>
      </c>
    </row>
    <row r="34" spans="1:10" s="12" customFormat="1" ht="40.799999999999997" x14ac:dyDescent="0.2">
      <c r="A34" s="49" t="s">
        <v>46</v>
      </c>
      <c r="B34" s="50">
        <v>2240</v>
      </c>
      <c r="C34" s="50">
        <v>120</v>
      </c>
      <c r="D34" s="848">
        <v>142</v>
      </c>
      <c r="E34" s="184"/>
      <c r="F34" s="185">
        <v>0</v>
      </c>
      <c r="G34" s="185">
        <v>113.86</v>
      </c>
      <c r="H34" s="185">
        <f>G34</f>
        <v>113.86</v>
      </c>
      <c r="I34" s="185">
        <v>113.86</v>
      </c>
      <c r="J34" s="93">
        <f t="shared" si="1"/>
        <v>0</v>
      </c>
    </row>
    <row r="35" spans="1:10" s="12" customFormat="1" ht="30.6" x14ac:dyDescent="0.2">
      <c r="A35" s="49" t="s">
        <v>47</v>
      </c>
      <c r="B35" s="50">
        <v>2250</v>
      </c>
      <c r="C35" s="50">
        <v>130</v>
      </c>
      <c r="D35" s="185">
        <v>0</v>
      </c>
      <c r="E35" s="184">
        <v>0</v>
      </c>
      <c r="F35" s="185">
        <v>0</v>
      </c>
      <c r="G35" s="185">
        <v>0</v>
      </c>
      <c r="H35" s="185">
        <v>0</v>
      </c>
      <c r="I35" s="185">
        <v>0</v>
      </c>
      <c r="J35" s="93">
        <f t="shared" si="1"/>
        <v>0</v>
      </c>
    </row>
    <row r="36" spans="1:10" s="12" customFormat="1" ht="51" x14ac:dyDescent="0.2">
      <c r="A36" s="52" t="s">
        <v>48</v>
      </c>
      <c r="B36" s="50">
        <v>2260</v>
      </c>
      <c r="C36" s="50">
        <v>140</v>
      </c>
      <c r="D36" s="185">
        <v>0</v>
      </c>
      <c r="E36" s="184">
        <v>0</v>
      </c>
      <c r="F36" s="185">
        <v>0</v>
      </c>
      <c r="G36" s="185">
        <v>0</v>
      </c>
      <c r="H36" s="185">
        <v>0</v>
      </c>
      <c r="I36" s="185">
        <v>0</v>
      </c>
      <c r="J36" s="93">
        <f t="shared" si="1"/>
        <v>0</v>
      </c>
    </row>
    <row r="37" spans="1:10"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93">
        <f t="shared" si="1"/>
        <v>0</v>
      </c>
    </row>
    <row r="38" spans="1:10" s="12" customFormat="1" ht="30.6" x14ac:dyDescent="0.2">
      <c r="A38" s="51" t="s">
        <v>50</v>
      </c>
      <c r="B38" s="35">
        <v>2271</v>
      </c>
      <c r="C38" s="35">
        <v>160</v>
      </c>
      <c r="D38" s="186">
        <v>0</v>
      </c>
      <c r="E38" s="187">
        <v>0</v>
      </c>
      <c r="F38" s="186">
        <v>0</v>
      </c>
      <c r="G38" s="186">
        <v>0</v>
      </c>
      <c r="H38" s="186">
        <v>0</v>
      </c>
      <c r="I38" s="186">
        <v>0</v>
      </c>
      <c r="J38" s="128">
        <f t="shared" si="1"/>
        <v>0</v>
      </c>
    </row>
    <row r="39" spans="1:10" s="12" customFormat="1" ht="51" x14ac:dyDescent="0.2">
      <c r="A39" s="51" t="s">
        <v>51</v>
      </c>
      <c r="B39" s="35">
        <v>2272</v>
      </c>
      <c r="C39" s="35">
        <v>170</v>
      </c>
      <c r="D39" s="186">
        <v>0</v>
      </c>
      <c r="E39" s="187">
        <v>0</v>
      </c>
      <c r="F39" s="186">
        <v>0</v>
      </c>
      <c r="G39" s="186">
        <v>0</v>
      </c>
      <c r="H39" s="186">
        <v>0</v>
      </c>
      <c r="I39" s="186">
        <v>0</v>
      </c>
      <c r="J39" s="128">
        <f t="shared" si="1"/>
        <v>0</v>
      </c>
    </row>
    <row r="40" spans="1:10" s="12" customFormat="1" ht="30.6" x14ac:dyDescent="0.2">
      <c r="A40" s="51" t="s">
        <v>52</v>
      </c>
      <c r="B40" s="35">
        <v>2273</v>
      </c>
      <c r="C40" s="35">
        <v>180</v>
      </c>
      <c r="D40" s="186">
        <v>0</v>
      </c>
      <c r="E40" s="187">
        <v>0</v>
      </c>
      <c r="F40" s="186">
        <v>0</v>
      </c>
      <c r="G40" s="186">
        <v>0</v>
      </c>
      <c r="H40" s="186">
        <v>0</v>
      </c>
      <c r="I40" s="186">
        <v>0</v>
      </c>
      <c r="J40" s="128">
        <f t="shared" si="1"/>
        <v>0</v>
      </c>
    </row>
    <row r="41" spans="1:10" s="12" customFormat="1" ht="30.6" x14ac:dyDescent="0.2">
      <c r="A41" s="51" t="s">
        <v>53</v>
      </c>
      <c r="B41" s="35">
        <v>2274</v>
      </c>
      <c r="C41" s="35">
        <v>190</v>
      </c>
      <c r="D41" s="186">
        <v>0</v>
      </c>
      <c r="E41" s="187">
        <v>0</v>
      </c>
      <c r="F41" s="186">
        <v>0</v>
      </c>
      <c r="G41" s="186">
        <v>0</v>
      </c>
      <c r="H41" s="186">
        <v>0</v>
      </c>
      <c r="I41" s="186">
        <v>0</v>
      </c>
      <c r="J41" s="128">
        <f t="shared" si="1"/>
        <v>0</v>
      </c>
    </row>
    <row r="42" spans="1:10" s="12" customFormat="1" ht="30.6" x14ac:dyDescent="0.2">
      <c r="A42" s="51" t="s">
        <v>54</v>
      </c>
      <c r="B42" s="35">
        <v>2275</v>
      </c>
      <c r="C42" s="35">
        <v>200</v>
      </c>
      <c r="D42" s="186">
        <v>0</v>
      </c>
      <c r="E42" s="187">
        <v>0</v>
      </c>
      <c r="F42" s="186">
        <v>0</v>
      </c>
      <c r="G42" s="186">
        <v>0</v>
      </c>
      <c r="H42" s="186">
        <v>0</v>
      </c>
      <c r="I42" s="186">
        <v>0</v>
      </c>
      <c r="J42" s="128">
        <f t="shared" si="1"/>
        <v>0</v>
      </c>
    </row>
    <row r="43" spans="1:10" s="12" customFormat="1" ht="13.5" customHeight="1" x14ac:dyDescent="0.2">
      <c r="A43" s="52" t="s">
        <v>55</v>
      </c>
      <c r="B43" s="50">
        <v>2280</v>
      </c>
      <c r="C43" s="50">
        <v>210</v>
      </c>
      <c r="D43" s="184">
        <f>SUM(D44:D45)</f>
        <v>0</v>
      </c>
      <c r="E43" s="184">
        <v>0</v>
      </c>
      <c r="F43" s="184">
        <f>SUM(F44:F45)</f>
        <v>0</v>
      </c>
      <c r="G43" s="184">
        <f>SUM(G44:G45)</f>
        <v>0</v>
      </c>
      <c r="H43" s="184">
        <f>SUM(H44:H45)</f>
        <v>0</v>
      </c>
      <c r="I43" s="184">
        <f>SUM(I44:I45)</f>
        <v>0</v>
      </c>
      <c r="J43" s="93">
        <f t="shared" si="1"/>
        <v>0</v>
      </c>
    </row>
    <row r="44" spans="1:10" s="12" customFormat="1" ht="12.75" customHeight="1" x14ac:dyDescent="0.2">
      <c r="A44" s="134" t="s">
        <v>56</v>
      </c>
      <c r="B44" s="35">
        <v>2281</v>
      </c>
      <c r="C44" s="35">
        <v>220</v>
      </c>
      <c r="D44" s="186">
        <v>0</v>
      </c>
      <c r="E44" s="186">
        <v>0</v>
      </c>
      <c r="F44" s="186">
        <v>0</v>
      </c>
      <c r="G44" s="186">
        <v>0</v>
      </c>
      <c r="H44" s="186">
        <v>0</v>
      </c>
      <c r="I44" s="186">
        <v>0</v>
      </c>
      <c r="J44" s="128">
        <f t="shared" si="1"/>
        <v>0</v>
      </c>
    </row>
    <row r="45" spans="1:10" s="12" customFormat="1" ht="12.75" customHeight="1" x14ac:dyDescent="0.2">
      <c r="A45" s="67" t="s">
        <v>57</v>
      </c>
      <c r="B45" s="35">
        <v>2282</v>
      </c>
      <c r="C45" s="35">
        <v>230</v>
      </c>
      <c r="D45" s="186">
        <v>0</v>
      </c>
      <c r="E45" s="186">
        <v>0</v>
      </c>
      <c r="F45" s="186">
        <v>0</v>
      </c>
      <c r="G45" s="186">
        <v>0</v>
      </c>
      <c r="H45" s="186">
        <v>0</v>
      </c>
      <c r="I45" s="186">
        <v>0</v>
      </c>
      <c r="J45" s="128">
        <f t="shared" si="1"/>
        <v>0</v>
      </c>
    </row>
    <row r="46" spans="1:10" s="12" customFormat="1" ht="40.799999999999997" x14ac:dyDescent="0.2">
      <c r="A46" s="48" t="s">
        <v>58</v>
      </c>
      <c r="B46" s="39">
        <v>2400</v>
      </c>
      <c r="C46" s="39">
        <v>240</v>
      </c>
      <c r="D46" s="188">
        <f t="shared" ref="D46:I46" si="3">SUM(D47:D48)</f>
        <v>0</v>
      </c>
      <c r="E46" s="188">
        <f t="shared" si="3"/>
        <v>0</v>
      </c>
      <c r="F46" s="188">
        <f t="shared" si="3"/>
        <v>0</v>
      </c>
      <c r="G46" s="188">
        <f t="shared" si="3"/>
        <v>0</v>
      </c>
      <c r="H46" s="188">
        <f t="shared" si="3"/>
        <v>0</v>
      </c>
      <c r="I46" s="188">
        <f t="shared" si="3"/>
        <v>0</v>
      </c>
      <c r="J46" s="41">
        <f t="shared" si="1"/>
        <v>0</v>
      </c>
    </row>
    <row r="47" spans="1:10" s="12" customFormat="1" ht="51" x14ac:dyDescent="0.2">
      <c r="A47" s="55" t="s">
        <v>59</v>
      </c>
      <c r="B47" s="50">
        <v>2410</v>
      </c>
      <c r="C47" s="50">
        <v>250</v>
      </c>
      <c r="D47" s="185">
        <v>0</v>
      </c>
      <c r="E47" s="184">
        <v>0</v>
      </c>
      <c r="F47" s="185">
        <v>0</v>
      </c>
      <c r="G47" s="185">
        <v>0</v>
      </c>
      <c r="H47" s="185">
        <v>0</v>
      </c>
      <c r="I47" s="185">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83260</v>
      </c>
      <c r="E53" s="192">
        <v>83260</v>
      </c>
      <c r="F53" s="191">
        <f t="shared" si="5"/>
        <v>0</v>
      </c>
      <c r="G53" s="191">
        <f t="shared" si="5"/>
        <v>81450</v>
      </c>
      <c r="H53" s="191">
        <f t="shared" si="5"/>
        <v>81450</v>
      </c>
      <c r="I53" s="191">
        <f t="shared" si="5"/>
        <v>81450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849">
        <v>83260</v>
      </c>
      <c r="E56" s="168">
        <v>0</v>
      </c>
      <c r="F56" s="189">
        <v>0</v>
      </c>
      <c r="G56" s="189">
        <v>81450</v>
      </c>
      <c r="H56" s="189">
        <f>G56</f>
        <v>81450</v>
      </c>
      <c r="I56" s="189">
        <v>81450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E23-E53</f>
        <v>142</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2" customWidth="1"/>
    <col min="5" max="5" width="12.109375" customWidth="1"/>
    <col min="6" max="6" width="9.88671875" customWidth="1"/>
    <col min="7" max="7" width="10.77734375" customWidth="1"/>
    <col min="8" max="8" width="11.109375" customWidth="1"/>
    <col min="9" max="10" width="11.44140625" customWidth="1"/>
    <col min="14" max="14" width="10.109375" customWidth="1"/>
    <col min="257" max="257" width="66" customWidth="1"/>
    <col min="258" max="258" width="5.33203125" customWidth="1"/>
    <col min="259" max="259" width="4.44140625" customWidth="1"/>
    <col min="260" max="260" width="12" customWidth="1"/>
    <col min="261" max="261" width="12.109375" customWidth="1"/>
    <col min="262" max="262" width="9.88671875" customWidth="1"/>
    <col min="263" max="263" width="10.77734375" customWidth="1"/>
    <col min="264" max="264" width="11.109375" customWidth="1"/>
    <col min="265" max="266" width="11.44140625" customWidth="1"/>
    <col min="270" max="270" width="10.109375" customWidth="1"/>
    <col min="513" max="513" width="66" customWidth="1"/>
    <col min="514" max="514" width="5.33203125" customWidth="1"/>
    <col min="515" max="515" width="4.44140625" customWidth="1"/>
    <col min="516" max="516" width="12" customWidth="1"/>
    <col min="517" max="517" width="12.109375" customWidth="1"/>
    <col min="518" max="518" width="9.88671875" customWidth="1"/>
    <col min="519" max="519" width="10.77734375" customWidth="1"/>
    <col min="520" max="520" width="11.109375" customWidth="1"/>
    <col min="521" max="522" width="11.44140625" customWidth="1"/>
    <col min="526" max="526" width="10.109375" customWidth="1"/>
    <col min="769" max="769" width="66" customWidth="1"/>
    <col min="770" max="770" width="5.33203125" customWidth="1"/>
    <col min="771" max="771" width="4.44140625" customWidth="1"/>
    <col min="772" max="772" width="12" customWidth="1"/>
    <col min="773" max="773" width="12.109375" customWidth="1"/>
    <col min="774" max="774" width="9.88671875" customWidth="1"/>
    <col min="775" max="775" width="10.77734375" customWidth="1"/>
    <col min="776" max="776" width="11.109375" customWidth="1"/>
    <col min="777" max="778" width="11.44140625" customWidth="1"/>
    <col min="782" max="782" width="10.109375" customWidth="1"/>
    <col min="1025" max="1025" width="66" customWidth="1"/>
    <col min="1026" max="1026" width="5.33203125" customWidth="1"/>
    <col min="1027" max="1027" width="4.44140625" customWidth="1"/>
    <col min="1028" max="1028" width="12" customWidth="1"/>
    <col min="1029" max="1029" width="12.109375" customWidth="1"/>
    <col min="1030" max="1030" width="9.88671875" customWidth="1"/>
    <col min="1031" max="1031" width="10.77734375" customWidth="1"/>
    <col min="1032" max="1032" width="11.109375" customWidth="1"/>
    <col min="1033" max="1034" width="11.44140625" customWidth="1"/>
    <col min="1038" max="1038" width="10.109375" customWidth="1"/>
    <col min="1281" max="1281" width="66" customWidth="1"/>
    <col min="1282" max="1282" width="5.33203125" customWidth="1"/>
    <col min="1283" max="1283" width="4.44140625" customWidth="1"/>
    <col min="1284" max="1284" width="12" customWidth="1"/>
    <col min="1285" max="1285" width="12.109375" customWidth="1"/>
    <col min="1286" max="1286" width="9.88671875" customWidth="1"/>
    <col min="1287" max="1287" width="10.77734375" customWidth="1"/>
    <col min="1288" max="1288" width="11.109375" customWidth="1"/>
    <col min="1289" max="1290" width="11.44140625" customWidth="1"/>
    <col min="1294" max="1294" width="10.109375" customWidth="1"/>
    <col min="1537" max="1537" width="66" customWidth="1"/>
    <col min="1538" max="1538" width="5.33203125" customWidth="1"/>
    <col min="1539" max="1539" width="4.44140625" customWidth="1"/>
    <col min="1540" max="1540" width="12" customWidth="1"/>
    <col min="1541" max="1541" width="12.109375" customWidth="1"/>
    <col min="1542" max="1542" width="9.88671875" customWidth="1"/>
    <col min="1543" max="1543" width="10.77734375" customWidth="1"/>
    <col min="1544" max="1544" width="11.109375" customWidth="1"/>
    <col min="1545" max="1546" width="11.44140625" customWidth="1"/>
    <col min="1550" max="1550" width="10.109375" customWidth="1"/>
    <col min="1793" max="1793" width="66" customWidth="1"/>
    <col min="1794" max="1794" width="5.33203125" customWidth="1"/>
    <col min="1795" max="1795" width="4.44140625" customWidth="1"/>
    <col min="1796" max="1796" width="12" customWidth="1"/>
    <col min="1797" max="1797" width="12.109375" customWidth="1"/>
    <col min="1798" max="1798" width="9.88671875" customWidth="1"/>
    <col min="1799" max="1799" width="10.77734375" customWidth="1"/>
    <col min="1800" max="1800" width="11.109375" customWidth="1"/>
    <col min="1801" max="1802" width="11.44140625" customWidth="1"/>
    <col min="1806" max="1806" width="10.109375" customWidth="1"/>
    <col min="2049" max="2049" width="66" customWidth="1"/>
    <col min="2050" max="2050" width="5.33203125" customWidth="1"/>
    <col min="2051" max="2051" width="4.44140625" customWidth="1"/>
    <col min="2052" max="2052" width="12" customWidth="1"/>
    <col min="2053" max="2053" width="12.109375" customWidth="1"/>
    <col min="2054" max="2054" width="9.88671875" customWidth="1"/>
    <col min="2055" max="2055" width="10.77734375" customWidth="1"/>
    <col min="2056" max="2056" width="11.109375" customWidth="1"/>
    <col min="2057" max="2058" width="11.44140625" customWidth="1"/>
    <col min="2062" max="2062" width="10.109375" customWidth="1"/>
    <col min="2305" max="2305" width="66" customWidth="1"/>
    <col min="2306" max="2306" width="5.33203125" customWidth="1"/>
    <col min="2307" max="2307" width="4.44140625" customWidth="1"/>
    <col min="2308" max="2308" width="12" customWidth="1"/>
    <col min="2309" max="2309" width="12.109375" customWidth="1"/>
    <col min="2310" max="2310" width="9.88671875" customWidth="1"/>
    <col min="2311" max="2311" width="10.77734375" customWidth="1"/>
    <col min="2312" max="2312" width="11.109375" customWidth="1"/>
    <col min="2313" max="2314" width="11.44140625" customWidth="1"/>
    <col min="2318" max="2318" width="10.109375" customWidth="1"/>
    <col min="2561" max="2561" width="66" customWidth="1"/>
    <col min="2562" max="2562" width="5.33203125" customWidth="1"/>
    <col min="2563" max="2563" width="4.44140625" customWidth="1"/>
    <col min="2564" max="2564" width="12" customWidth="1"/>
    <col min="2565" max="2565" width="12.109375" customWidth="1"/>
    <col min="2566" max="2566" width="9.88671875" customWidth="1"/>
    <col min="2567" max="2567" width="10.77734375" customWidth="1"/>
    <col min="2568" max="2568" width="11.109375" customWidth="1"/>
    <col min="2569" max="2570" width="11.44140625" customWidth="1"/>
    <col min="2574" max="2574" width="10.109375" customWidth="1"/>
    <col min="2817" max="2817" width="66" customWidth="1"/>
    <col min="2818" max="2818" width="5.33203125" customWidth="1"/>
    <col min="2819" max="2819" width="4.44140625" customWidth="1"/>
    <col min="2820" max="2820" width="12" customWidth="1"/>
    <col min="2821" max="2821" width="12.109375" customWidth="1"/>
    <col min="2822" max="2822" width="9.88671875" customWidth="1"/>
    <col min="2823" max="2823" width="10.77734375" customWidth="1"/>
    <col min="2824" max="2824" width="11.109375" customWidth="1"/>
    <col min="2825" max="2826" width="11.44140625" customWidth="1"/>
    <col min="2830" max="2830" width="10.109375" customWidth="1"/>
    <col min="3073" max="3073" width="66" customWidth="1"/>
    <col min="3074" max="3074" width="5.33203125" customWidth="1"/>
    <col min="3075" max="3075" width="4.44140625" customWidth="1"/>
    <col min="3076" max="3076" width="12" customWidth="1"/>
    <col min="3077" max="3077" width="12.109375" customWidth="1"/>
    <col min="3078" max="3078" width="9.88671875" customWidth="1"/>
    <col min="3079" max="3079" width="10.77734375" customWidth="1"/>
    <col min="3080" max="3080" width="11.109375" customWidth="1"/>
    <col min="3081" max="3082" width="11.44140625" customWidth="1"/>
    <col min="3086" max="3086" width="10.109375" customWidth="1"/>
    <col min="3329" max="3329" width="66" customWidth="1"/>
    <col min="3330" max="3330" width="5.33203125" customWidth="1"/>
    <col min="3331" max="3331" width="4.44140625" customWidth="1"/>
    <col min="3332" max="3332" width="12" customWidth="1"/>
    <col min="3333" max="3333" width="12.109375" customWidth="1"/>
    <col min="3334" max="3334" width="9.88671875" customWidth="1"/>
    <col min="3335" max="3335" width="10.77734375" customWidth="1"/>
    <col min="3336" max="3336" width="11.109375" customWidth="1"/>
    <col min="3337" max="3338" width="11.44140625" customWidth="1"/>
    <col min="3342" max="3342" width="10.109375" customWidth="1"/>
    <col min="3585" max="3585" width="66" customWidth="1"/>
    <col min="3586" max="3586" width="5.33203125" customWidth="1"/>
    <col min="3587" max="3587" width="4.44140625" customWidth="1"/>
    <col min="3588" max="3588" width="12" customWidth="1"/>
    <col min="3589" max="3589" width="12.109375" customWidth="1"/>
    <col min="3590" max="3590" width="9.88671875" customWidth="1"/>
    <col min="3591" max="3591" width="10.77734375" customWidth="1"/>
    <col min="3592" max="3592" width="11.109375" customWidth="1"/>
    <col min="3593" max="3594" width="11.44140625" customWidth="1"/>
    <col min="3598" max="3598" width="10.109375" customWidth="1"/>
    <col min="3841" max="3841" width="66" customWidth="1"/>
    <col min="3842" max="3842" width="5.33203125" customWidth="1"/>
    <col min="3843" max="3843" width="4.44140625" customWidth="1"/>
    <col min="3844" max="3844" width="12" customWidth="1"/>
    <col min="3845" max="3845" width="12.109375" customWidth="1"/>
    <col min="3846" max="3846" width="9.88671875" customWidth="1"/>
    <col min="3847" max="3847" width="10.77734375" customWidth="1"/>
    <col min="3848" max="3848" width="11.109375" customWidth="1"/>
    <col min="3849" max="3850" width="11.44140625" customWidth="1"/>
    <col min="3854" max="3854" width="10.109375" customWidth="1"/>
    <col min="4097" max="4097" width="66" customWidth="1"/>
    <col min="4098" max="4098" width="5.33203125" customWidth="1"/>
    <col min="4099" max="4099" width="4.44140625" customWidth="1"/>
    <col min="4100" max="4100" width="12" customWidth="1"/>
    <col min="4101" max="4101" width="12.109375" customWidth="1"/>
    <col min="4102" max="4102" width="9.88671875" customWidth="1"/>
    <col min="4103" max="4103" width="10.77734375" customWidth="1"/>
    <col min="4104" max="4104" width="11.109375" customWidth="1"/>
    <col min="4105" max="4106" width="11.44140625" customWidth="1"/>
    <col min="4110" max="4110" width="10.109375" customWidth="1"/>
    <col min="4353" max="4353" width="66" customWidth="1"/>
    <col min="4354" max="4354" width="5.33203125" customWidth="1"/>
    <col min="4355" max="4355" width="4.44140625" customWidth="1"/>
    <col min="4356" max="4356" width="12" customWidth="1"/>
    <col min="4357" max="4357" width="12.109375" customWidth="1"/>
    <col min="4358" max="4358" width="9.88671875" customWidth="1"/>
    <col min="4359" max="4359" width="10.77734375" customWidth="1"/>
    <col min="4360" max="4360" width="11.109375" customWidth="1"/>
    <col min="4361" max="4362" width="11.44140625" customWidth="1"/>
    <col min="4366" max="4366" width="10.109375" customWidth="1"/>
    <col min="4609" max="4609" width="66" customWidth="1"/>
    <col min="4610" max="4610" width="5.33203125" customWidth="1"/>
    <col min="4611" max="4611" width="4.44140625" customWidth="1"/>
    <col min="4612" max="4612" width="12" customWidth="1"/>
    <col min="4613" max="4613" width="12.109375" customWidth="1"/>
    <col min="4614" max="4614" width="9.88671875" customWidth="1"/>
    <col min="4615" max="4615" width="10.77734375" customWidth="1"/>
    <col min="4616" max="4616" width="11.109375" customWidth="1"/>
    <col min="4617" max="4618" width="11.44140625" customWidth="1"/>
    <col min="4622" max="4622" width="10.109375" customWidth="1"/>
    <col min="4865" max="4865" width="66" customWidth="1"/>
    <col min="4866" max="4866" width="5.33203125" customWidth="1"/>
    <col min="4867" max="4867" width="4.44140625" customWidth="1"/>
    <col min="4868" max="4868" width="12" customWidth="1"/>
    <col min="4869" max="4869" width="12.109375" customWidth="1"/>
    <col min="4870" max="4870" width="9.88671875" customWidth="1"/>
    <col min="4871" max="4871" width="10.77734375" customWidth="1"/>
    <col min="4872" max="4872" width="11.109375" customWidth="1"/>
    <col min="4873" max="4874" width="11.44140625" customWidth="1"/>
    <col min="4878" max="4878" width="10.109375" customWidth="1"/>
    <col min="5121" max="5121" width="66" customWidth="1"/>
    <col min="5122" max="5122" width="5.33203125" customWidth="1"/>
    <col min="5123" max="5123" width="4.44140625" customWidth="1"/>
    <col min="5124" max="5124" width="12" customWidth="1"/>
    <col min="5125" max="5125" width="12.109375" customWidth="1"/>
    <col min="5126" max="5126" width="9.88671875" customWidth="1"/>
    <col min="5127" max="5127" width="10.77734375" customWidth="1"/>
    <col min="5128" max="5128" width="11.109375" customWidth="1"/>
    <col min="5129" max="5130" width="11.44140625" customWidth="1"/>
    <col min="5134" max="5134" width="10.109375" customWidth="1"/>
    <col min="5377" max="5377" width="66" customWidth="1"/>
    <col min="5378" max="5378" width="5.33203125" customWidth="1"/>
    <col min="5379" max="5379" width="4.44140625" customWidth="1"/>
    <col min="5380" max="5380" width="12" customWidth="1"/>
    <col min="5381" max="5381" width="12.109375" customWidth="1"/>
    <col min="5382" max="5382" width="9.88671875" customWidth="1"/>
    <col min="5383" max="5383" width="10.77734375" customWidth="1"/>
    <col min="5384" max="5384" width="11.109375" customWidth="1"/>
    <col min="5385" max="5386" width="11.44140625" customWidth="1"/>
    <col min="5390" max="5390" width="10.109375" customWidth="1"/>
    <col min="5633" max="5633" width="66" customWidth="1"/>
    <col min="5634" max="5634" width="5.33203125" customWidth="1"/>
    <col min="5635" max="5635" width="4.44140625" customWidth="1"/>
    <col min="5636" max="5636" width="12" customWidth="1"/>
    <col min="5637" max="5637" width="12.109375" customWidth="1"/>
    <col min="5638" max="5638" width="9.88671875" customWidth="1"/>
    <col min="5639" max="5639" width="10.77734375" customWidth="1"/>
    <col min="5640" max="5640" width="11.109375" customWidth="1"/>
    <col min="5641" max="5642" width="11.44140625" customWidth="1"/>
    <col min="5646" max="5646" width="10.109375" customWidth="1"/>
    <col min="5889" max="5889" width="66" customWidth="1"/>
    <col min="5890" max="5890" width="5.33203125" customWidth="1"/>
    <col min="5891" max="5891" width="4.44140625" customWidth="1"/>
    <col min="5892" max="5892" width="12" customWidth="1"/>
    <col min="5893" max="5893" width="12.109375" customWidth="1"/>
    <col min="5894" max="5894" width="9.88671875" customWidth="1"/>
    <col min="5895" max="5895" width="10.77734375" customWidth="1"/>
    <col min="5896" max="5896" width="11.109375" customWidth="1"/>
    <col min="5897" max="5898" width="11.44140625" customWidth="1"/>
    <col min="5902" max="5902" width="10.109375" customWidth="1"/>
    <col min="6145" max="6145" width="66" customWidth="1"/>
    <col min="6146" max="6146" width="5.33203125" customWidth="1"/>
    <col min="6147" max="6147" width="4.44140625" customWidth="1"/>
    <col min="6148" max="6148" width="12" customWidth="1"/>
    <col min="6149" max="6149" width="12.109375" customWidth="1"/>
    <col min="6150" max="6150" width="9.88671875" customWidth="1"/>
    <col min="6151" max="6151" width="10.77734375" customWidth="1"/>
    <col min="6152" max="6152" width="11.109375" customWidth="1"/>
    <col min="6153" max="6154" width="11.44140625" customWidth="1"/>
    <col min="6158" max="6158" width="10.109375" customWidth="1"/>
    <col min="6401" max="6401" width="66" customWidth="1"/>
    <col min="6402" max="6402" width="5.33203125" customWidth="1"/>
    <col min="6403" max="6403" width="4.44140625" customWidth="1"/>
    <col min="6404" max="6404" width="12" customWidth="1"/>
    <col min="6405" max="6405" width="12.109375" customWidth="1"/>
    <col min="6406" max="6406" width="9.88671875" customWidth="1"/>
    <col min="6407" max="6407" width="10.77734375" customWidth="1"/>
    <col min="6408" max="6408" width="11.109375" customWidth="1"/>
    <col min="6409" max="6410" width="11.44140625" customWidth="1"/>
    <col min="6414" max="6414" width="10.109375" customWidth="1"/>
    <col min="6657" max="6657" width="66" customWidth="1"/>
    <col min="6658" max="6658" width="5.33203125" customWidth="1"/>
    <col min="6659" max="6659" width="4.44140625" customWidth="1"/>
    <col min="6660" max="6660" width="12" customWidth="1"/>
    <col min="6661" max="6661" width="12.109375" customWidth="1"/>
    <col min="6662" max="6662" width="9.88671875" customWidth="1"/>
    <col min="6663" max="6663" width="10.77734375" customWidth="1"/>
    <col min="6664" max="6664" width="11.109375" customWidth="1"/>
    <col min="6665" max="6666" width="11.44140625" customWidth="1"/>
    <col min="6670" max="6670" width="10.109375" customWidth="1"/>
    <col min="6913" max="6913" width="66" customWidth="1"/>
    <col min="6914" max="6914" width="5.33203125" customWidth="1"/>
    <col min="6915" max="6915" width="4.44140625" customWidth="1"/>
    <col min="6916" max="6916" width="12" customWidth="1"/>
    <col min="6917" max="6917" width="12.109375" customWidth="1"/>
    <col min="6918" max="6918" width="9.88671875" customWidth="1"/>
    <col min="6919" max="6919" width="10.77734375" customWidth="1"/>
    <col min="6920" max="6920" width="11.109375" customWidth="1"/>
    <col min="6921" max="6922" width="11.44140625" customWidth="1"/>
    <col min="6926" max="6926" width="10.109375" customWidth="1"/>
    <col min="7169" max="7169" width="66" customWidth="1"/>
    <col min="7170" max="7170" width="5.33203125" customWidth="1"/>
    <col min="7171" max="7171" width="4.44140625" customWidth="1"/>
    <col min="7172" max="7172" width="12" customWidth="1"/>
    <col min="7173" max="7173" width="12.109375" customWidth="1"/>
    <col min="7174" max="7174" width="9.88671875" customWidth="1"/>
    <col min="7175" max="7175" width="10.77734375" customWidth="1"/>
    <col min="7176" max="7176" width="11.109375" customWidth="1"/>
    <col min="7177" max="7178" width="11.44140625" customWidth="1"/>
    <col min="7182" max="7182" width="10.109375" customWidth="1"/>
    <col min="7425" max="7425" width="66" customWidth="1"/>
    <col min="7426" max="7426" width="5.33203125" customWidth="1"/>
    <col min="7427" max="7427" width="4.44140625" customWidth="1"/>
    <col min="7428" max="7428" width="12" customWidth="1"/>
    <col min="7429" max="7429" width="12.109375" customWidth="1"/>
    <col min="7430" max="7430" width="9.88671875" customWidth="1"/>
    <col min="7431" max="7431" width="10.77734375" customWidth="1"/>
    <col min="7432" max="7432" width="11.109375" customWidth="1"/>
    <col min="7433" max="7434" width="11.44140625" customWidth="1"/>
    <col min="7438" max="7438" width="10.109375" customWidth="1"/>
    <col min="7681" max="7681" width="66" customWidth="1"/>
    <col min="7682" max="7682" width="5.33203125" customWidth="1"/>
    <col min="7683" max="7683" width="4.44140625" customWidth="1"/>
    <col min="7684" max="7684" width="12" customWidth="1"/>
    <col min="7685" max="7685" width="12.109375" customWidth="1"/>
    <col min="7686" max="7686" width="9.88671875" customWidth="1"/>
    <col min="7687" max="7687" width="10.77734375" customWidth="1"/>
    <col min="7688" max="7688" width="11.109375" customWidth="1"/>
    <col min="7689" max="7690" width="11.44140625" customWidth="1"/>
    <col min="7694" max="7694" width="10.109375" customWidth="1"/>
    <col min="7937" max="7937" width="66" customWidth="1"/>
    <col min="7938" max="7938" width="5.33203125" customWidth="1"/>
    <col min="7939" max="7939" width="4.44140625" customWidth="1"/>
    <col min="7940" max="7940" width="12" customWidth="1"/>
    <col min="7941" max="7941" width="12.109375" customWidth="1"/>
    <col min="7942" max="7942" width="9.88671875" customWidth="1"/>
    <col min="7943" max="7943" width="10.77734375" customWidth="1"/>
    <col min="7944" max="7944" width="11.109375" customWidth="1"/>
    <col min="7945" max="7946" width="11.44140625" customWidth="1"/>
    <col min="7950" max="7950" width="10.109375" customWidth="1"/>
    <col min="8193" max="8193" width="66" customWidth="1"/>
    <col min="8194" max="8194" width="5.33203125" customWidth="1"/>
    <col min="8195" max="8195" width="4.44140625" customWidth="1"/>
    <col min="8196" max="8196" width="12" customWidth="1"/>
    <col min="8197" max="8197" width="12.109375" customWidth="1"/>
    <col min="8198" max="8198" width="9.88671875" customWidth="1"/>
    <col min="8199" max="8199" width="10.77734375" customWidth="1"/>
    <col min="8200" max="8200" width="11.109375" customWidth="1"/>
    <col min="8201" max="8202" width="11.44140625" customWidth="1"/>
    <col min="8206" max="8206" width="10.109375" customWidth="1"/>
    <col min="8449" max="8449" width="66" customWidth="1"/>
    <col min="8450" max="8450" width="5.33203125" customWidth="1"/>
    <col min="8451" max="8451" width="4.44140625" customWidth="1"/>
    <col min="8452" max="8452" width="12" customWidth="1"/>
    <col min="8453" max="8453" width="12.109375" customWidth="1"/>
    <col min="8454" max="8454" width="9.88671875" customWidth="1"/>
    <col min="8455" max="8455" width="10.77734375" customWidth="1"/>
    <col min="8456" max="8456" width="11.109375" customWidth="1"/>
    <col min="8457" max="8458" width="11.44140625" customWidth="1"/>
    <col min="8462" max="8462" width="10.109375" customWidth="1"/>
    <col min="8705" max="8705" width="66" customWidth="1"/>
    <col min="8706" max="8706" width="5.33203125" customWidth="1"/>
    <col min="8707" max="8707" width="4.44140625" customWidth="1"/>
    <col min="8708" max="8708" width="12" customWidth="1"/>
    <col min="8709" max="8709" width="12.109375" customWidth="1"/>
    <col min="8710" max="8710" width="9.88671875" customWidth="1"/>
    <col min="8711" max="8711" width="10.77734375" customWidth="1"/>
    <col min="8712" max="8712" width="11.109375" customWidth="1"/>
    <col min="8713" max="8714" width="11.44140625" customWidth="1"/>
    <col min="8718" max="8718" width="10.109375" customWidth="1"/>
    <col min="8961" max="8961" width="66" customWidth="1"/>
    <col min="8962" max="8962" width="5.33203125" customWidth="1"/>
    <col min="8963" max="8963" width="4.44140625" customWidth="1"/>
    <col min="8964" max="8964" width="12" customWidth="1"/>
    <col min="8965" max="8965" width="12.109375" customWidth="1"/>
    <col min="8966" max="8966" width="9.88671875" customWidth="1"/>
    <col min="8967" max="8967" width="10.77734375" customWidth="1"/>
    <col min="8968" max="8968" width="11.109375" customWidth="1"/>
    <col min="8969" max="8970" width="11.44140625" customWidth="1"/>
    <col min="8974" max="8974" width="10.109375" customWidth="1"/>
    <col min="9217" max="9217" width="66" customWidth="1"/>
    <col min="9218" max="9218" width="5.33203125" customWidth="1"/>
    <col min="9219" max="9219" width="4.44140625" customWidth="1"/>
    <col min="9220" max="9220" width="12" customWidth="1"/>
    <col min="9221" max="9221" width="12.109375" customWidth="1"/>
    <col min="9222" max="9222" width="9.88671875" customWidth="1"/>
    <col min="9223" max="9223" width="10.77734375" customWidth="1"/>
    <col min="9224" max="9224" width="11.109375" customWidth="1"/>
    <col min="9225" max="9226" width="11.44140625" customWidth="1"/>
    <col min="9230" max="9230" width="10.109375" customWidth="1"/>
    <col min="9473" max="9473" width="66" customWidth="1"/>
    <col min="9474" max="9474" width="5.33203125" customWidth="1"/>
    <col min="9475" max="9475" width="4.44140625" customWidth="1"/>
    <col min="9476" max="9476" width="12" customWidth="1"/>
    <col min="9477" max="9477" width="12.109375" customWidth="1"/>
    <col min="9478" max="9478" width="9.88671875" customWidth="1"/>
    <col min="9479" max="9479" width="10.77734375" customWidth="1"/>
    <col min="9480" max="9480" width="11.109375" customWidth="1"/>
    <col min="9481" max="9482" width="11.44140625" customWidth="1"/>
    <col min="9486" max="9486" width="10.109375" customWidth="1"/>
    <col min="9729" max="9729" width="66" customWidth="1"/>
    <col min="9730" max="9730" width="5.33203125" customWidth="1"/>
    <col min="9731" max="9731" width="4.44140625" customWidth="1"/>
    <col min="9732" max="9732" width="12" customWidth="1"/>
    <col min="9733" max="9733" width="12.109375" customWidth="1"/>
    <col min="9734" max="9734" width="9.88671875" customWidth="1"/>
    <col min="9735" max="9735" width="10.77734375" customWidth="1"/>
    <col min="9736" max="9736" width="11.109375" customWidth="1"/>
    <col min="9737" max="9738" width="11.44140625" customWidth="1"/>
    <col min="9742" max="9742" width="10.109375" customWidth="1"/>
    <col min="9985" max="9985" width="66" customWidth="1"/>
    <col min="9986" max="9986" width="5.33203125" customWidth="1"/>
    <col min="9987" max="9987" width="4.44140625" customWidth="1"/>
    <col min="9988" max="9988" width="12" customWidth="1"/>
    <col min="9989" max="9989" width="12.109375" customWidth="1"/>
    <col min="9990" max="9990" width="9.88671875" customWidth="1"/>
    <col min="9991" max="9991" width="10.77734375" customWidth="1"/>
    <col min="9992" max="9992" width="11.109375" customWidth="1"/>
    <col min="9993" max="9994" width="11.44140625" customWidth="1"/>
    <col min="9998" max="9998" width="10.109375" customWidth="1"/>
    <col min="10241" max="10241" width="66" customWidth="1"/>
    <col min="10242" max="10242" width="5.33203125" customWidth="1"/>
    <col min="10243" max="10243" width="4.44140625" customWidth="1"/>
    <col min="10244" max="10244" width="12" customWidth="1"/>
    <col min="10245" max="10245" width="12.109375" customWidth="1"/>
    <col min="10246" max="10246" width="9.88671875" customWidth="1"/>
    <col min="10247" max="10247" width="10.77734375" customWidth="1"/>
    <col min="10248" max="10248" width="11.109375" customWidth="1"/>
    <col min="10249" max="10250" width="11.44140625" customWidth="1"/>
    <col min="10254" max="10254" width="10.109375" customWidth="1"/>
    <col min="10497" max="10497" width="66" customWidth="1"/>
    <col min="10498" max="10498" width="5.33203125" customWidth="1"/>
    <col min="10499" max="10499" width="4.44140625" customWidth="1"/>
    <col min="10500" max="10500" width="12" customWidth="1"/>
    <col min="10501" max="10501" width="12.109375" customWidth="1"/>
    <col min="10502" max="10502" width="9.88671875" customWidth="1"/>
    <col min="10503" max="10503" width="10.77734375" customWidth="1"/>
    <col min="10504" max="10504" width="11.109375" customWidth="1"/>
    <col min="10505" max="10506" width="11.44140625" customWidth="1"/>
    <col min="10510" max="10510" width="10.109375" customWidth="1"/>
    <col min="10753" max="10753" width="66" customWidth="1"/>
    <col min="10754" max="10754" width="5.33203125" customWidth="1"/>
    <col min="10755" max="10755" width="4.44140625" customWidth="1"/>
    <col min="10756" max="10756" width="12" customWidth="1"/>
    <col min="10757" max="10757" width="12.109375" customWidth="1"/>
    <col min="10758" max="10758" width="9.88671875" customWidth="1"/>
    <col min="10759" max="10759" width="10.77734375" customWidth="1"/>
    <col min="10760" max="10760" width="11.109375" customWidth="1"/>
    <col min="10761" max="10762" width="11.44140625" customWidth="1"/>
    <col min="10766" max="10766" width="10.109375" customWidth="1"/>
    <col min="11009" max="11009" width="66" customWidth="1"/>
    <col min="11010" max="11010" width="5.33203125" customWidth="1"/>
    <col min="11011" max="11011" width="4.44140625" customWidth="1"/>
    <col min="11012" max="11012" width="12" customWidth="1"/>
    <col min="11013" max="11013" width="12.109375" customWidth="1"/>
    <col min="11014" max="11014" width="9.88671875" customWidth="1"/>
    <col min="11015" max="11015" width="10.77734375" customWidth="1"/>
    <col min="11016" max="11016" width="11.109375" customWidth="1"/>
    <col min="11017" max="11018" width="11.44140625" customWidth="1"/>
    <col min="11022" max="11022" width="10.109375" customWidth="1"/>
    <col min="11265" max="11265" width="66" customWidth="1"/>
    <col min="11266" max="11266" width="5.33203125" customWidth="1"/>
    <col min="11267" max="11267" width="4.44140625" customWidth="1"/>
    <col min="11268" max="11268" width="12" customWidth="1"/>
    <col min="11269" max="11269" width="12.109375" customWidth="1"/>
    <col min="11270" max="11270" width="9.88671875" customWidth="1"/>
    <col min="11271" max="11271" width="10.77734375" customWidth="1"/>
    <col min="11272" max="11272" width="11.109375" customWidth="1"/>
    <col min="11273" max="11274" width="11.44140625" customWidth="1"/>
    <col min="11278" max="11278" width="10.109375" customWidth="1"/>
    <col min="11521" max="11521" width="66" customWidth="1"/>
    <col min="11522" max="11522" width="5.33203125" customWidth="1"/>
    <col min="11523" max="11523" width="4.44140625" customWidth="1"/>
    <col min="11524" max="11524" width="12" customWidth="1"/>
    <col min="11525" max="11525" width="12.109375" customWidth="1"/>
    <col min="11526" max="11526" width="9.88671875" customWidth="1"/>
    <col min="11527" max="11527" width="10.77734375" customWidth="1"/>
    <col min="11528" max="11528" width="11.109375" customWidth="1"/>
    <col min="11529" max="11530" width="11.44140625" customWidth="1"/>
    <col min="11534" max="11534" width="10.109375" customWidth="1"/>
    <col min="11777" max="11777" width="66" customWidth="1"/>
    <col min="11778" max="11778" width="5.33203125" customWidth="1"/>
    <col min="11779" max="11779" width="4.44140625" customWidth="1"/>
    <col min="11780" max="11780" width="12" customWidth="1"/>
    <col min="11781" max="11781" width="12.109375" customWidth="1"/>
    <col min="11782" max="11782" width="9.88671875" customWidth="1"/>
    <col min="11783" max="11783" width="10.77734375" customWidth="1"/>
    <col min="11784" max="11784" width="11.109375" customWidth="1"/>
    <col min="11785" max="11786" width="11.44140625" customWidth="1"/>
    <col min="11790" max="11790" width="10.109375" customWidth="1"/>
    <col min="12033" max="12033" width="66" customWidth="1"/>
    <col min="12034" max="12034" width="5.33203125" customWidth="1"/>
    <col min="12035" max="12035" width="4.44140625" customWidth="1"/>
    <col min="12036" max="12036" width="12" customWidth="1"/>
    <col min="12037" max="12037" width="12.109375" customWidth="1"/>
    <col min="12038" max="12038" width="9.88671875" customWidth="1"/>
    <col min="12039" max="12039" width="10.77734375" customWidth="1"/>
    <col min="12040" max="12040" width="11.109375" customWidth="1"/>
    <col min="12041" max="12042" width="11.44140625" customWidth="1"/>
    <col min="12046" max="12046" width="10.109375" customWidth="1"/>
    <col min="12289" max="12289" width="66" customWidth="1"/>
    <col min="12290" max="12290" width="5.33203125" customWidth="1"/>
    <col min="12291" max="12291" width="4.44140625" customWidth="1"/>
    <col min="12292" max="12292" width="12" customWidth="1"/>
    <col min="12293" max="12293" width="12.109375" customWidth="1"/>
    <col min="12294" max="12294" width="9.88671875" customWidth="1"/>
    <col min="12295" max="12295" width="10.77734375" customWidth="1"/>
    <col min="12296" max="12296" width="11.109375" customWidth="1"/>
    <col min="12297" max="12298" width="11.44140625" customWidth="1"/>
    <col min="12302" max="12302" width="10.109375" customWidth="1"/>
    <col min="12545" max="12545" width="66" customWidth="1"/>
    <col min="12546" max="12546" width="5.33203125" customWidth="1"/>
    <col min="12547" max="12547" width="4.44140625" customWidth="1"/>
    <col min="12548" max="12548" width="12" customWidth="1"/>
    <col min="12549" max="12549" width="12.109375" customWidth="1"/>
    <col min="12550" max="12550" width="9.88671875" customWidth="1"/>
    <col min="12551" max="12551" width="10.77734375" customWidth="1"/>
    <col min="12552" max="12552" width="11.109375" customWidth="1"/>
    <col min="12553" max="12554" width="11.44140625" customWidth="1"/>
    <col min="12558" max="12558" width="10.109375" customWidth="1"/>
    <col min="12801" max="12801" width="66" customWidth="1"/>
    <col min="12802" max="12802" width="5.33203125" customWidth="1"/>
    <col min="12803" max="12803" width="4.44140625" customWidth="1"/>
    <col min="12804" max="12804" width="12" customWidth="1"/>
    <col min="12805" max="12805" width="12.109375" customWidth="1"/>
    <col min="12806" max="12806" width="9.88671875" customWidth="1"/>
    <col min="12807" max="12807" width="10.77734375" customWidth="1"/>
    <col min="12808" max="12808" width="11.109375" customWidth="1"/>
    <col min="12809" max="12810" width="11.44140625" customWidth="1"/>
    <col min="12814" max="12814" width="10.109375" customWidth="1"/>
    <col min="13057" max="13057" width="66" customWidth="1"/>
    <col min="13058" max="13058" width="5.33203125" customWidth="1"/>
    <col min="13059" max="13059" width="4.44140625" customWidth="1"/>
    <col min="13060" max="13060" width="12" customWidth="1"/>
    <col min="13061" max="13061" width="12.109375" customWidth="1"/>
    <col min="13062" max="13062" width="9.88671875" customWidth="1"/>
    <col min="13063" max="13063" width="10.77734375" customWidth="1"/>
    <col min="13064" max="13064" width="11.109375" customWidth="1"/>
    <col min="13065" max="13066" width="11.44140625" customWidth="1"/>
    <col min="13070" max="13070" width="10.109375" customWidth="1"/>
    <col min="13313" max="13313" width="66" customWidth="1"/>
    <col min="13314" max="13314" width="5.33203125" customWidth="1"/>
    <col min="13315" max="13315" width="4.44140625" customWidth="1"/>
    <col min="13316" max="13316" width="12" customWidth="1"/>
    <col min="13317" max="13317" width="12.109375" customWidth="1"/>
    <col min="13318" max="13318" width="9.88671875" customWidth="1"/>
    <col min="13319" max="13319" width="10.77734375" customWidth="1"/>
    <col min="13320" max="13320" width="11.109375" customWidth="1"/>
    <col min="13321" max="13322" width="11.44140625" customWidth="1"/>
    <col min="13326" max="13326" width="10.109375" customWidth="1"/>
    <col min="13569" max="13569" width="66" customWidth="1"/>
    <col min="13570" max="13570" width="5.33203125" customWidth="1"/>
    <col min="13571" max="13571" width="4.44140625" customWidth="1"/>
    <col min="13572" max="13572" width="12" customWidth="1"/>
    <col min="13573" max="13573" width="12.109375" customWidth="1"/>
    <col min="13574" max="13574" width="9.88671875" customWidth="1"/>
    <col min="13575" max="13575" width="10.77734375" customWidth="1"/>
    <col min="13576" max="13576" width="11.109375" customWidth="1"/>
    <col min="13577" max="13578" width="11.44140625" customWidth="1"/>
    <col min="13582" max="13582" width="10.109375" customWidth="1"/>
    <col min="13825" max="13825" width="66" customWidth="1"/>
    <col min="13826" max="13826" width="5.33203125" customWidth="1"/>
    <col min="13827" max="13827" width="4.44140625" customWidth="1"/>
    <col min="13828" max="13828" width="12" customWidth="1"/>
    <col min="13829" max="13829" width="12.109375" customWidth="1"/>
    <col min="13830" max="13830" width="9.88671875" customWidth="1"/>
    <col min="13831" max="13831" width="10.77734375" customWidth="1"/>
    <col min="13832" max="13832" width="11.109375" customWidth="1"/>
    <col min="13833" max="13834" width="11.44140625" customWidth="1"/>
    <col min="13838" max="13838" width="10.109375" customWidth="1"/>
    <col min="14081" max="14081" width="66" customWidth="1"/>
    <col min="14082" max="14082" width="5.33203125" customWidth="1"/>
    <col min="14083" max="14083" width="4.44140625" customWidth="1"/>
    <col min="14084" max="14084" width="12" customWidth="1"/>
    <col min="14085" max="14085" width="12.109375" customWidth="1"/>
    <col min="14086" max="14086" width="9.88671875" customWidth="1"/>
    <col min="14087" max="14087" width="10.77734375" customWidth="1"/>
    <col min="14088" max="14088" width="11.109375" customWidth="1"/>
    <col min="14089" max="14090" width="11.44140625" customWidth="1"/>
    <col min="14094" max="14094" width="10.109375" customWidth="1"/>
    <col min="14337" max="14337" width="66" customWidth="1"/>
    <col min="14338" max="14338" width="5.33203125" customWidth="1"/>
    <col min="14339" max="14339" width="4.44140625" customWidth="1"/>
    <col min="14340" max="14340" width="12" customWidth="1"/>
    <col min="14341" max="14341" width="12.109375" customWidth="1"/>
    <col min="14342" max="14342" width="9.88671875" customWidth="1"/>
    <col min="14343" max="14343" width="10.77734375" customWidth="1"/>
    <col min="14344" max="14344" width="11.109375" customWidth="1"/>
    <col min="14345" max="14346" width="11.44140625" customWidth="1"/>
    <col min="14350" max="14350" width="10.109375" customWidth="1"/>
    <col min="14593" max="14593" width="66" customWidth="1"/>
    <col min="14594" max="14594" width="5.33203125" customWidth="1"/>
    <col min="14595" max="14595" width="4.44140625" customWidth="1"/>
    <col min="14596" max="14596" width="12" customWidth="1"/>
    <col min="14597" max="14597" width="12.109375" customWidth="1"/>
    <col min="14598" max="14598" width="9.88671875" customWidth="1"/>
    <col min="14599" max="14599" width="10.77734375" customWidth="1"/>
    <col min="14600" max="14600" width="11.109375" customWidth="1"/>
    <col min="14601" max="14602" width="11.44140625" customWidth="1"/>
    <col min="14606" max="14606" width="10.109375" customWidth="1"/>
    <col min="14849" max="14849" width="66" customWidth="1"/>
    <col min="14850" max="14850" width="5.33203125" customWidth="1"/>
    <col min="14851" max="14851" width="4.44140625" customWidth="1"/>
    <col min="14852" max="14852" width="12" customWidth="1"/>
    <col min="14853" max="14853" width="12.109375" customWidth="1"/>
    <col min="14854" max="14854" width="9.88671875" customWidth="1"/>
    <col min="14855" max="14855" width="10.77734375" customWidth="1"/>
    <col min="14856" max="14856" width="11.109375" customWidth="1"/>
    <col min="14857" max="14858" width="11.44140625" customWidth="1"/>
    <col min="14862" max="14862" width="10.109375" customWidth="1"/>
    <col min="15105" max="15105" width="66" customWidth="1"/>
    <col min="15106" max="15106" width="5.33203125" customWidth="1"/>
    <col min="15107" max="15107" width="4.44140625" customWidth="1"/>
    <col min="15108" max="15108" width="12" customWidth="1"/>
    <col min="15109" max="15109" width="12.109375" customWidth="1"/>
    <col min="15110" max="15110" width="9.88671875" customWidth="1"/>
    <col min="15111" max="15111" width="10.77734375" customWidth="1"/>
    <col min="15112" max="15112" width="11.109375" customWidth="1"/>
    <col min="15113" max="15114" width="11.44140625" customWidth="1"/>
    <col min="15118" max="15118" width="10.109375" customWidth="1"/>
    <col min="15361" max="15361" width="66" customWidth="1"/>
    <col min="15362" max="15362" width="5.33203125" customWidth="1"/>
    <col min="15363" max="15363" width="4.44140625" customWidth="1"/>
    <col min="15364" max="15364" width="12" customWidth="1"/>
    <col min="15365" max="15365" width="12.109375" customWidth="1"/>
    <col min="15366" max="15366" width="9.88671875" customWidth="1"/>
    <col min="15367" max="15367" width="10.77734375" customWidth="1"/>
    <col min="15368" max="15368" width="11.109375" customWidth="1"/>
    <col min="15369" max="15370" width="11.44140625" customWidth="1"/>
    <col min="15374" max="15374" width="10.109375" customWidth="1"/>
    <col min="15617" max="15617" width="66" customWidth="1"/>
    <col min="15618" max="15618" width="5.33203125" customWidth="1"/>
    <col min="15619" max="15619" width="4.44140625" customWidth="1"/>
    <col min="15620" max="15620" width="12" customWidth="1"/>
    <col min="15621" max="15621" width="12.109375" customWidth="1"/>
    <col min="15622" max="15622" width="9.88671875" customWidth="1"/>
    <col min="15623" max="15623" width="10.77734375" customWidth="1"/>
    <col min="15624" max="15624" width="11.109375" customWidth="1"/>
    <col min="15625" max="15626" width="11.44140625" customWidth="1"/>
    <col min="15630" max="15630" width="10.109375" customWidth="1"/>
    <col min="15873" max="15873" width="66" customWidth="1"/>
    <col min="15874" max="15874" width="5.33203125" customWidth="1"/>
    <col min="15875" max="15875" width="4.44140625" customWidth="1"/>
    <col min="15876" max="15876" width="12" customWidth="1"/>
    <col min="15877" max="15877" width="12.109375" customWidth="1"/>
    <col min="15878" max="15878" width="9.88671875" customWidth="1"/>
    <col min="15879" max="15879" width="10.77734375" customWidth="1"/>
    <col min="15880" max="15880" width="11.109375" customWidth="1"/>
    <col min="15881" max="15882" width="11.44140625" customWidth="1"/>
    <col min="15886" max="15886" width="10.109375" customWidth="1"/>
    <col min="16129" max="16129" width="66" customWidth="1"/>
    <col min="16130" max="16130" width="5.33203125" customWidth="1"/>
    <col min="16131" max="16131" width="4.44140625" customWidth="1"/>
    <col min="16132" max="16132" width="12" customWidth="1"/>
    <col min="16133" max="16133" width="12.109375" customWidth="1"/>
    <col min="16134" max="16134" width="9.88671875" customWidth="1"/>
    <col min="16135" max="16135" width="10.77734375" customWidth="1"/>
    <col min="16136" max="16136" width="11.109375" customWidth="1"/>
    <col min="16137"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202</v>
      </c>
      <c r="E15" s="23" t="str">
        <f>IF(D15&gt;0,VLOOKUP(D15,[2]ДовидникКФК!A$1:B$65536,2,FALSE),"")</f>
        <v>Органи місцевого самоврядування</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1.4" x14ac:dyDescent="0.2">
      <c r="A23" s="39" t="s">
        <v>156</v>
      </c>
      <c r="B23" s="39" t="s">
        <v>27</v>
      </c>
      <c r="C23" s="40" t="s">
        <v>28</v>
      </c>
      <c r="D23" s="781">
        <f>D24+D58+D78+D83+D86</f>
        <v>402637</v>
      </c>
      <c r="E23" s="781">
        <v>402637</v>
      </c>
      <c r="F23" s="781">
        <f>F24+F58+F78+F83+F86</f>
        <v>0</v>
      </c>
      <c r="G23" s="781">
        <f>G24+G58+G78+G83+G86</f>
        <v>377399.77999999997</v>
      </c>
      <c r="H23" s="781">
        <f>H24+H58+H78+H83+H86</f>
        <v>377399.77999999997</v>
      </c>
      <c r="I23" s="781">
        <f>I24+I58+I78+I83+I86</f>
        <v>378979.8</v>
      </c>
      <c r="J23" s="41">
        <f>F23+G23-H23</f>
        <v>0</v>
      </c>
    </row>
    <row r="24" spans="1:12" s="12" customFormat="1" ht="20.399999999999999" x14ac:dyDescent="0.2">
      <c r="A24" s="35" t="s">
        <v>760</v>
      </c>
      <c r="B24" s="39">
        <v>2000</v>
      </c>
      <c r="C24" s="40" t="s">
        <v>29</v>
      </c>
      <c r="D24" s="781">
        <f t="shared" ref="D24:I24" si="0">D25+D30+D46+D49+D53+D57</f>
        <v>402637</v>
      </c>
      <c r="E24" s="189">
        <v>0</v>
      </c>
      <c r="F24" s="781">
        <f t="shared" si="0"/>
        <v>0</v>
      </c>
      <c r="G24" s="781">
        <f t="shared" si="0"/>
        <v>377399.77999999997</v>
      </c>
      <c r="H24" s="781">
        <f t="shared" si="0"/>
        <v>377399.77999999997</v>
      </c>
      <c r="I24" s="781">
        <f t="shared" si="0"/>
        <v>378979.8</v>
      </c>
      <c r="J24" s="41">
        <f t="shared" ref="J24:J86" si="1">F24+G24-H24</f>
        <v>0</v>
      </c>
    </row>
    <row r="25" spans="1:12" s="12" customFormat="1" ht="11.4" x14ac:dyDescent="0.2">
      <c r="A25" s="48" t="s">
        <v>30</v>
      </c>
      <c r="B25" s="39">
        <v>2100</v>
      </c>
      <c r="C25" s="40" t="s">
        <v>31</v>
      </c>
      <c r="D25" s="781">
        <f>D26+D29</f>
        <v>368375</v>
      </c>
      <c r="E25" s="189">
        <v>0</v>
      </c>
      <c r="F25" s="781">
        <f>F26+F29</f>
        <v>0</v>
      </c>
      <c r="G25" s="781">
        <f>G26+G29</f>
        <v>350154.42</v>
      </c>
      <c r="H25" s="781">
        <f>H26+H29</f>
        <v>350154.42</v>
      </c>
      <c r="I25" s="781">
        <f>I26+I29</f>
        <v>350154.42</v>
      </c>
      <c r="J25" s="41">
        <f t="shared" si="1"/>
        <v>0</v>
      </c>
    </row>
    <row r="26" spans="1:12" s="12" customFormat="1" ht="13.2" x14ac:dyDescent="0.3">
      <c r="A26" s="49" t="s">
        <v>32</v>
      </c>
      <c r="B26" s="50">
        <v>2110</v>
      </c>
      <c r="C26" s="133" t="s">
        <v>33</v>
      </c>
      <c r="D26" s="783">
        <f t="shared" ref="D26:I26" si="2">SUM(D27:D28)</f>
        <v>274408</v>
      </c>
      <c r="E26" s="789">
        <v>274408</v>
      </c>
      <c r="F26" s="783">
        <f t="shared" si="2"/>
        <v>0</v>
      </c>
      <c r="G26" s="783">
        <f t="shared" si="2"/>
        <v>256188.09</v>
      </c>
      <c r="H26" s="783">
        <f t="shared" si="2"/>
        <v>256188.09</v>
      </c>
      <c r="I26" s="783">
        <f t="shared" si="2"/>
        <v>256188.09</v>
      </c>
      <c r="J26" s="93">
        <f t="shared" si="1"/>
        <v>0</v>
      </c>
    </row>
    <row r="27" spans="1:12" s="12" customFormat="1" ht="20.399999999999999" x14ac:dyDescent="0.3">
      <c r="A27" s="51" t="s">
        <v>34</v>
      </c>
      <c r="B27" s="35">
        <v>2111</v>
      </c>
      <c r="C27" s="166" t="s">
        <v>35</v>
      </c>
      <c r="D27" s="784">
        <v>274408</v>
      </c>
      <c r="E27" s="189">
        <v>0</v>
      </c>
      <c r="F27" s="786">
        <v>0</v>
      </c>
      <c r="G27" s="786">
        <v>256188.09</v>
      </c>
      <c r="H27" s="786">
        <f>G27</f>
        <v>256188.09</v>
      </c>
      <c r="I27" s="786">
        <v>256188.09</v>
      </c>
      <c r="J27" s="128">
        <f t="shared" si="1"/>
        <v>0</v>
      </c>
    </row>
    <row r="28" spans="1:12" s="12" customFormat="1" ht="51" x14ac:dyDescent="0.2">
      <c r="A28" s="51" t="s">
        <v>36</v>
      </c>
      <c r="B28" s="35">
        <v>2112</v>
      </c>
      <c r="C28" s="166" t="s">
        <v>37</v>
      </c>
      <c r="D28" s="786">
        <v>0</v>
      </c>
      <c r="E28" s="787">
        <v>0</v>
      </c>
      <c r="F28" s="786">
        <v>0</v>
      </c>
      <c r="G28" s="786">
        <v>0</v>
      </c>
      <c r="H28" s="786">
        <f>G28</f>
        <v>0</v>
      </c>
      <c r="I28" s="786">
        <v>0</v>
      </c>
      <c r="J28" s="128">
        <f t="shared" si="1"/>
        <v>0</v>
      </c>
    </row>
    <row r="29" spans="1:12" s="12" customFormat="1" ht="30.6" x14ac:dyDescent="0.3">
      <c r="A29" s="52" t="s">
        <v>38</v>
      </c>
      <c r="B29" s="50">
        <v>2120</v>
      </c>
      <c r="C29" s="133" t="s">
        <v>39</v>
      </c>
      <c r="D29" s="789">
        <v>93967</v>
      </c>
      <c r="E29" s="789">
        <v>93967</v>
      </c>
      <c r="F29" s="790">
        <v>0</v>
      </c>
      <c r="G29" s="790">
        <v>93966.33</v>
      </c>
      <c r="H29" s="786">
        <f>G29</f>
        <v>93966.33</v>
      </c>
      <c r="I29" s="790">
        <v>93966.33</v>
      </c>
      <c r="J29" s="93">
        <f t="shared" si="1"/>
        <v>0</v>
      </c>
    </row>
    <row r="30" spans="1:12" s="12" customFormat="1" ht="11.25" customHeight="1" x14ac:dyDescent="0.2">
      <c r="A30" s="53" t="s">
        <v>40</v>
      </c>
      <c r="B30" s="39">
        <v>2200</v>
      </c>
      <c r="C30" s="40" t="s">
        <v>41</v>
      </c>
      <c r="D30" s="791">
        <f>SUM(D31:D37)+D43</f>
        <v>34262</v>
      </c>
      <c r="E30" s="189">
        <v>0</v>
      </c>
      <c r="F30" s="791">
        <f>SUM(F31:F37)+F43</f>
        <v>0</v>
      </c>
      <c r="G30" s="791">
        <f>SUM(G31:G37)+G43</f>
        <v>27245.360000000001</v>
      </c>
      <c r="H30" s="791">
        <f>SUM(H31:H37)+H43</f>
        <v>27245.360000000001</v>
      </c>
      <c r="I30" s="791">
        <f>SUM(I31:I37)+I43</f>
        <v>28825.379999999997</v>
      </c>
      <c r="J30" s="41">
        <f t="shared" si="1"/>
        <v>0</v>
      </c>
    </row>
    <row r="31" spans="1:12" s="12" customFormat="1" ht="12" customHeight="1" x14ac:dyDescent="0.3">
      <c r="A31" s="49" t="s">
        <v>42</v>
      </c>
      <c r="B31" s="50">
        <v>2210</v>
      </c>
      <c r="C31" s="133" t="s">
        <v>43</v>
      </c>
      <c r="D31" s="821">
        <v>6558</v>
      </c>
      <c r="E31" s="189">
        <v>0</v>
      </c>
      <c r="F31" s="790">
        <v>0</v>
      </c>
      <c r="G31" s="790">
        <v>2300.0500000000002</v>
      </c>
      <c r="H31" s="790">
        <v>2300.0500000000002</v>
      </c>
      <c r="I31" s="790">
        <v>3880.07</v>
      </c>
      <c r="J31" s="93">
        <f t="shared" si="1"/>
        <v>0</v>
      </c>
    </row>
    <row r="32" spans="1:12" s="12" customFormat="1" ht="51" x14ac:dyDescent="0.2">
      <c r="A32" s="49" t="s">
        <v>44</v>
      </c>
      <c r="B32" s="50">
        <v>2220</v>
      </c>
      <c r="C32" s="50">
        <v>100</v>
      </c>
      <c r="D32" s="790">
        <v>0</v>
      </c>
      <c r="E32" s="790">
        <v>0</v>
      </c>
      <c r="F32" s="790">
        <v>0</v>
      </c>
      <c r="G32" s="790">
        <v>0</v>
      </c>
      <c r="H32" s="790">
        <v>0</v>
      </c>
      <c r="I32" s="790">
        <v>0</v>
      </c>
      <c r="J32" s="93">
        <f t="shared" si="1"/>
        <v>0</v>
      </c>
    </row>
    <row r="33" spans="1:10" s="12" customFormat="1" ht="20.399999999999999" x14ac:dyDescent="0.2">
      <c r="A33" s="49" t="s">
        <v>45</v>
      </c>
      <c r="B33" s="50">
        <v>2230</v>
      </c>
      <c r="C33" s="50">
        <v>110</v>
      </c>
      <c r="D33" s="790">
        <v>0</v>
      </c>
      <c r="E33" s="790">
        <v>0</v>
      </c>
      <c r="F33" s="790">
        <v>0</v>
      </c>
      <c r="G33" s="790">
        <v>0</v>
      </c>
      <c r="H33" s="790">
        <v>0</v>
      </c>
      <c r="I33" s="790">
        <v>0</v>
      </c>
      <c r="J33" s="93">
        <f t="shared" si="1"/>
        <v>0</v>
      </c>
    </row>
    <row r="34" spans="1:10" s="12" customFormat="1" ht="40.799999999999997" x14ac:dyDescent="0.3">
      <c r="A34" s="49" t="s">
        <v>46</v>
      </c>
      <c r="B34" s="50">
        <v>2240</v>
      </c>
      <c r="C34" s="50">
        <v>120</v>
      </c>
      <c r="D34" s="789">
        <v>11792</v>
      </c>
      <c r="E34" s="189">
        <v>0</v>
      </c>
      <c r="F34" s="790">
        <v>0</v>
      </c>
      <c r="G34" s="790">
        <v>11657.59</v>
      </c>
      <c r="H34" s="790">
        <f>G34</f>
        <v>11657.59</v>
      </c>
      <c r="I34" s="790">
        <v>11657.59</v>
      </c>
      <c r="J34" s="93">
        <f t="shared" si="1"/>
        <v>0</v>
      </c>
    </row>
    <row r="35" spans="1:10" s="12" customFormat="1" ht="30.6" x14ac:dyDescent="0.2">
      <c r="A35" s="49" t="s">
        <v>47</v>
      </c>
      <c r="B35" s="50">
        <v>2250</v>
      </c>
      <c r="C35" s="50">
        <v>130</v>
      </c>
      <c r="D35" s="790">
        <v>0</v>
      </c>
      <c r="E35" s="783">
        <v>0</v>
      </c>
      <c r="F35" s="790">
        <v>0</v>
      </c>
      <c r="G35" s="790">
        <v>0</v>
      </c>
      <c r="H35" s="790">
        <v>0</v>
      </c>
      <c r="I35" s="790">
        <v>0</v>
      </c>
      <c r="J35" s="93">
        <f t="shared" si="1"/>
        <v>0</v>
      </c>
    </row>
    <row r="36" spans="1:10" s="12" customFormat="1" ht="51" x14ac:dyDescent="0.2">
      <c r="A36" s="52" t="s">
        <v>48</v>
      </c>
      <c r="B36" s="50">
        <v>2260</v>
      </c>
      <c r="C36" s="50">
        <v>140</v>
      </c>
      <c r="D36" s="790">
        <v>0</v>
      </c>
      <c r="E36" s="783">
        <v>0</v>
      </c>
      <c r="F36" s="790">
        <v>0</v>
      </c>
      <c r="G36" s="790">
        <v>0</v>
      </c>
      <c r="H36" s="790">
        <v>0</v>
      </c>
      <c r="I36" s="790">
        <v>0</v>
      </c>
      <c r="J36" s="93">
        <f t="shared" si="1"/>
        <v>0</v>
      </c>
    </row>
    <row r="37" spans="1:10" s="12" customFormat="1" ht="40.799999999999997" x14ac:dyDescent="0.2">
      <c r="A37" s="52" t="s">
        <v>49</v>
      </c>
      <c r="B37" s="50">
        <v>2270</v>
      </c>
      <c r="C37" s="50">
        <v>150</v>
      </c>
      <c r="D37" s="783">
        <f>SUM(D38:D42)</f>
        <v>13870</v>
      </c>
      <c r="E37" s="790">
        <v>13870</v>
      </c>
      <c r="F37" s="783">
        <f>SUM(F38:F42)</f>
        <v>0</v>
      </c>
      <c r="G37" s="783">
        <f>SUM(G38:G42)</f>
        <v>13287.72</v>
      </c>
      <c r="H37" s="783">
        <f>SUM(H38:H42)</f>
        <v>13287.72</v>
      </c>
      <c r="I37" s="783">
        <f>SUM(I38:I42)</f>
        <v>13287.72</v>
      </c>
      <c r="J37" s="93">
        <f t="shared" si="1"/>
        <v>0</v>
      </c>
    </row>
    <row r="38" spans="1:10" s="12" customFormat="1" ht="30.6" x14ac:dyDescent="0.3">
      <c r="A38" s="51" t="s">
        <v>50</v>
      </c>
      <c r="B38" s="35">
        <v>2271</v>
      </c>
      <c r="C38" s="35">
        <v>160</v>
      </c>
      <c r="D38" s="789">
        <v>9342</v>
      </c>
      <c r="E38" s="189">
        <v>0</v>
      </c>
      <c r="F38" s="786">
        <v>0</v>
      </c>
      <c r="G38" s="786">
        <v>9279.35</v>
      </c>
      <c r="H38" s="786">
        <f>G38</f>
        <v>9279.35</v>
      </c>
      <c r="I38" s="786">
        <v>9279.35</v>
      </c>
      <c r="J38" s="128">
        <f t="shared" si="1"/>
        <v>0</v>
      </c>
    </row>
    <row r="39" spans="1:10" s="12" customFormat="1" ht="51" x14ac:dyDescent="0.3">
      <c r="A39" s="51" t="s">
        <v>51</v>
      </c>
      <c r="B39" s="35">
        <v>2272</v>
      </c>
      <c r="C39" s="35">
        <v>170</v>
      </c>
      <c r="D39" s="784">
        <v>544</v>
      </c>
      <c r="E39" s="189">
        <v>0</v>
      </c>
      <c r="F39" s="786">
        <v>0</v>
      </c>
      <c r="G39" s="786">
        <v>457.9</v>
      </c>
      <c r="H39" s="786">
        <f>G39</f>
        <v>457.9</v>
      </c>
      <c r="I39" s="786">
        <v>457.9</v>
      </c>
      <c r="J39" s="128">
        <f t="shared" si="1"/>
        <v>0</v>
      </c>
    </row>
    <row r="40" spans="1:10" s="12" customFormat="1" ht="30.6" x14ac:dyDescent="0.3">
      <c r="A40" s="51" t="s">
        <v>52</v>
      </c>
      <c r="B40" s="35">
        <v>2273</v>
      </c>
      <c r="C40" s="35">
        <v>180</v>
      </c>
      <c r="D40" s="789">
        <v>3984</v>
      </c>
      <c r="E40" s="189">
        <v>0</v>
      </c>
      <c r="F40" s="786">
        <v>0</v>
      </c>
      <c r="G40" s="786">
        <v>3550.47</v>
      </c>
      <c r="H40" s="786">
        <f>G40</f>
        <v>3550.47</v>
      </c>
      <c r="I40" s="786">
        <v>3550.47</v>
      </c>
      <c r="J40" s="128">
        <f t="shared" si="1"/>
        <v>0</v>
      </c>
    </row>
    <row r="41" spans="1:10" s="12" customFormat="1" ht="30.6" x14ac:dyDescent="0.2">
      <c r="A41" s="51" t="s">
        <v>53</v>
      </c>
      <c r="B41" s="35">
        <v>2274</v>
      </c>
      <c r="C41" s="35">
        <v>190</v>
      </c>
      <c r="D41" s="786">
        <v>0</v>
      </c>
      <c r="E41" s="787">
        <v>0</v>
      </c>
      <c r="F41" s="786">
        <v>0</v>
      </c>
      <c r="G41" s="786">
        <v>0</v>
      </c>
      <c r="H41" s="786">
        <v>0</v>
      </c>
      <c r="I41" s="786">
        <v>0</v>
      </c>
      <c r="J41" s="128">
        <f t="shared" si="1"/>
        <v>0</v>
      </c>
    </row>
    <row r="42" spans="1:10" s="12" customFormat="1" ht="30.6" x14ac:dyDescent="0.2">
      <c r="A42" s="51" t="s">
        <v>54</v>
      </c>
      <c r="B42" s="35">
        <v>2275</v>
      </c>
      <c r="C42" s="35">
        <v>200</v>
      </c>
      <c r="D42" s="786">
        <v>0</v>
      </c>
      <c r="E42" s="787">
        <v>0</v>
      </c>
      <c r="F42" s="786">
        <v>0</v>
      </c>
      <c r="G42" s="786">
        <v>0</v>
      </c>
      <c r="H42" s="786">
        <v>0</v>
      </c>
      <c r="I42" s="786">
        <v>0</v>
      </c>
      <c r="J42" s="128">
        <f t="shared" si="1"/>
        <v>0</v>
      </c>
    </row>
    <row r="43" spans="1:10" s="12" customFormat="1" ht="13.5" customHeight="1" x14ac:dyDescent="0.2">
      <c r="A43" s="52" t="s">
        <v>55</v>
      </c>
      <c r="B43" s="50">
        <v>2280</v>
      </c>
      <c r="C43" s="50">
        <v>210</v>
      </c>
      <c r="D43" s="783">
        <f>SUM(D44:D45)</f>
        <v>2042</v>
      </c>
      <c r="E43" s="189">
        <v>0</v>
      </c>
      <c r="F43" s="783">
        <f>SUM(F44:F45)</f>
        <v>0</v>
      </c>
      <c r="G43" s="783">
        <f>SUM(G44:G45)</f>
        <v>0</v>
      </c>
      <c r="H43" s="783">
        <f>SUM(H44:H45)</f>
        <v>0</v>
      </c>
      <c r="I43" s="783">
        <f>SUM(I44:I45)</f>
        <v>0</v>
      </c>
      <c r="J43" s="93">
        <f t="shared" si="1"/>
        <v>0</v>
      </c>
    </row>
    <row r="44" spans="1:10" s="12" customFormat="1" ht="12.75" customHeight="1" x14ac:dyDescent="0.2">
      <c r="A44" s="134" t="s">
        <v>56</v>
      </c>
      <c r="B44" s="35">
        <v>2281</v>
      </c>
      <c r="C44" s="35">
        <v>220</v>
      </c>
      <c r="D44" s="786">
        <v>0</v>
      </c>
      <c r="E44" s="786">
        <v>0</v>
      </c>
      <c r="F44" s="786">
        <v>0</v>
      </c>
      <c r="G44" s="786">
        <v>0</v>
      </c>
      <c r="H44" s="786">
        <v>0</v>
      </c>
      <c r="I44" s="786">
        <v>0</v>
      </c>
      <c r="J44" s="128">
        <f t="shared" si="1"/>
        <v>0</v>
      </c>
    </row>
    <row r="45" spans="1:10" s="12" customFormat="1" ht="12.75" customHeight="1" x14ac:dyDescent="0.2">
      <c r="A45" s="67" t="s">
        <v>57</v>
      </c>
      <c r="B45" s="35">
        <v>2282</v>
      </c>
      <c r="C45" s="35">
        <v>230</v>
      </c>
      <c r="D45" s="850">
        <v>2042</v>
      </c>
      <c r="E45" s="786">
        <v>2042</v>
      </c>
      <c r="F45" s="786">
        <v>0</v>
      </c>
      <c r="G45" s="786">
        <v>0</v>
      </c>
      <c r="H45" s="786">
        <v>0</v>
      </c>
      <c r="I45" s="786">
        <v>0</v>
      </c>
      <c r="J45" s="128">
        <f t="shared" si="1"/>
        <v>0</v>
      </c>
    </row>
    <row r="46" spans="1:10" s="12" customFormat="1" ht="40.799999999999997" x14ac:dyDescent="0.2">
      <c r="A46" s="48" t="s">
        <v>58</v>
      </c>
      <c r="B46" s="39">
        <v>2400</v>
      </c>
      <c r="C46" s="39">
        <v>240</v>
      </c>
      <c r="D46" s="791">
        <f t="shared" ref="D46:I46" si="3">SUM(D47:D48)</f>
        <v>0</v>
      </c>
      <c r="E46" s="791">
        <f t="shared" si="3"/>
        <v>0</v>
      </c>
      <c r="F46" s="791">
        <f t="shared" si="3"/>
        <v>0</v>
      </c>
      <c r="G46" s="791">
        <f t="shared" si="3"/>
        <v>0</v>
      </c>
      <c r="H46" s="791">
        <f t="shared" si="3"/>
        <v>0</v>
      </c>
      <c r="I46" s="791">
        <f t="shared" si="3"/>
        <v>0</v>
      </c>
      <c r="J46" s="41">
        <f t="shared" si="1"/>
        <v>0</v>
      </c>
    </row>
    <row r="47" spans="1:10" s="12" customFormat="1" ht="51" x14ac:dyDescent="0.2">
      <c r="A47" s="55" t="s">
        <v>59</v>
      </c>
      <c r="B47" s="50">
        <v>2410</v>
      </c>
      <c r="C47" s="50">
        <v>250</v>
      </c>
      <c r="D47" s="790">
        <v>0</v>
      </c>
      <c r="E47" s="783">
        <v>0</v>
      </c>
      <c r="F47" s="790">
        <v>0</v>
      </c>
      <c r="G47" s="790">
        <v>0</v>
      </c>
      <c r="H47" s="790">
        <v>0</v>
      </c>
      <c r="I47" s="790">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0</v>
      </c>
      <c r="E53" s="192">
        <v>0</v>
      </c>
      <c r="F53" s="191">
        <f t="shared" si="5"/>
        <v>0</v>
      </c>
      <c r="G53" s="191">
        <f t="shared" si="5"/>
        <v>0</v>
      </c>
      <c r="H53" s="191">
        <f t="shared" si="5"/>
        <v>0</v>
      </c>
      <c r="I53" s="191">
        <f t="shared" si="5"/>
        <v>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189">
        <v>0</v>
      </c>
      <c r="E56" s="190">
        <v>0</v>
      </c>
      <c r="F56" s="189">
        <v>0</v>
      </c>
      <c r="G56" s="189">
        <v>0</v>
      </c>
      <c r="H56" s="189">
        <v>0</v>
      </c>
      <c r="I56" s="189">
        <v>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E23-E26-E29-E37-E45</f>
        <v>18350</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3" customWidth="1"/>
    <col min="5" max="5" width="12.1093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3" customWidth="1"/>
    <col min="261" max="261" width="12.1093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3" customWidth="1"/>
    <col min="517" max="517" width="12.1093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3" customWidth="1"/>
    <col min="773" max="773" width="12.1093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3" customWidth="1"/>
    <col min="1029" max="1029" width="12.1093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3" customWidth="1"/>
    <col min="1285" max="1285" width="12.1093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3" customWidth="1"/>
    <col min="1541" max="1541" width="12.1093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3" customWidth="1"/>
    <col min="1797" max="1797" width="12.1093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3" customWidth="1"/>
    <col min="2053" max="2053" width="12.1093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3" customWidth="1"/>
    <col min="2309" max="2309" width="12.1093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3" customWidth="1"/>
    <col min="2565" max="2565" width="12.1093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3" customWidth="1"/>
    <col min="2821" max="2821" width="12.1093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3" customWidth="1"/>
    <col min="3077" max="3077" width="12.1093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3" customWidth="1"/>
    <col min="3333" max="3333" width="12.1093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3" customWidth="1"/>
    <col min="3589" max="3589" width="12.1093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3" customWidth="1"/>
    <col min="3845" max="3845" width="12.1093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3" customWidth="1"/>
    <col min="4101" max="4101" width="12.1093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3" customWidth="1"/>
    <col min="4357" max="4357" width="12.1093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3" customWidth="1"/>
    <col min="4613" max="4613" width="12.1093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3" customWidth="1"/>
    <col min="4869" max="4869" width="12.1093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3" customWidth="1"/>
    <col min="5125" max="5125" width="12.1093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3" customWidth="1"/>
    <col min="5381" max="5381" width="12.1093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3" customWidth="1"/>
    <col min="5637" max="5637" width="12.1093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3" customWidth="1"/>
    <col min="5893" max="5893" width="12.1093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3" customWidth="1"/>
    <col min="6149" max="6149" width="12.1093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3" customWidth="1"/>
    <col min="6405" max="6405" width="12.1093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3" customWidth="1"/>
    <col min="6661" max="6661" width="12.1093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3" customWidth="1"/>
    <col min="6917" max="6917" width="12.1093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3" customWidth="1"/>
    <col min="7173" max="7173" width="12.1093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3" customWidth="1"/>
    <col min="7429" max="7429" width="12.1093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3" customWidth="1"/>
    <col min="7685" max="7685" width="12.1093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3" customWidth="1"/>
    <col min="7941" max="7941" width="12.1093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3" customWidth="1"/>
    <col min="8197" max="8197" width="12.1093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3" customWidth="1"/>
    <col min="8453" max="8453" width="12.1093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3" customWidth="1"/>
    <col min="8709" max="8709" width="12.1093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3" customWidth="1"/>
    <col min="8965" max="8965" width="12.1093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3" customWidth="1"/>
    <col min="9221" max="9221" width="12.1093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3" customWidth="1"/>
    <col min="9477" max="9477" width="12.1093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3" customWidth="1"/>
    <col min="9733" max="9733" width="12.1093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3" customWidth="1"/>
    <col min="9989" max="9989" width="12.1093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3" customWidth="1"/>
    <col min="10245" max="10245" width="12.1093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3" customWidth="1"/>
    <col min="10501" max="10501" width="12.1093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3" customWidth="1"/>
    <col min="10757" max="10757" width="12.1093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3" customWidth="1"/>
    <col min="11013" max="11013" width="12.1093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3" customWidth="1"/>
    <col min="11269" max="11269" width="12.1093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3" customWidth="1"/>
    <col min="11525" max="11525" width="12.1093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3" customWidth="1"/>
    <col min="11781" max="11781" width="12.1093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3" customWidth="1"/>
    <col min="12037" max="12037" width="12.1093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3" customWidth="1"/>
    <col min="12293" max="12293" width="12.1093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3" customWidth="1"/>
    <col min="12549" max="12549" width="12.1093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3" customWidth="1"/>
    <col min="12805" max="12805" width="12.1093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3" customWidth="1"/>
    <col min="13061" max="13061" width="12.1093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3" customWidth="1"/>
    <col min="13317" max="13317" width="12.1093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3" customWidth="1"/>
    <col min="13573" max="13573" width="12.1093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3" customWidth="1"/>
    <col min="13829" max="13829" width="12.1093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3" customWidth="1"/>
    <col min="14085" max="14085" width="12.1093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3" customWidth="1"/>
    <col min="14341" max="14341" width="12.1093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3" customWidth="1"/>
    <col min="14597" max="14597" width="12.1093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3" customWidth="1"/>
    <col min="14853" max="14853" width="12.1093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3" customWidth="1"/>
    <col min="15109" max="15109" width="12.1093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3" customWidth="1"/>
    <col min="15365" max="15365" width="12.1093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3" customWidth="1"/>
    <col min="15621" max="15621" width="12.1093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3" customWidth="1"/>
    <col min="15877" max="15877" width="12.1093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3" customWidth="1"/>
    <col min="16133" max="16133" width="12.1093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138</v>
      </c>
      <c r="E15" s="23" t="str">
        <f>IF(D15&gt;0,VLOOKUP(D15,[2]ДовидникКФК!A$1:B$65536,2,FALSE),"")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0.199999999999999" x14ac:dyDescent="0.2">
      <c r="A23" s="39" t="s">
        <v>156</v>
      </c>
      <c r="B23" s="39" t="s">
        <v>27</v>
      </c>
      <c r="C23" s="40" t="s">
        <v>28</v>
      </c>
      <c r="D23" s="41">
        <f>D24+D58+D78+D83+D86</f>
        <v>486145</v>
      </c>
      <c r="E23" s="41">
        <v>486145</v>
      </c>
      <c r="F23" s="41">
        <f>F24+F58+F78+F83+F86</f>
        <v>0</v>
      </c>
      <c r="G23" s="41">
        <f>G24+G58+G78+G83+G86</f>
        <v>481533.2</v>
      </c>
      <c r="H23" s="41">
        <f>H24+H58+H78+H83+H86</f>
        <v>481533.2</v>
      </c>
      <c r="I23" s="41">
        <f>I24+I58+I78+I83+I86</f>
        <v>481533.2</v>
      </c>
      <c r="J23" s="41">
        <f>F23+G23-H23</f>
        <v>0</v>
      </c>
    </row>
    <row r="24" spans="1:12" s="12" customFormat="1" ht="20.399999999999999" x14ac:dyDescent="0.2">
      <c r="A24" s="35" t="s">
        <v>760</v>
      </c>
      <c r="B24" s="39">
        <v>2000</v>
      </c>
      <c r="C24" s="40" t="s">
        <v>29</v>
      </c>
      <c r="D24" s="41">
        <f t="shared" ref="D24:I24" si="0">D25+D30+D46+D49+D53+D57</f>
        <v>486145</v>
      </c>
      <c r="E24" s="189">
        <v>0</v>
      </c>
      <c r="F24" s="41">
        <f t="shared" si="0"/>
        <v>0</v>
      </c>
      <c r="G24" s="41">
        <f t="shared" si="0"/>
        <v>481533.2</v>
      </c>
      <c r="H24" s="41">
        <f t="shared" si="0"/>
        <v>481533.2</v>
      </c>
      <c r="I24" s="41">
        <f t="shared" si="0"/>
        <v>481533.2</v>
      </c>
      <c r="J24" s="41">
        <f t="shared" ref="J24:J86" si="1">F24+G24-H24</f>
        <v>0</v>
      </c>
    </row>
    <row r="25" spans="1:12" s="12" customFormat="1" ht="10.199999999999999" x14ac:dyDescent="0.2">
      <c r="A25" s="48" t="s">
        <v>30</v>
      </c>
      <c r="B25" s="39">
        <v>2100</v>
      </c>
      <c r="C25" s="40" t="s">
        <v>31</v>
      </c>
      <c r="D25" s="41">
        <f>D26+D29</f>
        <v>0</v>
      </c>
      <c r="E25" s="41">
        <v>0</v>
      </c>
      <c r="F25" s="41">
        <f>F26+F29</f>
        <v>0</v>
      </c>
      <c r="G25" s="41">
        <f>G26+G29</f>
        <v>0</v>
      </c>
      <c r="H25" s="41">
        <f>H26+H29</f>
        <v>0</v>
      </c>
      <c r="I25" s="41">
        <f>I26+I29</f>
        <v>0</v>
      </c>
      <c r="J25" s="41">
        <f t="shared" si="1"/>
        <v>0</v>
      </c>
    </row>
    <row r="26" spans="1:12" s="12" customFormat="1" ht="10.199999999999999" x14ac:dyDescent="0.2">
      <c r="A26" s="49" t="s">
        <v>32</v>
      </c>
      <c r="B26" s="50">
        <v>2110</v>
      </c>
      <c r="C26" s="133" t="s">
        <v>33</v>
      </c>
      <c r="D26" s="184">
        <f t="shared" ref="D26:I26" si="2">SUM(D27:D28)</f>
        <v>0</v>
      </c>
      <c r="E26" s="185">
        <f t="shared" si="2"/>
        <v>0</v>
      </c>
      <c r="F26" s="184">
        <f t="shared" si="2"/>
        <v>0</v>
      </c>
      <c r="G26" s="184">
        <f t="shared" si="2"/>
        <v>0</v>
      </c>
      <c r="H26" s="184">
        <f t="shared" si="2"/>
        <v>0</v>
      </c>
      <c r="I26" s="184">
        <f t="shared" si="2"/>
        <v>0</v>
      </c>
      <c r="J26" s="93">
        <f t="shared" si="1"/>
        <v>0</v>
      </c>
    </row>
    <row r="27" spans="1:12" s="12" customFormat="1" ht="20.399999999999999" x14ac:dyDescent="0.2">
      <c r="A27" s="51" t="s">
        <v>34</v>
      </c>
      <c r="B27" s="35">
        <v>2111</v>
      </c>
      <c r="C27" s="166" t="s">
        <v>35</v>
      </c>
      <c r="D27" s="186">
        <v>0</v>
      </c>
      <c r="E27" s="187">
        <v>0</v>
      </c>
      <c r="F27" s="186">
        <v>0</v>
      </c>
      <c r="G27" s="186">
        <v>0</v>
      </c>
      <c r="H27" s="186">
        <v>0</v>
      </c>
      <c r="I27" s="186">
        <v>0</v>
      </c>
      <c r="J27" s="128">
        <f t="shared" si="1"/>
        <v>0</v>
      </c>
    </row>
    <row r="28" spans="1:12" s="12" customFormat="1" ht="51" x14ac:dyDescent="0.2">
      <c r="A28" s="51" t="s">
        <v>36</v>
      </c>
      <c r="B28" s="35">
        <v>2112</v>
      </c>
      <c r="C28" s="166" t="s">
        <v>37</v>
      </c>
      <c r="D28" s="186">
        <v>0</v>
      </c>
      <c r="E28" s="187">
        <v>0</v>
      </c>
      <c r="F28" s="186">
        <v>0</v>
      </c>
      <c r="G28" s="186">
        <v>0</v>
      </c>
      <c r="H28" s="186">
        <v>0</v>
      </c>
      <c r="I28" s="186">
        <v>0</v>
      </c>
      <c r="J28" s="128">
        <f t="shared" si="1"/>
        <v>0</v>
      </c>
    </row>
    <row r="29" spans="1:12" s="12" customFormat="1" ht="30.6" x14ac:dyDescent="0.2">
      <c r="A29" s="52" t="s">
        <v>38</v>
      </c>
      <c r="B29" s="50">
        <v>2120</v>
      </c>
      <c r="C29" s="133" t="s">
        <v>39</v>
      </c>
      <c r="D29" s="185">
        <v>0</v>
      </c>
      <c r="E29" s="185">
        <v>0</v>
      </c>
      <c r="F29" s="185">
        <v>0</v>
      </c>
      <c r="G29" s="185">
        <v>0</v>
      </c>
      <c r="H29" s="185">
        <v>0</v>
      </c>
      <c r="I29" s="185">
        <v>0</v>
      </c>
      <c r="J29" s="93">
        <f t="shared" si="1"/>
        <v>0</v>
      </c>
    </row>
    <row r="30" spans="1:12" s="12" customFormat="1" ht="11.25" customHeight="1" x14ac:dyDescent="0.2">
      <c r="A30" s="53" t="s">
        <v>40</v>
      </c>
      <c r="B30" s="39">
        <v>2200</v>
      </c>
      <c r="C30" s="40" t="s">
        <v>41</v>
      </c>
      <c r="D30" s="188">
        <f>SUM(D31:D37)+D43</f>
        <v>423105</v>
      </c>
      <c r="E30" s="189">
        <v>0</v>
      </c>
      <c r="F30" s="188">
        <f>SUM(F31:F37)+F43</f>
        <v>0</v>
      </c>
      <c r="G30" s="188">
        <f>SUM(G31:G37)+G43</f>
        <v>418493.2</v>
      </c>
      <c r="H30" s="188">
        <f>SUM(H31:H37)+H43</f>
        <v>418493.2</v>
      </c>
      <c r="I30" s="188">
        <f>SUM(I31:I37)+I43</f>
        <v>418493.2</v>
      </c>
      <c r="J30" s="41">
        <f t="shared" si="1"/>
        <v>0</v>
      </c>
    </row>
    <row r="31" spans="1:12" s="12" customFormat="1" ht="12" customHeight="1" x14ac:dyDescent="0.2">
      <c r="A31" s="49" t="s">
        <v>42</v>
      </c>
      <c r="B31" s="50">
        <v>2210</v>
      </c>
      <c r="C31" s="133" t="s">
        <v>43</v>
      </c>
      <c r="D31" s="185">
        <v>0</v>
      </c>
      <c r="E31" s="184">
        <v>0</v>
      </c>
      <c r="F31" s="185">
        <v>0</v>
      </c>
      <c r="G31" s="185">
        <v>0</v>
      </c>
      <c r="H31" s="185">
        <v>0</v>
      </c>
      <c r="I31" s="185">
        <v>0</v>
      </c>
      <c r="J31" s="93">
        <f t="shared" si="1"/>
        <v>0</v>
      </c>
    </row>
    <row r="32" spans="1:12" s="12" customFormat="1" ht="51" x14ac:dyDescent="0.2">
      <c r="A32" s="49" t="s">
        <v>44</v>
      </c>
      <c r="B32" s="50">
        <v>2220</v>
      </c>
      <c r="C32" s="50">
        <v>100</v>
      </c>
      <c r="D32" s="185">
        <v>0</v>
      </c>
      <c r="E32" s="185">
        <v>0</v>
      </c>
      <c r="F32" s="185">
        <v>0</v>
      </c>
      <c r="G32" s="185">
        <v>0</v>
      </c>
      <c r="H32" s="185">
        <v>0</v>
      </c>
      <c r="I32" s="185">
        <v>0</v>
      </c>
      <c r="J32" s="93">
        <f t="shared" si="1"/>
        <v>0</v>
      </c>
    </row>
    <row r="33" spans="1:10" s="12" customFormat="1" ht="20.399999999999999" x14ac:dyDescent="0.2">
      <c r="A33" s="49" t="s">
        <v>45</v>
      </c>
      <c r="B33" s="50">
        <v>2230</v>
      </c>
      <c r="C33" s="50">
        <v>110</v>
      </c>
      <c r="D33" s="185">
        <v>423105</v>
      </c>
      <c r="E33" s="185">
        <v>423105</v>
      </c>
      <c r="F33" s="185">
        <v>0</v>
      </c>
      <c r="G33" s="185">
        <v>418493.2</v>
      </c>
      <c r="H33" s="185">
        <v>418493.2</v>
      </c>
      <c r="I33" s="185">
        <v>418493.2</v>
      </c>
      <c r="J33" s="93">
        <f t="shared" si="1"/>
        <v>0</v>
      </c>
    </row>
    <row r="34" spans="1:10" s="12" customFormat="1" ht="40.799999999999997" x14ac:dyDescent="0.2">
      <c r="A34" s="49" t="s">
        <v>46</v>
      </c>
      <c r="B34" s="50">
        <v>2240</v>
      </c>
      <c r="C34" s="50">
        <v>120</v>
      </c>
      <c r="D34" s="185">
        <v>0</v>
      </c>
      <c r="E34" s="184">
        <v>0</v>
      </c>
      <c r="F34" s="185">
        <v>0</v>
      </c>
      <c r="G34" s="185">
        <v>0</v>
      </c>
      <c r="H34" s="185">
        <v>0</v>
      </c>
      <c r="I34" s="185">
        <v>0</v>
      </c>
      <c r="J34" s="93">
        <f t="shared" si="1"/>
        <v>0</v>
      </c>
    </row>
    <row r="35" spans="1:10" s="12" customFormat="1" ht="30.6" x14ac:dyDescent="0.2">
      <c r="A35" s="49" t="s">
        <v>47</v>
      </c>
      <c r="B35" s="50">
        <v>2250</v>
      </c>
      <c r="C35" s="50">
        <v>130</v>
      </c>
      <c r="D35" s="185">
        <v>0</v>
      </c>
      <c r="E35" s="184">
        <v>0</v>
      </c>
      <c r="F35" s="185">
        <v>0</v>
      </c>
      <c r="G35" s="185">
        <v>0</v>
      </c>
      <c r="H35" s="185">
        <v>0</v>
      </c>
      <c r="I35" s="185">
        <v>0</v>
      </c>
      <c r="J35" s="93">
        <f t="shared" si="1"/>
        <v>0</v>
      </c>
    </row>
    <row r="36" spans="1:10" s="12" customFormat="1" ht="51" x14ac:dyDescent="0.2">
      <c r="A36" s="52" t="s">
        <v>48</v>
      </c>
      <c r="B36" s="50">
        <v>2260</v>
      </c>
      <c r="C36" s="50">
        <v>140</v>
      </c>
      <c r="D36" s="185">
        <v>0</v>
      </c>
      <c r="E36" s="184">
        <v>0</v>
      </c>
      <c r="F36" s="185">
        <v>0</v>
      </c>
      <c r="G36" s="185">
        <v>0</v>
      </c>
      <c r="H36" s="185">
        <v>0</v>
      </c>
      <c r="I36" s="185">
        <v>0</v>
      </c>
      <c r="J36" s="93">
        <f t="shared" si="1"/>
        <v>0</v>
      </c>
    </row>
    <row r="37" spans="1:10"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93">
        <f t="shared" si="1"/>
        <v>0</v>
      </c>
    </row>
    <row r="38" spans="1:10" s="12" customFormat="1" ht="30.6" x14ac:dyDescent="0.2">
      <c r="A38" s="51" t="s">
        <v>50</v>
      </c>
      <c r="B38" s="35">
        <v>2271</v>
      </c>
      <c r="C38" s="35">
        <v>160</v>
      </c>
      <c r="D38" s="186">
        <v>0</v>
      </c>
      <c r="E38" s="187">
        <v>0</v>
      </c>
      <c r="F38" s="186">
        <v>0</v>
      </c>
      <c r="G38" s="186">
        <v>0</v>
      </c>
      <c r="H38" s="186">
        <v>0</v>
      </c>
      <c r="I38" s="186">
        <v>0</v>
      </c>
      <c r="J38" s="128">
        <f t="shared" si="1"/>
        <v>0</v>
      </c>
    </row>
    <row r="39" spans="1:10" s="12" customFormat="1" ht="51" x14ac:dyDescent="0.2">
      <c r="A39" s="51" t="s">
        <v>51</v>
      </c>
      <c r="B39" s="35">
        <v>2272</v>
      </c>
      <c r="C39" s="35">
        <v>170</v>
      </c>
      <c r="D39" s="186">
        <v>0</v>
      </c>
      <c r="E39" s="187">
        <v>0</v>
      </c>
      <c r="F39" s="186">
        <v>0</v>
      </c>
      <c r="G39" s="186">
        <v>0</v>
      </c>
      <c r="H39" s="186">
        <v>0</v>
      </c>
      <c r="I39" s="186">
        <v>0</v>
      </c>
      <c r="J39" s="128">
        <f t="shared" si="1"/>
        <v>0</v>
      </c>
    </row>
    <row r="40" spans="1:10" s="12" customFormat="1" ht="30.6" x14ac:dyDescent="0.2">
      <c r="A40" s="51" t="s">
        <v>52</v>
      </c>
      <c r="B40" s="35">
        <v>2273</v>
      </c>
      <c r="C40" s="35">
        <v>180</v>
      </c>
      <c r="D40" s="186">
        <v>0</v>
      </c>
      <c r="E40" s="187">
        <v>0</v>
      </c>
      <c r="F40" s="186">
        <v>0</v>
      </c>
      <c r="G40" s="186">
        <v>0</v>
      </c>
      <c r="H40" s="186">
        <v>0</v>
      </c>
      <c r="I40" s="186">
        <v>0</v>
      </c>
      <c r="J40" s="128">
        <f t="shared" si="1"/>
        <v>0</v>
      </c>
    </row>
    <row r="41" spans="1:10" s="12" customFormat="1" ht="30.6" x14ac:dyDescent="0.2">
      <c r="A41" s="51" t="s">
        <v>53</v>
      </c>
      <c r="B41" s="35">
        <v>2274</v>
      </c>
      <c r="C41" s="35">
        <v>190</v>
      </c>
      <c r="D41" s="186">
        <v>0</v>
      </c>
      <c r="E41" s="187">
        <v>0</v>
      </c>
      <c r="F41" s="186">
        <v>0</v>
      </c>
      <c r="G41" s="186">
        <v>0</v>
      </c>
      <c r="H41" s="186">
        <v>0</v>
      </c>
      <c r="I41" s="186">
        <v>0</v>
      </c>
      <c r="J41" s="128">
        <f t="shared" si="1"/>
        <v>0</v>
      </c>
    </row>
    <row r="42" spans="1:10" s="12" customFormat="1" ht="30.6" x14ac:dyDescent="0.2">
      <c r="A42" s="51" t="s">
        <v>54</v>
      </c>
      <c r="B42" s="35">
        <v>2275</v>
      </c>
      <c r="C42" s="35">
        <v>200</v>
      </c>
      <c r="D42" s="186">
        <v>0</v>
      </c>
      <c r="E42" s="187">
        <v>0</v>
      </c>
      <c r="F42" s="186">
        <v>0</v>
      </c>
      <c r="G42" s="186">
        <v>0</v>
      </c>
      <c r="H42" s="186">
        <v>0</v>
      </c>
      <c r="I42" s="186">
        <v>0</v>
      </c>
      <c r="J42" s="128">
        <f t="shared" si="1"/>
        <v>0</v>
      </c>
    </row>
    <row r="43" spans="1:10" s="12" customFormat="1" ht="13.5" customHeight="1" x14ac:dyDescent="0.2">
      <c r="A43" s="52" t="s">
        <v>55</v>
      </c>
      <c r="B43" s="50">
        <v>2280</v>
      </c>
      <c r="C43" s="50">
        <v>210</v>
      </c>
      <c r="D43" s="184">
        <f>SUM(D44:D45)</f>
        <v>0</v>
      </c>
      <c r="E43" s="184">
        <v>0</v>
      </c>
      <c r="F43" s="184">
        <f>SUM(F44:F45)</f>
        <v>0</v>
      </c>
      <c r="G43" s="184">
        <f>SUM(G44:G45)</f>
        <v>0</v>
      </c>
      <c r="H43" s="184">
        <f>SUM(H44:H45)</f>
        <v>0</v>
      </c>
      <c r="I43" s="184">
        <f>SUM(I44:I45)</f>
        <v>0</v>
      </c>
      <c r="J43" s="93">
        <f t="shared" si="1"/>
        <v>0</v>
      </c>
    </row>
    <row r="44" spans="1:10" s="12" customFormat="1" ht="12.75" customHeight="1" x14ac:dyDescent="0.2">
      <c r="A44" s="134" t="s">
        <v>56</v>
      </c>
      <c r="B44" s="35">
        <v>2281</v>
      </c>
      <c r="C44" s="35">
        <v>220</v>
      </c>
      <c r="D44" s="186">
        <v>0</v>
      </c>
      <c r="E44" s="186">
        <v>0</v>
      </c>
      <c r="F44" s="186">
        <v>0</v>
      </c>
      <c r="G44" s="186">
        <v>0</v>
      </c>
      <c r="H44" s="186">
        <v>0</v>
      </c>
      <c r="I44" s="186">
        <v>0</v>
      </c>
      <c r="J44" s="128">
        <f t="shared" si="1"/>
        <v>0</v>
      </c>
    </row>
    <row r="45" spans="1:10" s="12" customFormat="1" ht="12.75" customHeight="1" x14ac:dyDescent="0.2">
      <c r="A45" s="67" t="s">
        <v>57</v>
      </c>
      <c r="B45" s="35">
        <v>2282</v>
      </c>
      <c r="C45" s="35">
        <v>230</v>
      </c>
      <c r="D45" s="186">
        <v>0</v>
      </c>
      <c r="E45" s="186">
        <v>0</v>
      </c>
      <c r="F45" s="186">
        <v>0</v>
      </c>
      <c r="G45" s="186">
        <v>0</v>
      </c>
      <c r="H45" s="186">
        <v>0</v>
      </c>
      <c r="I45" s="186">
        <v>0</v>
      </c>
      <c r="J45" s="128">
        <f t="shared" si="1"/>
        <v>0</v>
      </c>
    </row>
    <row r="46" spans="1:10" s="12" customFormat="1" ht="40.799999999999997" x14ac:dyDescent="0.2">
      <c r="A46" s="48" t="s">
        <v>58</v>
      </c>
      <c r="B46" s="39">
        <v>2400</v>
      </c>
      <c r="C46" s="39">
        <v>240</v>
      </c>
      <c r="D46" s="188">
        <f t="shared" ref="D46:I46" si="3">SUM(D47:D48)</f>
        <v>0</v>
      </c>
      <c r="E46" s="188">
        <f t="shared" si="3"/>
        <v>0</v>
      </c>
      <c r="F46" s="188">
        <f t="shared" si="3"/>
        <v>0</v>
      </c>
      <c r="G46" s="188">
        <f t="shared" si="3"/>
        <v>0</v>
      </c>
      <c r="H46" s="188">
        <f t="shared" si="3"/>
        <v>0</v>
      </c>
      <c r="I46" s="188">
        <f t="shared" si="3"/>
        <v>0</v>
      </c>
      <c r="J46" s="41">
        <f t="shared" si="1"/>
        <v>0</v>
      </c>
    </row>
    <row r="47" spans="1:10" s="12" customFormat="1" ht="51" x14ac:dyDescent="0.2">
      <c r="A47" s="55" t="s">
        <v>59</v>
      </c>
      <c r="B47" s="50">
        <v>2410</v>
      </c>
      <c r="C47" s="50">
        <v>250</v>
      </c>
      <c r="D47" s="185">
        <v>0</v>
      </c>
      <c r="E47" s="184">
        <v>0</v>
      </c>
      <c r="F47" s="185">
        <v>0</v>
      </c>
      <c r="G47" s="185">
        <v>0</v>
      </c>
      <c r="H47" s="185">
        <v>0</v>
      </c>
      <c r="I47" s="185">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63040</v>
      </c>
      <c r="E53" s="192">
        <v>63040</v>
      </c>
      <c r="F53" s="191">
        <f t="shared" si="5"/>
        <v>0</v>
      </c>
      <c r="G53" s="191">
        <f t="shared" si="5"/>
        <v>63040</v>
      </c>
      <c r="H53" s="191">
        <f t="shared" si="5"/>
        <v>63040</v>
      </c>
      <c r="I53" s="191">
        <f t="shared" si="5"/>
        <v>63040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189">
        <v>63040</v>
      </c>
      <c r="E56" s="190"/>
      <c r="F56" s="189">
        <v>0</v>
      </c>
      <c r="G56" s="189">
        <v>63040</v>
      </c>
      <c r="H56" s="189">
        <v>63040</v>
      </c>
      <c r="I56" s="189">
        <v>63040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E23-E33-E53</f>
        <v>0</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2.664062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2.664062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2.664062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2.664062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2.664062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2.664062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2.664062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2.664062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2.664062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2.664062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2.664062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2.664062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2.664062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2.664062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2.664062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2.664062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2.664062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2.664062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2.664062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2.664062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2.664062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2.664062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2.664062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2.664062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2.664062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2.664062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2.664062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2.664062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2.664062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2.664062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2.664062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2.664062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2.664062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2.664062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2.664062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2.664062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2.664062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2.664062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2.664062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2.664062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2.664062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2.664062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2.664062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2.664062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2.664062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2.664062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2.664062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2.664062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2.664062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2.664062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2.664062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2.664062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2.664062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2.664062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2.664062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2.664062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2.664062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2.664062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2.664062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2.664062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2.664062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2.664062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2.664062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2.664062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159</v>
      </c>
      <c r="E15" s="23" t="str">
        <f>IF(D15&gt;0,VLOOKUP(D15,[2]ДовидникКФК!A$1:B$65536,2,FALSE),"")</f>
        <v>Ўнші видатки</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0.199999999999999" x14ac:dyDescent="0.2">
      <c r="A23" s="39" t="s">
        <v>156</v>
      </c>
      <c r="B23" s="39" t="s">
        <v>27</v>
      </c>
      <c r="C23" s="40" t="s">
        <v>28</v>
      </c>
      <c r="D23" s="41">
        <f>D24+D58+D78+D83+D86</f>
        <v>1996755.2</v>
      </c>
      <c r="E23" s="41">
        <v>1996755.2</v>
      </c>
      <c r="F23" s="41">
        <f>F24+F58+F78+F83+F86</f>
        <v>0</v>
      </c>
      <c r="G23" s="41">
        <f>G24+G58+G78+G83+G86</f>
        <v>1759835.96</v>
      </c>
      <c r="H23" s="41">
        <f>H24+H58+H78+H83+H86</f>
        <v>1759835.98</v>
      </c>
      <c r="I23" s="41">
        <f>I24+I58+I78+I83+I86</f>
        <v>1575694.6600000001</v>
      </c>
      <c r="J23" s="41"/>
    </row>
    <row r="24" spans="1:12" s="12" customFormat="1" ht="20.399999999999999" x14ac:dyDescent="0.2">
      <c r="A24" s="35" t="s">
        <v>760</v>
      </c>
      <c r="B24" s="39">
        <v>2000</v>
      </c>
      <c r="C24" s="40" t="s">
        <v>29</v>
      </c>
      <c r="D24" s="41">
        <f t="shared" ref="D24:I24" si="0">D25+D30+D46+D49+D53+D57</f>
        <v>1996755.2</v>
      </c>
      <c r="E24" s="168">
        <v>0</v>
      </c>
      <c r="F24" s="41">
        <f t="shared" si="0"/>
        <v>0</v>
      </c>
      <c r="G24" s="41">
        <f t="shared" si="0"/>
        <v>1759835.96</v>
      </c>
      <c r="H24" s="41">
        <f t="shared" si="0"/>
        <v>1759835.98</v>
      </c>
      <c r="I24" s="41">
        <f t="shared" si="0"/>
        <v>1575694.6600000001</v>
      </c>
      <c r="J24" s="93"/>
    </row>
    <row r="25" spans="1:12" s="12" customFormat="1" ht="10.199999999999999" x14ac:dyDescent="0.2">
      <c r="A25" s="48" t="s">
        <v>30</v>
      </c>
      <c r="B25" s="39">
        <v>2100</v>
      </c>
      <c r="C25" s="40" t="s">
        <v>31</v>
      </c>
      <c r="D25" s="41">
        <f>D26+D29</f>
        <v>0</v>
      </c>
      <c r="E25" s="41">
        <v>0</v>
      </c>
      <c r="F25" s="41">
        <f>F26+F29</f>
        <v>0</v>
      </c>
      <c r="G25" s="41">
        <f>G26+G29</f>
        <v>0</v>
      </c>
      <c r="H25" s="41">
        <f>H26+H29</f>
        <v>0</v>
      </c>
      <c r="I25" s="41">
        <f>I26+I29</f>
        <v>0</v>
      </c>
      <c r="J25" s="41">
        <f t="shared" ref="J25:J86" si="1">F25+G25-H25</f>
        <v>0</v>
      </c>
    </row>
    <row r="26" spans="1:12" s="12" customFormat="1" ht="10.199999999999999" x14ac:dyDescent="0.2">
      <c r="A26" s="49" t="s">
        <v>32</v>
      </c>
      <c r="B26" s="50">
        <v>2110</v>
      </c>
      <c r="C26" s="133" t="s">
        <v>33</v>
      </c>
      <c r="D26" s="184">
        <f t="shared" ref="D26:I26" si="2">SUM(D27:D28)</f>
        <v>0</v>
      </c>
      <c r="E26" s="185">
        <f t="shared" si="2"/>
        <v>0</v>
      </c>
      <c r="F26" s="184">
        <f t="shared" si="2"/>
        <v>0</v>
      </c>
      <c r="G26" s="184">
        <f t="shared" si="2"/>
        <v>0</v>
      </c>
      <c r="H26" s="184">
        <f t="shared" si="2"/>
        <v>0</v>
      </c>
      <c r="I26" s="184">
        <f t="shared" si="2"/>
        <v>0</v>
      </c>
      <c r="J26" s="93">
        <f t="shared" si="1"/>
        <v>0</v>
      </c>
    </row>
    <row r="27" spans="1:12" s="12" customFormat="1" ht="20.399999999999999" x14ac:dyDescent="0.2">
      <c r="A27" s="51" t="s">
        <v>34</v>
      </c>
      <c r="B27" s="35">
        <v>2111</v>
      </c>
      <c r="C27" s="166" t="s">
        <v>35</v>
      </c>
      <c r="D27" s="186">
        <v>0</v>
      </c>
      <c r="E27" s="187">
        <v>0</v>
      </c>
      <c r="F27" s="186">
        <v>0</v>
      </c>
      <c r="G27" s="186">
        <v>0</v>
      </c>
      <c r="H27" s="186">
        <v>0</v>
      </c>
      <c r="I27" s="186">
        <v>0</v>
      </c>
      <c r="J27" s="128">
        <f t="shared" si="1"/>
        <v>0</v>
      </c>
    </row>
    <row r="28" spans="1:12" s="12" customFormat="1" ht="51" x14ac:dyDescent="0.2">
      <c r="A28" s="51" t="s">
        <v>36</v>
      </c>
      <c r="B28" s="35">
        <v>2112</v>
      </c>
      <c r="C28" s="166" t="s">
        <v>37</v>
      </c>
      <c r="D28" s="186">
        <v>0</v>
      </c>
      <c r="E28" s="187">
        <v>0</v>
      </c>
      <c r="F28" s="186">
        <v>0</v>
      </c>
      <c r="G28" s="186">
        <v>0</v>
      </c>
      <c r="H28" s="186">
        <v>0</v>
      </c>
      <c r="I28" s="186">
        <v>0</v>
      </c>
      <c r="J28" s="128">
        <f t="shared" si="1"/>
        <v>0</v>
      </c>
    </row>
    <row r="29" spans="1:12" s="12" customFormat="1" ht="30.6" x14ac:dyDescent="0.2">
      <c r="A29" s="52" t="s">
        <v>38</v>
      </c>
      <c r="B29" s="50">
        <v>2120</v>
      </c>
      <c r="C29" s="133" t="s">
        <v>39</v>
      </c>
      <c r="D29" s="185">
        <v>0</v>
      </c>
      <c r="E29" s="185">
        <v>0</v>
      </c>
      <c r="F29" s="185">
        <v>0</v>
      </c>
      <c r="G29" s="185">
        <v>0</v>
      </c>
      <c r="H29" s="185">
        <v>0</v>
      </c>
      <c r="I29" s="185">
        <v>0</v>
      </c>
      <c r="J29" s="93">
        <f t="shared" si="1"/>
        <v>0</v>
      </c>
    </row>
    <row r="30" spans="1:12" s="12" customFormat="1" ht="11.25" customHeight="1" x14ac:dyDescent="0.2">
      <c r="A30" s="53" t="s">
        <v>40</v>
      </c>
      <c r="B30" s="39">
        <v>2200</v>
      </c>
      <c r="C30" s="40" t="s">
        <v>41</v>
      </c>
      <c r="D30" s="188">
        <f>SUM(D31:D37)+D43</f>
        <v>1996755.2</v>
      </c>
      <c r="E30" s="168">
        <v>0</v>
      </c>
      <c r="F30" s="188">
        <f>SUM(F31:F37)+F43</f>
        <v>0</v>
      </c>
      <c r="G30" s="188">
        <f>SUM(G31:G37)+G43</f>
        <v>1759835.96</v>
      </c>
      <c r="H30" s="188">
        <f>SUM(H31:H37)+H43</f>
        <v>1759835.98</v>
      </c>
      <c r="I30" s="188">
        <f>SUM(I31:I37)+I43</f>
        <v>1575694.6600000001</v>
      </c>
      <c r="J30" s="93"/>
    </row>
    <row r="31" spans="1:12" s="12" customFormat="1" ht="12" customHeight="1" x14ac:dyDescent="0.3">
      <c r="A31" s="49" t="s">
        <v>42</v>
      </c>
      <c r="B31" s="50">
        <v>2210</v>
      </c>
      <c r="C31" s="133" t="s">
        <v>43</v>
      </c>
      <c r="D31" s="821">
        <v>1254638.49</v>
      </c>
      <c r="E31" s="168">
        <v>0</v>
      </c>
      <c r="F31" s="185">
        <v>0</v>
      </c>
      <c r="G31" s="185">
        <f>H31</f>
        <v>1039863.96</v>
      </c>
      <c r="H31" s="185">
        <v>1039863.96</v>
      </c>
      <c r="I31" s="185">
        <v>957820.64</v>
      </c>
      <c r="J31" s="93">
        <f t="shared" si="1"/>
        <v>0</v>
      </c>
    </row>
    <row r="32" spans="1:12" s="12" customFormat="1" ht="51" x14ac:dyDescent="0.2">
      <c r="A32" s="49" t="s">
        <v>44</v>
      </c>
      <c r="B32" s="50">
        <v>2220</v>
      </c>
      <c r="C32" s="50">
        <v>100</v>
      </c>
      <c r="D32" s="790">
        <v>2100</v>
      </c>
      <c r="E32" s="168">
        <v>2100</v>
      </c>
      <c r="F32" s="185">
        <v>0</v>
      </c>
      <c r="G32" s="185">
        <f>H32</f>
        <v>2100</v>
      </c>
      <c r="H32" s="185">
        <v>2100</v>
      </c>
      <c r="I32" s="189">
        <v>0</v>
      </c>
      <c r="J32" s="93">
        <f t="shared" si="1"/>
        <v>0</v>
      </c>
    </row>
    <row r="33" spans="1:10" s="12" customFormat="1" ht="20.399999999999999" x14ac:dyDescent="0.2">
      <c r="A33" s="49" t="s">
        <v>45</v>
      </c>
      <c r="B33" s="50">
        <v>2230</v>
      </c>
      <c r="C33" s="50">
        <v>110</v>
      </c>
      <c r="D33" s="790">
        <v>0</v>
      </c>
      <c r="E33" s="168">
        <v>0</v>
      </c>
      <c r="F33" s="185">
        <v>0</v>
      </c>
      <c r="G33" s="185">
        <v>0</v>
      </c>
      <c r="H33" s="185">
        <v>0</v>
      </c>
      <c r="I33" s="185">
        <f>H33</f>
        <v>0</v>
      </c>
      <c r="J33" s="93">
        <f t="shared" si="1"/>
        <v>0</v>
      </c>
    </row>
    <row r="34" spans="1:10" s="12" customFormat="1" ht="40.799999999999997" x14ac:dyDescent="0.3">
      <c r="A34" s="49" t="s">
        <v>46</v>
      </c>
      <c r="B34" s="50">
        <v>2240</v>
      </c>
      <c r="C34" s="50">
        <v>120</v>
      </c>
      <c r="D34" s="789">
        <v>740016.71</v>
      </c>
      <c r="E34" s="168">
        <v>0</v>
      </c>
      <c r="F34" s="185">
        <v>0</v>
      </c>
      <c r="G34" s="185">
        <v>717872</v>
      </c>
      <c r="H34" s="185">
        <v>717872.02</v>
      </c>
      <c r="I34" s="185">
        <v>617874.02</v>
      </c>
      <c r="J34" s="93"/>
    </row>
    <row r="35" spans="1:10" s="12" customFormat="1" ht="30.6" x14ac:dyDescent="0.2">
      <c r="A35" s="49" t="s">
        <v>47</v>
      </c>
      <c r="B35" s="50">
        <v>2250</v>
      </c>
      <c r="C35" s="50">
        <v>130</v>
      </c>
      <c r="D35" s="790">
        <v>0</v>
      </c>
      <c r="E35" s="184">
        <v>0</v>
      </c>
      <c r="F35" s="185">
        <v>0</v>
      </c>
      <c r="G35" s="185">
        <v>0</v>
      </c>
      <c r="H35" s="185">
        <v>0</v>
      </c>
      <c r="I35" s="185">
        <v>0</v>
      </c>
      <c r="J35" s="93">
        <f t="shared" si="1"/>
        <v>0</v>
      </c>
    </row>
    <row r="36" spans="1:10" s="12" customFormat="1" ht="51" x14ac:dyDescent="0.2">
      <c r="A36" s="52" t="s">
        <v>48</v>
      </c>
      <c r="B36" s="50">
        <v>2260</v>
      </c>
      <c r="C36" s="50">
        <v>140</v>
      </c>
      <c r="D36" s="185">
        <v>0</v>
      </c>
      <c r="E36" s="184">
        <v>0</v>
      </c>
      <c r="F36" s="185">
        <v>0</v>
      </c>
      <c r="G36" s="185">
        <v>0</v>
      </c>
      <c r="H36" s="185">
        <v>0</v>
      </c>
      <c r="I36" s="185">
        <v>0</v>
      </c>
      <c r="J36" s="93">
        <f t="shared" si="1"/>
        <v>0</v>
      </c>
    </row>
    <row r="37" spans="1:10"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93">
        <f t="shared" si="1"/>
        <v>0</v>
      </c>
    </row>
    <row r="38" spans="1:10" s="12" customFormat="1" ht="30.6" x14ac:dyDescent="0.2">
      <c r="A38" s="51" t="s">
        <v>50</v>
      </c>
      <c r="B38" s="35">
        <v>2271</v>
      </c>
      <c r="C38" s="35">
        <v>160</v>
      </c>
      <c r="D38" s="186">
        <v>0</v>
      </c>
      <c r="E38" s="187">
        <v>0</v>
      </c>
      <c r="F38" s="186">
        <v>0</v>
      </c>
      <c r="G38" s="186">
        <v>0</v>
      </c>
      <c r="H38" s="186">
        <v>0</v>
      </c>
      <c r="I38" s="186">
        <v>0</v>
      </c>
      <c r="J38" s="128">
        <f t="shared" si="1"/>
        <v>0</v>
      </c>
    </row>
    <row r="39" spans="1:10" s="12" customFormat="1" ht="51" x14ac:dyDescent="0.2">
      <c r="A39" s="51" t="s">
        <v>51</v>
      </c>
      <c r="B39" s="35">
        <v>2272</v>
      </c>
      <c r="C39" s="35">
        <v>170</v>
      </c>
      <c r="D39" s="186">
        <v>0</v>
      </c>
      <c r="E39" s="187">
        <v>0</v>
      </c>
      <c r="F39" s="186">
        <v>0</v>
      </c>
      <c r="G39" s="186">
        <v>0</v>
      </c>
      <c r="H39" s="186">
        <v>0</v>
      </c>
      <c r="I39" s="186">
        <v>0</v>
      </c>
      <c r="J39" s="128">
        <f t="shared" si="1"/>
        <v>0</v>
      </c>
    </row>
    <row r="40" spans="1:10" s="12" customFormat="1" ht="30.6" x14ac:dyDescent="0.2">
      <c r="A40" s="51" t="s">
        <v>52</v>
      </c>
      <c r="B40" s="35">
        <v>2273</v>
      </c>
      <c r="C40" s="35">
        <v>180</v>
      </c>
      <c r="D40" s="186">
        <v>0</v>
      </c>
      <c r="E40" s="187">
        <v>0</v>
      </c>
      <c r="F40" s="186">
        <v>0</v>
      </c>
      <c r="G40" s="186">
        <v>0</v>
      </c>
      <c r="H40" s="186">
        <v>0</v>
      </c>
      <c r="I40" s="186">
        <v>0</v>
      </c>
      <c r="J40" s="128">
        <f t="shared" si="1"/>
        <v>0</v>
      </c>
    </row>
    <row r="41" spans="1:10" s="12" customFormat="1" ht="30.6" x14ac:dyDescent="0.2">
      <c r="A41" s="51" t="s">
        <v>53</v>
      </c>
      <c r="B41" s="35">
        <v>2274</v>
      </c>
      <c r="C41" s="35">
        <v>190</v>
      </c>
      <c r="D41" s="186">
        <v>0</v>
      </c>
      <c r="E41" s="187">
        <v>0</v>
      </c>
      <c r="F41" s="186">
        <v>0</v>
      </c>
      <c r="G41" s="186">
        <v>0</v>
      </c>
      <c r="H41" s="186">
        <v>0</v>
      </c>
      <c r="I41" s="186">
        <v>0</v>
      </c>
      <c r="J41" s="128">
        <f t="shared" si="1"/>
        <v>0</v>
      </c>
    </row>
    <row r="42" spans="1:10" s="12" customFormat="1" ht="30.6" x14ac:dyDescent="0.2">
      <c r="A42" s="51" t="s">
        <v>54</v>
      </c>
      <c r="B42" s="35">
        <v>2275</v>
      </c>
      <c r="C42" s="35">
        <v>200</v>
      </c>
      <c r="D42" s="186">
        <v>0</v>
      </c>
      <c r="E42" s="187">
        <v>0</v>
      </c>
      <c r="F42" s="186">
        <v>0</v>
      </c>
      <c r="G42" s="186">
        <v>0</v>
      </c>
      <c r="H42" s="186">
        <v>0</v>
      </c>
      <c r="I42" s="186">
        <v>0</v>
      </c>
      <c r="J42" s="128">
        <f t="shared" si="1"/>
        <v>0</v>
      </c>
    </row>
    <row r="43" spans="1:10" s="12" customFormat="1" ht="13.5" customHeight="1" x14ac:dyDescent="0.2">
      <c r="A43" s="52" t="s">
        <v>55</v>
      </c>
      <c r="B43" s="50">
        <v>2280</v>
      </c>
      <c r="C43" s="50">
        <v>210</v>
      </c>
      <c r="D43" s="184">
        <f>SUM(D44:D45)</f>
        <v>0</v>
      </c>
      <c r="E43" s="184">
        <v>0</v>
      </c>
      <c r="F43" s="184">
        <f>SUM(F44:F45)</f>
        <v>0</v>
      </c>
      <c r="G43" s="184">
        <f>SUM(G44:G45)</f>
        <v>0</v>
      </c>
      <c r="H43" s="184">
        <f>SUM(H44:H45)</f>
        <v>0</v>
      </c>
      <c r="I43" s="184">
        <f>SUM(I44:I45)</f>
        <v>0</v>
      </c>
      <c r="J43" s="93">
        <f t="shared" si="1"/>
        <v>0</v>
      </c>
    </row>
    <row r="44" spans="1:10" s="12" customFormat="1" ht="12.75" customHeight="1" x14ac:dyDescent="0.2">
      <c r="A44" s="134" t="s">
        <v>56</v>
      </c>
      <c r="B44" s="35">
        <v>2281</v>
      </c>
      <c r="C44" s="35">
        <v>220</v>
      </c>
      <c r="D44" s="186">
        <v>0</v>
      </c>
      <c r="E44" s="186">
        <v>0</v>
      </c>
      <c r="F44" s="186">
        <v>0</v>
      </c>
      <c r="G44" s="186">
        <v>0</v>
      </c>
      <c r="H44" s="186">
        <v>0</v>
      </c>
      <c r="I44" s="186">
        <v>0</v>
      </c>
      <c r="J44" s="128">
        <f t="shared" si="1"/>
        <v>0</v>
      </c>
    </row>
    <row r="45" spans="1:10" s="12" customFormat="1" ht="12.75" customHeight="1" x14ac:dyDescent="0.2">
      <c r="A45" s="67" t="s">
        <v>57</v>
      </c>
      <c r="B45" s="35">
        <v>2282</v>
      </c>
      <c r="C45" s="35">
        <v>230</v>
      </c>
      <c r="D45" s="186">
        <v>0</v>
      </c>
      <c r="E45" s="186">
        <v>0</v>
      </c>
      <c r="F45" s="186">
        <v>0</v>
      </c>
      <c r="G45" s="186">
        <v>0</v>
      </c>
      <c r="H45" s="186">
        <v>0</v>
      </c>
      <c r="I45" s="186">
        <v>0</v>
      </c>
      <c r="J45" s="128">
        <f t="shared" si="1"/>
        <v>0</v>
      </c>
    </row>
    <row r="46" spans="1:10" s="12" customFormat="1" ht="40.799999999999997" x14ac:dyDescent="0.2">
      <c r="A46" s="48" t="s">
        <v>58</v>
      </c>
      <c r="B46" s="39">
        <v>2400</v>
      </c>
      <c r="C46" s="39">
        <v>240</v>
      </c>
      <c r="D46" s="188">
        <f t="shared" ref="D46:I46" si="3">SUM(D47:D48)</f>
        <v>0</v>
      </c>
      <c r="E46" s="188">
        <f t="shared" si="3"/>
        <v>0</v>
      </c>
      <c r="F46" s="188">
        <f t="shared" si="3"/>
        <v>0</v>
      </c>
      <c r="G46" s="188">
        <f t="shared" si="3"/>
        <v>0</v>
      </c>
      <c r="H46" s="188">
        <f t="shared" si="3"/>
        <v>0</v>
      </c>
      <c r="I46" s="188">
        <f t="shared" si="3"/>
        <v>0</v>
      </c>
      <c r="J46" s="41">
        <f t="shared" si="1"/>
        <v>0</v>
      </c>
    </row>
    <row r="47" spans="1:10" s="12" customFormat="1" ht="51" x14ac:dyDescent="0.2">
      <c r="A47" s="55" t="s">
        <v>59</v>
      </c>
      <c r="B47" s="50">
        <v>2410</v>
      </c>
      <c r="C47" s="50">
        <v>250</v>
      </c>
      <c r="D47" s="185">
        <v>0</v>
      </c>
      <c r="E47" s="184">
        <v>0</v>
      </c>
      <c r="F47" s="185">
        <v>0</v>
      </c>
      <c r="G47" s="185">
        <v>0</v>
      </c>
      <c r="H47" s="185">
        <v>0</v>
      </c>
      <c r="I47" s="185">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0</v>
      </c>
      <c r="E53" s="192">
        <v>0</v>
      </c>
      <c r="F53" s="191">
        <f t="shared" si="5"/>
        <v>0</v>
      </c>
      <c r="G53" s="191">
        <f t="shared" si="5"/>
        <v>0</v>
      </c>
      <c r="H53" s="191">
        <f t="shared" si="5"/>
        <v>0</v>
      </c>
      <c r="I53" s="191">
        <f t="shared" si="5"/>
        <v>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189">
        <v>0</v>
      </c>
      <c r="E56" s="190">
        <v>0</v>
      </c>
      <c r="F56" s="189">
        <v>0</v>
      </c>
      <c r="G56" s="189">
        <v>0</v>
      </c>
      <c r="H56" s="189">
        <v>0</v>
      </c>
      <c r="I56" s="189">
        <v>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E23-E32</f>
        <v>1994655.2</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0"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0"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0"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0"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0"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0"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0"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0"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0"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0"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0"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0"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0"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0"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0"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0"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0"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0"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0"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0"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0"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0"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0"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0"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0"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0"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0"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0"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0"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0"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0"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0"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0"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0"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0"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0"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0"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0"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0"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0"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0"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0"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0"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0"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0"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0"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0"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0"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0"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0"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0"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0"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0"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0"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0"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0"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0"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0"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0"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0"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0"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0"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0"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0"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161</v>
      </c>
      <c r="E15" s="23" t="str">
        <f>IF(D15&gt;0,VLOOKUP(D15,[2]ДовидникКФК!A$1:B$65536,2,FALSE),"")</f>
        <v>Фінансування енергозберігаючих заходів</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0.199999999999999" x14ac:dyDescent="0.2">
      <c r="A23" s="39" t="s">
        <v>156</v>
      </c>
      <c r="B23" s="39" t="s">
        <v>27</v>
      </c>
      <c r="C23" s="40" t="s">
        <v>28</v>
      </c>
      <c r="D23" s="41">
        <f>D24+D58+D78+D83+D86</f>
        <v>96000</v>
      </c>
      <c r="E23" s="41">
        <v>96000</v>
      </c>
      <c r="F23" s="41">
        <f>F24+F58+F78+F83+F86</f>
        <v>0</v>
      </c>
      <c r="G23" s="41">
        <f>G24+G58+G78+G83+G86</f>
        <v>96000</v>
      </c>
      <c r="H23" s="41">
        <f>H24+H58+H78+H83+H86</f>
        <v>96000</v>
      </c>
      <c r="I23" s="41">
        <f>I24+I58+I78+I83+I86</f>
        <v>96000</v>
      </c>
      <c r="J23" s="41">
        <f>F23+G23-H23</f>
        <v>0</v>
      </c>
    </row>
    <row r="24" spans="1:12" s="12" customFormat="1" ht="20.399999999999999" x14ac:dyDescent="0.2">
      <c r="A24" s="35" t="s">
        <v>760</v>
      </c>
      <c r="B24" s="39">
        <v>2000</v>
      </c>
      <c r="C24" s="40" t="s">
        <v>29</v>
      </c>
      <c r="D24" s="41">
        <f t="shared" ref="D24:I24" si="0">D25+D30+D46+D49+D53+D57</f>
        <v>96000</v>
      </c>
      <c r="E24" s="168">
        <v>0</v>
      </c>
      <c r="F24" s="41">
        <f t="shared" si="0"/>
        <v>0</v>
      </c>
      <c r="G24" s="41">
        <f t="shared" si="0"/>
        <v>96000</v>
      </c>
      <c r="H24" s="41">
        <f t="shared" si="0"/>
        <v>96000</v>
      </c>
      <c r="I24" s="41">
        <f t="shared" si="0"/>
        <v>96000</v>
      </c>
      <c r="J24" s="41">
        <f t="shared" ref="J24:J86" si="1">F24+G24-H24</f>
        <v>0</v>
      </c>
    </row>
    <row r="25" spans="1:12" s="12" customFormat="1" ht="10.199999999999999" x14ac:dyDescent="0.2">
      <c r="A25" s="48" t="s">
        <v>30</v>
      </c>
      <c r="B25" s="39">
        <v>2100</v>
      </c>
      <c r="C25" s="40" t="s">
        <v>31</v>
      </c>
      <c r="D25" s="41">
        <f>D26+D29</f>
        <v>0</v>
      </c>
      <c r="E25" s="41">
        <v>0</v>
      </c>
      <c r="F25" s="41">
        <f>F26+F29</f>
        <v>0</v>
      </c>
      <c r="G25" s="41">
        <f>G26+G29</f>
        <v>0</v>
      </c>
      <c r="H25" s="41">
        <f>H26+H29</f>
        <v>0</v>
      </c>
      <c r="I25" s="41">
        <f>I26+I29</f>
        <v>0</v>
      </c>
      <c r="J25" s="41">
        <f t="shared" si="1"/>
        <v>0</v>
      </c>
    </row>
    <row r="26" spans="1:12" s="12" customFormat="1" ht="10.199999999999999" x14ac:dyDescent="0.2">
      <c r="A26" s="49" t="s">
        <v>32</v>
      </c>
      <c r="B26" s="50">
        <v>2110</v>
      </c>
      <c r="C26" s="133" t="s">
        <v>33</v>
      </c>
      <c r="D26" s="184">
        <f t="shared" ref="D26:I26" si="2">SUM(D27:D28)</f>
        <v>0</v>
      </c>
      <c r="E26" s="185">
        <f t="shared" si="2"/>
        <v>0</v>
      </c>
      <c r="F26" s="184">
        <f t="shared" si="2"/>
        <v>0</v>
      </c>
      <c r="G26" s="184">
        <f t="shared" si="2"/>
        <v>0</v>
      </c>
      <c r="H26" s="184">
        <f t="shared" si="2"/>
        <v>0</v>
      </c>
      <c r="I26" s="184">
        <f t="shared" si="2"/>
        <v>0</v>
      </c>
      <c r="J26" s="93">
        <f t="shared" si="1"/>
        <v>0</v>
      </c>
    </row>
    <row r="27" spans="1:12" s="12" customFormat="1" ht="20.399999999999999" x14ac:dyDescent="0.2">
      <c r="A27" s="51" t="s">
        <v>34</v>
      </c>
      <c r="B27" s="35">
        <v>2111</v>
      </c>
      <c r="C27" s="166" t="s">
        <v>35</v>
      </c>
      <c r="D27" s="186">
        <v>0</v>
      </c>
      <c r="E27" s="187">
        <v>0</v>
      </c>
      <c r="F27" s="186">
        <v>0</v>
      </c>
      <c r="G27" s="186">
        <v>0</v>
      </c>
      <c r="H27" s="186">
        <v>0</v>
      </c>
      <c r="I27" s="186">
        <v>0</v>
      </c>
      <c r="J27" s="128">
        <f t="shared" si="1"/>
        <v>0</v>
      </c>
    </row>
    <row r="28" spans="1:12" s="12" customFormat="1" ht="51" x14ac:dyDescent="0.2">
      <c r="A28" s="51" t="s">
        <v>36</v>
      </c>
      <c r="B28" s="35">
        <v>2112</v>
      </c>
      <c r="C28" s="166" t="s">
        <v>37</v>
      </c>
      <c r="D28" s="186">
        <v>0</v>
      </c>
      <c r="E28" s="187">
        <v>0</v>
      </c>
      <c r="F28" s="186">
        <v>0</v>
      </c>
      <c r="G28" s="186">
        <v>0</v>
      </c>
      <c r="H28" s="186">
        <v>0</v>
      </c>
      <c r="I28" s="186">
        <v>0</v>
      </c>
      <c r="J28" s="128">
        <f t="shared" si="1"/>
        <v>0</v>
      </c>
    </row>
    <row r="29" spans="1:12" s="12" customFormat="1" ht="30.6" x14ac:dyDescent="0.2">
      <c r="A29" s="52" t="s">
        <v>38</v>
      </c>
      <c r="B29" s="50">
        <v>2120</v>
      </c>
      <c r="C29" s="133" t="s">
        <v>39</v>
      </c>
      <c r="D29" s="185">
        <v>0</v>
      </c>
      <c r="E29" s="185">
        <v>0</v>
      </c>
      <c r="F29" s="185">
        <v>0</v>
      </c>
      <c r="G29" s="185">
        <v>0</v>
      </c>
      <c r="H29" s="185">
        <v>0</v>
      </c>
      <c r="I29" s="185">
        <v>0</v>
      </c>
      <c r="J29" s="93">
        <f t="shared" si="1"/>
        <v>0</v>
      </c>
    </row>
    <row r="30" spans="1:12" s="12" customFormat="1" ht="11.25" customHeight="1" x14ac:dyDescent="0.2">
      <c r="A30" s="53" t="s">
        <v>40</v>
      </c>
      <c r="B30" s="39">
        <v>2200</v>
      </c>
      <c r="C30" s="40" t="s">
        <v>41</v>
      </c>
      <c r="D30" s="188">
        <f>SUM(D31:D37)+D43</f>
        <v>96000</v>
      </c>
      <c r="E30" s="168">
        <v>0</v>
      </c>
      <c r="F30" s="188">
        <f>SUM(F31:F37)+F43</f>
        <v>0</v>
      </c>
      <c r="G30" s="188">
        <f>SUM(G31:G37)+G43</f>
        <v>96000</v>
      </c>
      <c r="H30" s="188">
        <f>SUM(H31:H37)+H43</f>
        <v>96000</v>
      </c>
      <c r="I30" s="188">
        <f>SUM(I31:I37)+I43</f>
        <v>96000</v>
      </c>
      <c r="J30" s="41">
        <f t="shared" si="1"/>
        <v>0</v>
      </c>
    </row>
    <row r="31" spans="1:12" s="12" customFormat="1" ht="12" customHeight="1" x14ac:dyDescent="0.2">
      <c r="A31" s="49" t="s">
        <v>42</v>
      </c>
      <c r="B31" s="50">
        <v>2210</v>
      </c>
      <c r="C31" s="133" t="s">
        <v>43</v>
      </c>
      <c r="D31" s="185">
        <v>0</v>
      </c>
      <c r="E31" s="184">
        <v>0</v>
      </c>
      <c r="F31" s="185">
        <v>0</v>
      </c>
      <c r="G31" s="185">
        <v>0</v>
      </c>
      <c r="H31" s="185">
        <v>0</v>
      </c>
      <c r="I31" s="185">
        <v>0</v>
      </c>
      <c r="J31" s="93">
        <f t="shared" si="1"/>
        <v>0</v>
      </c>
    </row>
    <row r="32" spans="1:12" s="12" customFormat="1" ht="51" x14ac:dyDescent="0.2">
      <c r="A32" s="49" t="s">
        <v>44</v>
      </c>
      <c r="B32" s="50">
        <v>2220</v>
      </c>
      <c r="C32" s="50">
        <v>100</v>
      </c>
      <c r="D32" s="185">
        <v>0</v>
      </c>
      <c r="E32" s="185">
        <v>0</v>
      </c>
      <c r="F32" s="185">
        <v>0</v>
      </c>
      <c r="G32" s="185">
        <v>0</v>
      </c>
      <c r="H32" s="185">
        <v>0</v>
      </c>
      <c r="I32" s="185">
        <v>0</v>
      </c>
      <c r="J32" s="93">
        <f t="shared" si="1"/>
        <v>0</v>
      </c>
    </row>
    <row r="33" spans="1:10" s="12" customFormat="1" ht="20.399999999999999" x14ac:dyDescent="0.2">
      <c r="A33" s="49" t="s">
        <v>45</v>
      </c>
      <c r="B33" s="50">
        <v>2230</v>
      </c>
      <c r="C33" s="50">
        <v>110</v>
      </c>
      <c r="D33" s="185">
        <v>0</v>
      </c>
      <c r="E33" s="185">
        <v>0</v>
      </c>
      <c r="F33" s="185">
        <v>0</v>
      </c>
      <c r="G33" s="185">
        <v>0</v>
      </c>
      <c r="H33" s="185">
        <v>0</v>
      </c>
      <c r="I33" s="185">
        <v>0</v>
      </c>
      <c r="J33" s="93">
        <f t="shared" si="1"/>
        <v>0</v>
      </c>
    </row>
    <row r="34" spans="1:10" s="12" customFormat="1" ht="40.799999999999997" x14ac:dyDescent="0.2">
      <c r="A34" s="49" t="s">
        <v>46</v>
      </c>
      <c r="B34" s="50">
        <v>2240</v>
      </c>
      <c r="C34" s="50">
        <v>120</v>
      </c>
      <c r="D34" s="185">
        <v>96000</v>
      </c>
      <c r="E34" s="168">
        <v>0</v>
      </c>
      <c r="F34" s="185">
        <v>0</v>
      </c>
      <c r="G34" s="185">
        <v>96000</v>
      </c>
      <c r="H34" s="185">
        <f>G34</f>
        <v>96000</v>
      </c>
      <c r="I34" s="185">
        <v>96000</v>
      </c>
      <c r="J34" s="93">
        <f t="shared" si="1"/>
        <v>0</v>
      </c>
    </row>
    <row r="35" spans="1:10" s="12" customFormat="1" ht="30.6" x14ac:dyDescent="0.2">
      <c r="A35" s="49" t="s">
        <v>47</v>
      </c>
      <c r="B35" s="50">
        <v>2250</v>
      </c>
      <c r="C35" s="50">
        <v>130</v>
      </c>
      <c r="D35" s="185">
        <v>0</v>
      </c>
      <c r="E35" s="184">
        <v>0</v>
      </c>
      <c r="F35" s="185">
        <v>0</v>
      </c>
      <c r="G35" s="185">
        <v>0</v>
      </c>
      <c r="H35" s="185">
        <v>0</v>
      </c>
      <c r="I35" s="185">
        <v>0</v>
      </c>
      <c r="J35" s="93">
        <f t="shared" si="1"/>
        <v>0</v>
      </c>
    </row>
    <row r="36" spans="1:10" s="12" customFormat="1" ht="51" x14ac:dyDescent="0.2">
      <c r="A36" s="52" t="s">
        <v>48</v>
      </c>
      <c r="B36" s="50">
        <v>2260</v>
      </c>
      <c r="C36" s="50">
        <v>140</v>
      </c>
      <c r="D36" s="185">
        <v>0</v>
      </c>
      <c r="E36" s="184">
        <v>0</v>
      </c>
      <c r="F36" s="185">
        <v>0</v>
      </c>
      <c r="G36" s="185">
        <v>0</v>
      </c>
      <c r="H36" s="185">
        <v>0</v>
      </c>
      <c r="I36" s="185">
        <v>0</v>
      </c>
      <c r="J36" s="93">
        <f t="shared" si="1"/>
        <v>0</v>
      </c>
    </row>
    <row r="37" spans="1:10"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93">
        <f t="shared" si="1"/>
        <v>0</v>
      </c>
    </row>
    <row r="38" spans="1:10" s="12" customFormat="1" ht="30.6" x14ac:dyDescent="0.2">
      <c r="A38" s="51" t="s">
        <v>50</v>
      </c>
      <c r="B38" s="35">
        <v>2271</v>
      </c>
      <c r="C38" s="35">
        <v>160</v>
      </c>
      <c r="D38" s="186">
        <v>0</v>
      </c>
      <c r="E38" s="187">
        <v>0</v>
      </c>
      <c r="F38" s="186">
        <v>0</v>
      </c>
      <c r="G38" s="186">
        <v>0</v>
      </c>
      <c r="H38" s="186">
        <v>0</v>
      </c>
      <c r="I38" s="186">
        <v>0</v>
      </c>
      <c r="J38" s="128">
        <f t="shared" si="1"/>
        <v>0</v>
      </c>
    </row>
    <row r="39" spans="1:10" s="12" customFormat="1" ht="51" x14ac:dyDescent="0.2">
      <c r="A39" s="51" t="s">
        <v>51</v>
      </c>
      <c r="B39" s="35">
        <v>2272</v>
      </c>
      <c r="C39" s="35">
        <v>170</v>
      </c>
      <c r="D39" s="186">
        <v>0</v>
      </c>
      <c r="E39" s="187">
        <v>0</v>
      </c>
      <c r="F39" s="186">
        <v>0</v>
      </c>
      <c r="G39" s="186">
        <v>0</v>
      </c>
      <c r="H39" s="186">
        <v>0</v>
      </c>
      <c r="I39" s="186">
        <v>0</v>
      </c>
      <c r="J39" s="128">
        <f t="shared" si="1"/>
        <v>0</v>
      </c>
    </row>
    <row r="40" spans="1:10" s="12" customFormat="1" ht="30.6" x14ac:dyDescent="0.2">
      <c r="A40" s="51" t="s">
        <v>52</v>
      </c>
      <c r="B40" s="35">
        <v>2273</v>
      </c>
      <c r="C40" s="35">
        <v>180</v>
      </c>
      <c r="D40" s="186">
        <v>0</v>
      </c>
      <c r="E40" s="187">
        <v>0</v>
      </c>
      <c r="F40" s="186">
        <v>0</v>
      </c>
      <c r="G40" s="186">
        <v>0</v>
      </c>
      <c r="H40" s="186">
        <v>0</v>
      </c>
      <c r="I40" s="186">
        <v>0</v>
      </c>
      <c r="J40" s="128">
        <f t="shared" si="1"/>
        <v>0</v>
      </c>
    </row>
    <row r="41" spans="1:10" s="12" customFormat="1" ht="30.6" x14ac:dyDescent="0.2">
      <c r="A41" s="51" t="s">
        <v>53</v>
      </c>
      <c r="B41" s="35">
        <v>2274</v>
      </c>
      <c r="C41" s="35">
        <v>190</v>
      </c>
      <c r="D41" s="186">
        <v>0</v>
      </c>
      <c r="E41" s="187">
        <v>0</v>
      </c>
      <c r="F41" s="186">
        <v>0</v>
      </c>
      <c r="G41" s="186">
        <v>0</v>
      </c>
      <c r="H41" s="186">
        <v>0</v>
      </c>
      <c r="I41" s="186">
        <v>0</v>
      </c>
      <c r="J41" s="128">
        <f t="shared" si="1"/>
        <v>0</v>
      </c>
    </row>
    <row r="42" spans="1:10" s="12" customFormat="1" ht="30.6" x14ac:dyDescent="0.2">
      <c r="A42" s="51" t="s">
        <v>54</v>
      </c>
      <c r="B42" s="35">
        <v>2275</v>
      </c>
      <c r="C42" s="35">
        <v>200</v>
      </c>
      <c r="D42" s="186">
        <v>0</v>
      </c>
      <c r="E42" s="187">
        <v>0</v>
      </c>
      <c r="F42" s="186">
        <v>0</v>
      </c>
      <c r="G42" s="186">
        <v>0</v>
      </c>
      <c r="H42" s="186">
        <v>0</v>
      </c>
      <c r="I42" s="186">
        <v>0</v>
      </c>
      <c r="J42" s="128">
        <f t="shared" si="1"/>
        <v>0</v>
      </c>
    </row>
    <row r="43" spans="1:10" s="12" customFormat="1" ht="13.5" customHeight="1" x14ac:dyDescent="0.2">
      <c r="A43" s="52" t="s">
        <v>55</v>
      </c>
      <c r="B43" s="50">
        <v>2280</v>
      </c>
      <c r="C43" s="50">
        <v>210</v>
      </c>
      <c r="D43" s="184">
        <f>SUM(D44:D45)</f>
        <v>0</v>
      </c>
      <c r="E43" s="184">
        <v>0</v>
      </c>
      <c r="F43" s="184">
        <f>SUM(F44:F45)</f>
        <v>0</v>
      </c>
      <c r="G43" s="184">
        <f>SUM(G44:G45)</f>
        <v>0</v>
      </c>
      <c r="H43" s="184">
        <f>SUM(H44:H45)</f>
        <v>0</v>
      </c>
      <c r="I43" s="184">
        <f>SUM(I44:I45)</f>
        <v>0</v>
      </c>
      <c r="J43" s="93">
        <f t="shared" si="1"/>
        <v>0</v>
      </c>
    </row>
    <row r="44" spans="1:10" s="12" customFormat="1" ht="12.75" customHeight="1" x14ac:dyDescent="0.2">
      <c r="A44" s="134" t="s">
        <v>56</v>
      </c>
      <c r="B44" s="35">
        <v>2281</v>
      </c>
      <c r="C44" s="35">
        <v>220</v>
      </c>
      <c r="D44" s="186">
        <v>0</v>
      </c>
      <c r="E44" s="186">
        <v>0</v>
      </c>
      <c r="F44" s="186">
        <v>0</v>
      </c>
      <c r="G44" s="186">
        <v>0</v>
      </c>
      <c r="H44" s="186">
        <v>0</v>
      </c>
      <c r="I44" s="186">
        <v>0</v>
      </c>
      <c r="J44" s="128">
        <f t="shared" si="1"/>
        <v>0</v>
      </c>
    </row>
    <row r="45" spans="1:10" s="12" customFormat="1" ht="12.75" customHeight="1" x14ac:dyDescent="0.2">
      <c r="A45" s="67" t="s">
        <v>57</v>
      </c>
      <c r="B45" s="35">
        <v>2282</v>
      </c>
      <c r="C45" s="35">
        <v>230</v>
      </c>
      <c r="D45" s="186">
        <v>0</v>
      </c>
      <c r="E45" s="186">
        <v>0</v>
      </c>
      <c r="F45" s="186">
        <v>0</v>
      </c>
      <c r="G45" s="186">
        <v>0</v>
      </c>
      <c r="H45" s="186">
        <v>0</v>
      </c>
      <c r="I45" s="186">
        <v>0</v>
      </c>
      <c r="J45" s="128">
        <f t="shared" si="1"/>
        <v>0</v>
      </c>
    </row>
    <row r="46" spans="1:10" s="12" customFormat="1" ht="40.799999999999997" x14ac:dyDescent="0.2">
      <c r="A46" s="48" t="s">
        <v>58</v>
      </c>
      <c r="B46" s="39">
        <v>2400</v>
      </c>
      <c r="C46" s="39">
        <v>240</v>
      </c>
      <c r="D46" s="188">
        <f t="shared" ref="D46:I46" si="3">SUM(D47:D48)</f>
        <v>0</v>
      </c>
      <c r="E46" s="188">
        <f t="shared" si="3"/>
        <v>0</v>
      </c>
      <c r="F46" s="188">
        <f t="shared" si="3"/>
        <v>0</v>
      </c>
      <c r="G46" s="188">
        <f t="shared" si="3"/>
        <v>0</v>
      </c>
      <c r="H46" s="188">
        <f t="shared" si="3"/>
        <v>0</v>
      </c>
      <c r="I46" s="188">
        <f t="shared" si="3"/>
        <v>0</v>
      </c>
      <c r="J46" s="41">
        <f t="shared" si="1"/>
        <v>0</v>
      </c>
    </row>
    <row r="47" spans="1:10" s="12" customFormat="1" ht="51" x14ac:dyDescent="0.2">
      <c r="A47" s="55" t="s">
        <v>59</v>
      </c>
      <c r="B47" s="50">
        <v>2410</v>
      </c>
      <c r="C47" s="50">
        <v>250</v>
      </c>
      <c r="D47" s="185">
        <v>0</v>
      </c>
      <c r="E47" s="184">
        <v>0</v>
      </c>
      <c r="F47" s="185">
        <v>0</v>
      </c>
      <c r="G47" s="185">
        <v>0</v>
      </c>
      <c r="H47" s="185">
        <v>0</v>
      </c>
      <c r="I47" s="185">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0</v>
      </c>
      <c r="E53" s="192">
        <v>0</v>
      </c>
      <c r="F53" s="191">
        <f t="shared" si="5"/>
        <v>0</v>
      </c>
      <c r="G53" s="191">
        <f t="shared" si="5"/>
        <v>0</v>
      </c>
      <c r="H53" s="191">
        <f t="shared" si="5"/>
        <v>0</v>
      </c>
      <c r="I53" s="191">
        <f t="shared" si="5"/>
        <v>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189">
        <v>0</v>
      </c>
      <c r="E56" s="190">
        <v>0</v>
      </c>
      <c r="F56" s="189">
        <v>0</v>
      </c>
      <c r="G56" s="189">
        <v>0</v>
      </c>
      <c r="H56" s="189">
        <v>0</v>
      </c>
      <c r="I56" s="189">
        <v>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v>96000</v>
      </c>
      <c r="F85" s="169" t="s">
        <v>94</v>
      </c>
      <c r="G85" s="169" t="s">
        <v>94</v>
      </c>
      <c r="H85" s="169" t="s">
        <v>94</v>
      </c>
      <c r="I85" s="169" t="s">
        <v>94</v>
      </c>
      <c r="J85" s="128" t="s">
        <v>94</v>
      </c>
    </row>
    <row r="86" spans="1:10" s="12" customFormat="1" ht="20.399999999999999" x14ac:dyDescent="0.2">
      <c r="A86" s="51" t="s">
        <v>95</v>
      </c>
      <c r="B86" s="35">
        <v>9000</v>
      </c>
      <c r="C86" s="35">
        <v>640</v>
      </c>
      <c r="D86" s="168">
        <v>0</v>
      </c>
      <c r="E86" s="168">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workbookViewId="0">
      <selection sqref="A1:XFD1048576"/>
    </sheetView>
  </sheetViews>
  <sheetFormatPr defaultRowHeight="14.4" x14ac:dyDescent="0.3"/>
  <cols>
    <col min="1" max="1" width="53.5546875" customWidth="1"/>
    <col min="2" max="2" width="5.109375" customWidth="1"/>
    <col min="3" max="3" width="4.5546875" customWidth="1"/>
    <col min="4" max="4" width="9.44140625" customWidth="1"/>
    <col min="5" max="5" width="8" customWidth="1"/>
    <col min="6" max="6" width="5.44140625" customWidth="1"/>
    <col min="7" max="7" width="8.109375" customWidth="1"/>
    <col min="8" max="8" width="9.5546875" customWidth="1"/>
    <col min="9" max="9" width="10" customWidth="1"/>
    <col min="10" max="10" width="10.88671875" customWidth="1"/>
    <col min="11" max="11" width="8.44140625" customWidth="1"/>
    <col min="12" max="12" width="10.33203125" customWidth="1"/>
    <col min="13" max="13" width="8.109375" customWidth="1"/>
    <col min="14" max="14" width="11" customWidth="1"/>
    <col min="257" max="257" width="53.5546875" customWidth="1"/>
    <col min="258" max="258" width="5.109375" customWidth="1"/>
    <col min="259" max="259" width="4.5546875" customWidth="1"/>
    <col min="260" max="260" width="9.44140625" customWidth="1"/>
    <col min="261" max="261" width="8" customWidth="1"/>
    <col min="262" max="262" width="5.44140625" customWidth="1"/>
    <col min="263" max="263" width="8.109375" customWidth="1"/>
    <col min="264" max="264" width="9.5546875" customWidth="1"/>
    <col min="265" max="265" width="10" customWidth="1"/>
    <col min="266" max="266" width="10.88671875" customWidth="1"/>
    <col min="267" max="267" width="8.44140625" customWidth="1"/>
    <col min="268" max="268" width="10.33203125" customWidth="1"/>
    <col min="269" max="269" width="8.109375" customWidth="1"/>
    <col min="270" max="270" width="11" customWidth="1"/>
    <col min="513" max="513" width="53.5546875" customWidth="1"/>
    <col min="514" max="514" width="5.109375" customWidth="1"/>
    <col min="515" max="515" width="4.5546875" customWidth="1"/>
    <col min="516" max="516" width="9.44140625" customWidth="1"/>
    <col min="517" max="517" width="8" customWidth="1"/>
    <col min="518" max="518" width="5.44140625" customWidth="1"/>
    <col min="519" max="519" width="8.109375" customWidth="1"/>
    <col min="520" max="520" width="9.5546875" customWidth="1"/>
    <col min="521" max="521" width="10" customWidth="1"/>
    <col min="522" max="522" width="10.88671875" customWidth="1"/>
    <col min="523" max="523" width="8.44140625" customWidth="1"/>
    <col min="524" max="524" width="10.33203125" customWidth="1"/>
    <col min="525" max="525" width="8.109375" customWidth="1"/>
    <col min="526" max="526" width="11" customWidth="1"/>
    <col min="769" max="769" width="53.5546875" customWidth="1"/>
    <col min="770" max="770" width="5.109375" customWidth="1"/>
    <col min="771" max="771" width="4.5546875" customWidth="1"/>
    <col min="772" max="772" width="9.44140625" customWidth="1"/>
    <col min="773" max="773" width="8" customWidth="1"/>
    <col min="774" max="774" width="5.44140625" customWidth="1"/>
    <col min="775" max="775" width="8.109375" customWidth="1"/>
    <col min="776" max="776" width="9.5546875" customWidth="1"/>
    <col min="777" max="777" width="10" customWidth="1"/>
    <col min="778" max="778" width="10.88671875" customWidth="1"/>
    <col min="779" max="779" width="8.44140625" customWidth="1"/>
    <col min="780" max="780" width="10.33203125" customWidth="1"/>
    <col min="781" max="781" width="8.109375" customWidth="1"/>
    <col min="782" max="782" width="11" customWidth="1"/>
    <col min="1025" max="1025" width="53.5546875" customWidth="1"/>
    <col min="1026" max="1026" width="5.109375" customWidth="1"/>
    <col min="1027" max="1027" width="4.5546875" customWidth="1"/>
    <col min="1028" max="1028" width="9.44140625" customWidth="1"/>
    <col min="1029" max="1029" width="8" customWidth="1"/>
    <col min="1030" max="1030" width="5.44140625" customWidth="1"/>
    <col min="1031" max="1031" width="8.109375" customWidth="1"/>
    <col min="1032" max="1032" width="9.5546875" customWidth="1"/>
    <col min="1033" max="1033" width="10" customWidth="1"/>
    <col min="1034" max="1034" width="10.88671875" customWidth="1"/>
    <col min="1035" max="1035" width="8.44140625" customWidth="1"/>
    <col min="1036" max="1036" width="10.33203125" customWidth="1"/>
    <col min="1037" max="1037" width="8.109375" customWidth="1"/>
    <col min="1038" max="1038" width="11" customWidth="1"/>
    <col min="1281" max="1281" width="53.5546875" customWidth="1"/>
    <col min="1282" max="1282" width="5.109375" customWidth="1"/>
    <col min="1283" max="1283" width="4.5546875" customWidth="1"/>
    <col min="1284" max="1284" width="9.44140625" customWidth="1"/>
    <col min="1285" max="1285" width="8" customWidth="1"/>
    <col min="1286" max="1286" width="5.44140625" customWidth="1"/>
    <col min="1287" max="1287" width="8.109375" customWidth="1"/>
    <col min="1288" max="1288" width="9.5546875" customWidth="1"/>
    <col min="1289" max="1289" width="10" customWidth="1"/>
    <col min="1290" max="1290" width="10.88671875" customWidth="1"/>
    <col min="1291" max="1291" width="8.44140625" customWidth="1"/>
    <col min="1292" max="1292" width="10.33203125" customWidth="1"/>
    <col min="1293" max="1293" width="8.109375" customWidth="1"/>
    <col min="1294" max="1294" width="11" customWidth="1"/>
    <col min="1537" max="1537" width="53.5546875" customWidth="1"/>
    <col min="1538" max="1538" width="5.109375" customWidth="1"/>
    <col min="1539" max="1539" width="4.5546875" customWidth="1"/>
    <col min="1540" max="1540" width="9.44140625" customWidth="1"/>
    <col min="1541" max="1541" width="8" customWidth="1"/>
    <col min="1542" max="1542" width="5.44140625" customWidth="1"/>
    <col min="1543" max="1543" width="8.109375" customWidth="1"/>
    <col min="1544" max="1544" width="9.5546875" customWidth="1"/>
    <col min="1545" max="1545" width="10" customWidth="1"/>
    <col min="1546" max="1546" width="10.88671875" customWidth="1"/>
    <col min="1547" max="1547" width="8.44140625" customWidth="1"/>
    <col min="1548" max="1548" width="10.33203125" customWidth="1"/>
    <col min="1549" max="1549" width="8.109375" customWidth="1"/>
    <col min="1550" max="1550" width="11" customWidth="1"/>
    <col min="1793" max="1793" width="53.5546875" customWidth="1"/>
    <col min="1794" max="1794" width="5.109375" customWidth="1"/>
    <col min="1795" max="1795" width="4.5546875" customWidth="1"/>
    <col min="1796" max="1796" width="9.44140625" customWidth="1"/>
    <col min="1797" max="1797" width="8" customWidth="1"/>
    <col min="1798" max="1798" width="5.44140625" customWidth="1"/>
    <col min="1799" max="1799" width="8.109375" customWidth="1"/>
    <col min="1800" max="1800" width="9.5546875" customWidth="1"/>
    <col min="1801" max="1801" width="10" customWidth="1"/>
    <col min="1802" max="1802" width="10.88671875" customWidth="1"/>
    <col min="1803" max="1803" width="8.44140625" customWidth="1"/>
    <col min="1804" max="1804" width="10.33203125" customWidth="1"/>
    <col min="1805" max="1805" width="8.109375" customWidth="1"/>
    <col min="1806" max="1806" width="11" customWidth="1"/>
    <col min="2049" max="2049" width="53.5546875" customWidth="1"/>
    <col min="2050" max="2050" width="5.109375" customWidth="1"/>
    <col min="2051" max="2051" width="4.5546875" customWidth="1"/>
    <col min="2052" max="2052" width="9.44140625" customWidth="1"/>
    <col min="2053" max="2053" width="8" customWidth="1"/>
    <col min="2054" max="2054" width="5.44140625" customWidth="1"/>
    <col min="2055" max="2055" width="8.109375" customWidth="1"/>
    <col min="2056" max="2056" width="9.5546875" customWidth="1"/>
    <col min="2057" max="2057" width="10" customWidth="1"/>
    <col min="2058" max="2058" width="10.88671875" customWidth="1"/>
    <col min="2059" max="2059" width="8.44140625" customWidth="1"/>
    <col min="2060" max="2060" width="10.33203125" customWidth="1"/>
    <col min="2061" max="2061" width="8.109375" customWidth="1"/>
    <col min="2062" max="2062" width="11" customWidth="1"/>
    <col min="2305" max="2305" width="53.5546875" customWidth="1"/>
    <col min="2306" max="2306" width="5.109375" customWidth="1"/>
    <col min="2307" max="2307" width="4.5546875" customWidth="1"/>
    <col min="2308" max="2308" width="9.44140625" customWidth="1"/>
    <col min="2309" max="2309" width="8" customWidth="1"/>
    <col min="2310" max="2310" width="5.44140625" customWidth="1"/>
    <col min="2311" max="2311" width="8.109375" customWidth="1"/>
    <col min="2312" max="2312" width="9.5546875" customWidth="1"/>
    <col min="2313" max="2313" width="10" customWidth="1"/>
    <col min="2314" max="2314" width="10.88671875" customWidth="1"/>
    <col min="2315" max="2315" width="8.44140625" customWidth="1"/>
    <col min="2316" max="2316" width="10.33203125" customWidth="1"/>
    <col min="2317" max="2317" width="8.109375" customWidth="1"/>
    <col min="2318" max="2318" width="11" customWidth="1"/>
    <col min="2561" max="2561" width="53.5546875" customWidth="1"/>
    <col min="2562" max="2562" width="5.109375" customWidth="1"/>
    <col min="2563" max="2563" width="4.5546875" customWidth="1"/>
    <col min="2564" max="2564" width="9.44140625" customWidth="1"/>
    <col min="2565" max="2565" width="8" customWidth="1"/>
    <col min="2566" max="2566" width="5.44140625" customWidth="1"/>
    <col min="2567" max="2567" width="8.109375" customWidth="1"/>
    <col min="2568" max="2568" width="9.5546875" customWidth="1"/>
    <col min="2569" max="2569" width="10" customWidth="1"/>
    <col min="2570" max="2570" width="10.88671875" customWidth="1"/>
    <col min="2571" max="2571" width="8.44140625" customWidth="1"/>
    <col min="2572" max="2572" width="10.33203125" customWidth="1"/>
    <col min="2573" max="2573" width="8.109375" customWidth="1"/>
    <col min="2574" max="2574" width="11" customWidth="1"/>
    <col min="2817" max="2817" width="53.5546875" customWidth="1"/>
    <col min="2818" max="2818" width="5.109375" customWidth="1"/>
    <col min="2819" max="2819" width="4.5546875" customWidth="1"/>
    <col min="2820" max="2820" width="9.44140625" customWidth="1"/>
    <col min="2821" max="2821" width="8" customWidth="1"/>
    <col min="2822" max="2822" width="5.44140625" customWidth="1"/>
    <col min="2823" max="2823" width="8.109375" customWidth="1"/>
    <col min="2824" max="2824" width="9.5546875" customWidth="1"/>
    <col min="2825" max="2825" width="10" customWidth="1"/>
    <col min="2826" max="2826" width="10.88671875" customWidth="1"/>
    <col min="2827" max="2827" width="8.44140625" customWidth="1"/>
    <col min="2828" max="2828" width="10.33203125" customWidth="1"/>
    <col min="2829" max="2829" width="8.109375" customWidth="1"/>
    <col min="2830" max="2830" width="11" customWidth="1"/>
    <col min="3073" max="3073" width="53.5546875" customWidth="1"/>
    <col min="3074" max="3074" width="5.109375" customWidth="1"/>
    <col min="3075" max="3075" width="4.5546875" customWidth="1"/>
    <col min="3076" max="3076" width="9.44140625" customWidth="1"/>
    <col min="3077" max="3077" width="8" customWidth="1"/>
    <col min="3078" max="3078" width="5.44140625" customWidth="1"/>
    <col min="3079" max="3079" width="8.109375" customWidth="1"/>
    <col min="3080" max="3080" width="9.5546875" customWidth="1"/>
    <col min="3081" max="3081" width="10" customWidth="1"/>
    <col min="3082" max="3082" width="10.88671875" customWidth="1"/>
    <col min="3083" max="3083" width="8.44140625" customWidth="1"/>
    <col min="3084" max="3084" width="10.33203125" customWidth="1"/>
    <col min="3085" max="3085" width="8.109375" customWidth="1"/>
    <col min="3086" max="3086" width="11" customWidth="1"/>
    <col min="3329" max="3329" width="53.5546875" customWidth="1"/>
    <col min="3330" max="3330" width="5.109375" customWidth="1"/>
    <col min="3331" max="3331" width="4.5546875" customWidth="1"/>
    <col min="3332" max="3332" width="9.44140625" customWidth="1"/>
    <col min="3333" max="3333" width="8" customWidth="1"/>
    <col min="3334" max="3334" width="5.44140625" customWidth="1"/>
    <col min="3335" max="3335" width="8.109375" customWidth="1"/>
    <col min="3336" max="3336" width="9.5546875" customWidth="1"/>
    <col min="3337" max="3337" width="10" customWidth="1"/>
    <col min="3338" max="3338" width="10.88671875" customWidth="1"/>
    <col min="3339" max="3339" width="8.44140625" customWidth="1"/>
    <col min="3340" max="3340" width="10.33203125" customWidth="1"/>
    <col min="3341" max="3341" width="8.109375" customWidth="1"/>
    <col min="3342" max="3342" width="11" customWidth="1"/>
    <col min="3585" max="3585" width="53.5546875" customWidth="1"/>
    <col min="3586" max="3586" width="5.109375" customWidth="1"/>
    <col min="3587" max="3587" width="4.5546875" customWidth="1"/>
    <col min="3588" max="3588" width="9.44140625" customWidth="1"/>
    <col min="3589" max="3589" width="8" customWidth="1"/>
    <col min="3590" max="3590" width="5.44140625" customWidth="1"/>
    <col min="3591" max="3591" width="8.109375" customWidth="1"/>
    <col min="3592" max="3592" width="9.5546875" customWidth="1"/>
    <col min="3593" max="3593" width="10" customWidth="1"/>
    <col min="3594" max="3594" width="10.88671875" customWidth="1"/>
    <col min="3595" max="3595" width="8.44140625" customWidth="1"/>
    <col min="3596" max="3596" width="10.33203125" customWidth="1"/>
    <col min="3597" max="3597" width="8.109375" customWidth="1"/>
    <col min="3598" max="3598" width="11" customWidth="1"/>
    <col min="3841" max="3841" width="53.5546875" customWidth="1"/>
    <col min="3842" max="3842" width="5.109375" customWidth="1"/>
    <col min="3843" max="3843" width="4.5546875" customWidth="1"/>
    <col min="3844" max="3844" width="9.44140625" customWidth="1"/>
    <col min="3845" max="3845" width="8" customWidth="1"/>
    <col min="3846" max="3846" width="5.44140625" customWidth="1"/>
    <col min="3847" max="3847" width="8.109375" customWidth="1"/>
    <col min="3848" max="3848" width="9.5546875" customWidth="1"/>
    <col min="3849" max="3849" width="10" customWidth="1"/>
    <col min="3850" max="3850" width="10.88671875" customWidth="1"/>
    <col min="3851" max="3851" width="8.44140625" customWidth="1"/>
    <col min="3852" max="3852" width="10.33203125" customWidth="1"/>
    <col min="3853" max="3853" width="8.109375" customWidth="1"/>
    <col min="3854" max="3854" width="11" customWidth="1"/>
    <col min="4097" max="4097" width="53.5546875" customWidth="1"/>
    <col min="4098" max="4098" width="5.109375" customWidth="1"/>
    <col min="4099" max="4099" width="4.5546875" customWidth="1"/>
    <col min="4100" max="4100" width="9.44140625" customWidth="1"/>
    <col min="4101" max="4101" width="8" customWidth="1"/>
    <col min="4102" max="4102" width="5.44140625" customWidth="1"/>
    <col min="4103" max="4103" width="8.109375" customWidth="1"/>
    <col min="4104" max="4104" width="9.5546875" customWidth="1"/>
    <col min="4105" max="4105" width="10" customWidth="1"/>
    <col min="4106" max="4106" width="10.88671875" customWidth="1"/>
    <col min="4107" max="4107" width="8.44140625" customWidth="1"/>
    <col min="4108" max="4108" width="10.33203125" customWidth="1"/>
    <col min="4109" max="4109" width="8.109375" customWidth="1"/>
    <col min="4110" max="4110" width="11" customWidth="1"/>
    <col min="4353" max="4353" width="53.5546875" customWidth="1"/>
    <col min="4354" max="4354" width="5.109375" customWidth="1"/>
    <col min="4355" max="4355" width="4.5546875" customWidth="1"/>
    <col min="4356" max="4356" width="9.44140625" customWidth="1"/>
    <col min="4357" max="4357" width="8" customWidth="1"/>
    <col min="4358" max="4358" width="5.44140625" customWidth="1"/>
    <col min="4359" max="4359" width="8.109375" customWidth="1"/>
    <col min="4360" max="4360" width="9.5546875" customWidth="1"/>
    <col min="4361" max="4361" width="10" customWidth="1"/>
    <col min="4362" max="4362" width="10.88671875" customWidth="1"/>
    <col min="4363" max="4363" width="8.44140625" customWidth="1"/>
    <col min="4364" max="4364" width="10.33203125" customWidth="1"/>
    <col min="4365" max="4365" width="8.109375" customWidth="1"/>
    <col min="4366" max="4366" width="11" customWidth="1"/>
    <col min="4609" max="4609" width="53.5546875" customWidth="1"/>
    <col min="4610" max="4610" width="5.109375" customWidth="1"/>
    <col min="4611" max="4611" width="4.5546875" customWidth="1"/>
    <col min="4612" max="4612" width="9.44140625" customWidth="1"/>
    <col min="4613" max="4613" width="8" customWidth="1"/>
    <col min="4614" max="4614" width="5.44140625" customWidth="1"/>
    <col min="4615" max="4615" width="8.109375" customWidth="1"/>
    <col min="4616" max="4616" width="9.5546875" customWidth="1"/>
    <col min="4617" max="4617" width="10" customWidth="1"/>
    <col min="4618" max="4618" width="10.88671875" customWidth="1"/>
    <col min="4619" max="4619" width="8.44140625" customWidth="1"/>
    <col min="4620" max="4620" width="10.33203125" customWidth="1"/>
    <col min="4621" max="4621" width="8.109375" customWidth="1"/>
    <col min="4622" max="4622" width="11" customWidth="1"/>
    <col min="4865" max="4865" width="53.5546875" customWidth="1"/>
    <col min="4866" max="4866" width="5.109375" customWidth="1"/>
    <col min="4867" max="4867" width="4.5546875" customWidth="1"/>
    <col min="4868" max="4868" width="9.44140625" customWidth="1"/>
    <col min="4869" max="4869" width="8" customWidth="1"/>
    <col min="4870" max="4870" width="5.44140625" customWidth="1"/>
    <col min="4871" max="4871" width="8.109375" customWidth="1"/>
    <col min="4872" max="4872" width="9.5546875" customWidth="1"/>
    <col min="4873" max="4873" width="10" customWidth="1"/>
    <col min="4874" max="4874" width="10.88671875" customWidth="1"/>
    <col min="4875" max="4875" width="8.44140625" customWidth="1"/>
    <col min="4876" max="4876" width="10.33203125" customWidth="1"/>
    <col min="4877" max="4877" width="8.109375" customWidth="1"/>
    <col min="4878" max="4878" width="11" customWidth="1"/>
    <col min="5121" max="5121" width="53.5546875" customWidth="1"/>
    <col min="5122" max="5122" width="5.109375" customWidth="1"/>
    <col min="5123" max="5123" width="4.5546875" customWidth="1"/>
    <col min="5124" max="5124" width="9.44140625" customWidth="1"/>
    <col min="5125" max="5125" width="8" customWidth="1"/>
    <col min="5126" max="5126" width="5.44140625" customWidth="1"/>
    <col min="5127" max="5127" width="8.109375" customWidth="1"/>
    <col min="5128" max="5128" width="9.5546875" customWidth="1"/>
    <col min="5129" max="5129" width="10" customWidth="1"/>
    <col min="5130" max="5130" width="10.88671875" customWidth="1"/>
    <col min="5131" max="5131" width="8.44140625" customWidth="1"/>
    <col min="5132" max="5132" width="10.33203125" customWidth="1"/>
    <col min="5133" max="5133" width="8.109375" customWidth="1"/>
    <col min="5134" max="5134" width="11" customWidth="1"/>
    <col min="5377" max="5377" width="53.5546875" customWidth="1"/>
    <col min="5378" max="5378" width="5.109375" customWidth="1"/>
    <col min="5379" max="5379" width="4.5546875" customWidth="1"/>
    <col min="5380" max="5380" width="9.44140625" customWidth="1"/>
    <col min="5381" max="5381" width="8" customWidth="1"/>
    <col min="5382" max="5382" width="5.44140625" customWidth="1"/>
    <col min="5383" max="5383" width="8.109375" customWidth="1"/>
    <col min="5384" max="5384" width="9.5546875" customWidth="1"/>
    <col min="5385" max="5385" width="10" customWidth="1"/>
    <col min="5386" max="5386" width="10.88671875" customWidth="1"/>
    <col min="5387" max="5387" width="8.44140625" customWidth="1"/>
    <col min="5388" max="5388" width="10.33203125" customWidth="1"/>
    <col min="5389" max="5389" width="8.109375" customWidth="1"/>
    <col min="5390" max="5390" width="11" customWidth="1"/>
    <col min="5633" max="5633" width="53.5546875" customWidth="1"/>
    <col min="5634" max="5634" width="5.109375" customWidth="1"/>
    <col min="5635" max="5635" width="4.5546875" customWidth="1"/>
    <col min="5636" max="5636" width="9.44140625" customWidth="1"/>
    <col min="5637" max="5637" width="8" customWidth="1"/>
    <col min="5638" max="5638" width="5.44140625" customWidth="1"/>
    <col min="5639" max="5639" width="8.109375" customWidth="1"/>
    <col min="5640" max="5640" width="9.5546875" customWidth="1"/>
    <col min="5641" max="5641" width="10" customWidth="1"/>
    <col min="5642" max="5642" width="10.88671875" customWidth="1"/>
    <col min="5643" max="5643" width="8.44140625" customWidth="1"/>
    <col min="5644" max="5644" width="10.33203125" customWidth="1"/>
    <col min="5645" max="5645" width="8.109375" customWidth="1"/>
    <col min="5646" max="5646" width="11" customWidth="1"/>
    <col min="5889" max="5889" width="53.5546875" customWidth="1"/>
    <col min="5890" max="5890" width="5.109375" customWidth="1"/>
    <col min="5891" max="5891" width="4.5546875" customWidth="1"/>
    <col min="5892" max="5892" width="9.44140625" customWidth="1"/>
    <col min="5893" max="5893" width="8" customWidth="1"/>
    <col min="5894" max="5894" width="5.44140625" customWidth="1"/>
    <col min="5895" max="5895" width="8.109375" customWidth="1"/>
    <col min="5896" max="5896" width="9.5546875" customWidth="1"/>
    <col min="5897" max="5897" width="10" customWidth="1"/>
    <col min="5898" max="5898" width="10.88671875" customWidth="1"/>
    <col min="5899" max="5899" width="8.44140625" customWidth="1"/>
    <col min="5900" max="5900" width="10.33203125" customWidth="1"/>
    <col min="5901" max="5901" width="8.109375" customWidth="1"/>
    <col min="5902" max="5902" width="11" customWidth="1"/>
    <col min="6145" max="6145" width="53.5546875" customWidth="1"/>
    <col min="6146" max="6146" width="5.109375" customWidth="1"/>
    <col min="6147" max="6147" width="4.5546875" customWidth="1"/>
    <col min="6148" max="6148" width="9.44140625" customWidth="1"/>
    <col min="6149" max="6149" width="8" customWidth="1"/>
    <col min="6150" max="6150" width="5.44140625" customWidth="1"/>
    <col min="6151" max="6151" width="8.109375" customWidth="1"/>
    <col min="6152" max="6152" width="9.5546875" customWidth="1"/>
    <col min="6153" max="6153" width="10" customWidth="1"/>
    <col min="6154" max="6154" width="10.88671875" customWidth="1"/>
    <col min="6155" max="6155" width="8.44140625" customWidth="1"/>
    <col min="6156" max="6156" width="10.33203125" customWidth="1"/>
    <col min="6157" max="6157" width="8.109375" customWidth="1"/>
    <col min="6158" max="6158" width="11" customWidth="1"/>
    <col min="6401" max="6401" width="53.5546875" customWidth="1"/>
    <col min="6402" max="6402" width="5.109375" customWidth="1"/>
    <col min="6403" max="6403" width="4.5546875" customWidth="1"/>
    <col min="6404" max="6404" width="9.44140625" customWidth="1"/>
    <col min="6405" max="6405" width="8" customWidth="1"/>
    <col min="6406" max="6406" width="5.44140625" customWidth="1"/>
    <col min="6407" max="6407" width="8.109375" customWidth="1"/>
    <col min="6408" max="6408" width="9.5546875" customWidth="1"/>
    <col min="6409" max="6409" width="10" customWidth="1"/>
    <col min="6410" max="6410" width="10.88671875" customWidth="1"/>
    <col min="6411" max="6411" width="8.44140625" customWidth="1"/>
    <col min="6412" max="6412" width="10.33203125" customWidth="1"/>
    <col min="6413" max="6413" width="8.109375" customWidth="1"/>
    <col min="6414" max="6414" width="11" customWidth="1"/>
    <col min="6657" max="6657" width="53.5546875" customWidth="1"/>
    <col min="6658" max="6658" width="5.109375" customWidth="1"/>
    <col min="6659" max="6659" width="4.5546875" customWidth="1"/>
    <col min="6660" max="6660" width="9.44140625" customWidth="1"/>
    <col min="6661" max="6661" width="8" customWidth="1"/>
    <col min="6662" max="6662" width="5.44140625" customWidth="1"/>
    <col min="6663" max="6663" width="8.109375" customWidth="1"/>
    <col min="6664" max="6664" width="9.5546875" customWidth="1"/>
    <col min="6665" max="6665" width="10" customWidth="1"/>
    <col min="6666" max="6666" width="10.88671875" customWidth="1"/>
    <col min="6667" max="6667" width="8.44140625" customWidth="1"/>
    <col min="6668" max="6668" width="10.33203125" customWidth="1"/>
    <col min="6669" max="6669" width="8.109375" customWidth="1"/>
    <col min="6670" max="6670" width="11" customWidth="1"/>
    <col min="6913" max="6913" width="53.5546875" customWidth="1"/>
    <col min="6914" max="6914" width="5.109375" customWidth="1"/>
    <col min="6915" max="6915" width="4.5546875" customWidth="1"/>
    <col min="6916" max="6916" width="9.44140625" customWidth="1"/>
    <col min="6917" max="6917" width="8" customWidth="1"/>
    <col min="6918" max="6918" width="5.44140625" customWidth="1"/>
    <col min="6919" max="6919" width="8.109375" customWidth="1"/>
    <col min="6920" max="6920" width="9.5546875" customWidth="1"/>
    <col min="6921" max="6921" width="10" customWidth="1"/>
    <col min="6922" max="6922" width="10.88671875" customWidth="1"/>
    <col min="6923" max="6923" width="8.44140625" customWidth="1"/>
    <col min="6924" max="6924" width="10.33203125" customWidth="1"/>
    <col min="6925" max="6925" width="8.109375" customWidth="1"/>
    <col min="6926" max="6926" width="11" customWidth="1"/>
    <col min="7169" max="7169" width="53.5546875" customWidth="1"/>
    <col min="7170" max="7170" width="5.109375" customWidth="1"/>
    <col min="7171" max="7171" width="4.5546875" customWidth="1"/>
    <col min="7172" max="7172" width="9.44140625" customWidth="1"/>
    <col min="7173" max="7173" width="8" customWidth="1"/>
    <col min="7174" max="7174" width="5.44140625" customWidth="1"/>
    <col min="7175" max="7175" width="8.109375" customWidth="1"/>
    <col min="7176" max="7176" width="9.5546875" customWidth="1"/>
    <col min="7177" max="7177" width="10" customWidth="1"/>
    <col min="7178" max="7178" width="10.88671875" customWidth="1"/>
    <col min="7179" max="7179" width="8.44140625" customWidth="1"/>
    <col min="7180" max="7180" width="10.33203125" customWidth="1"/>
    <col min="7181" max="7181" width="8.109375" customWidth="1"/>
    <col min="7182" max="7182" width="11" customWidth="1"/>
    <col min="7425" max="7425" width="53.5546875" customWidth="1"/>
    <col min="7426" max="7426" width="5.109375" customWidth="1"/>
    <col min="7427" max="7427" width="4.5546875" customWidth="1"/>
    <col min="7428" max="7428" width="9.44140625" customWidth="1"/>
    <col min="7429" max="7429" width="8" customWidth="1"/>
    <col min="7430" max="7430" width="5.44140625" customWidth="1"/>
    <col min="7431" max="7431" width="8.109375" customWidth="1"/>
    <col min="7432" max="7432" width="9.5546875" customWidth="1"/>
    <col min="7433" max="7433" width="10" customWidth="1"/>
    <col min="7434" max="7434" width="10.88671875" customWidth="1"/>
    <col min="7435" max="7435" width="8.44140625" customWidth="1"/>
    <col min="7436" max="7436" width="10.33203125" customWidth="1"/>
    <col min="7437" max="7437" width="8.109375" customWidth="1"/>
    <col min="7438" max="7438" width="11" customWidth="1"/>
    <col min="7681" max="7681" width="53.5546875" customWidth="1"/>
    <col min="7682" max="7682" width="5.109375" customWidth="1"/>
    <col min="7683" max="7683" width="4.5546875" customWidth="1"/>
    <col min="7684" max="7684" width="9.44140625" customWidth="1"/>
    <col min="7685" max="7685" width="8" customWidth="1"/>
    <col min="7686" max="7686" width="5.44140625" customWidth="1"/>
    <col min="7687" max="7687" width="8.109375" customWidth="1"/>
    <col min="7688" max="7688" width="9.5546875" customWidth="1"/>
    <col min="7689" max="7689" width="10" customWidth="1"/>
    <col min="7690" max="7690" width="10.88671875" customWidth="1"/>
    <col min="7691" max="7691" width="8.44140625" customWidth="1"/>
    <col min="7692" max="7692" width="10.33203125" customWidth="1"/>
    <col min="7693" max="7693" width="8.109375" customWidth="1"/>
    <col min="7694" max="7694" width="11" customWidth="1"/>
    <col min="7937" max="7937" width="53.5546875" customWidth="1"/>
    <col min="7938" max="7938" width="5.109375" customWidth="1"/>
    <col min="7939" max="7939" width="4.5546875" customWidth="1"/>
    <col min="7940" max="7940" width="9.44140625" customWidth="1"/>
    <col min="7941" max="7941" width="8" customWidth="1"/>
    <col min="7942" max="7942" width="5.44140625" customWidth="1"/>
    <col min="7943" max="7943" width="8.109375" customWidth="1"/>
    <col min="7944" max="7944" width="9.5546875" customWidth="1"/>
    <col min="7945" max="7945" width="10" customWidth="1"/>
    <col min="7946" max="7946" width="10.88671875" customWidth="1"/>
    <col min="7947" max="7947" width="8.44140625" customWidth="1"/>
    <col min="7948" max="7948" width="10.33203125" customWidth="1"/>
    <col min="7949" max="7949" width="8.109375" customWidth="1"/>
    <col min="7950" max="7950" width="11" customWidth="1"/>
    <col min="8193" max="8193" width="53.5546875" customWidth="1"/>
    <col min="8194" max="8194" width="5.109375" customWidth="1"/>
    <col min="8195" max="8195" width="4.5546875" customWidth="1"/>
    <col min="8196" max="8196" width="9.44140625" customWidth="1"/>
    <col min="8197" max="8197" width="8" customWidth="1"/>
    <col min="8198" max="8198" width="5.44140625" customWidth="1"/>
    <col min="8199" max="8199" width="8.109375" customWidth="1"/>
    <col min="8200" max="8200" width="9.5546875" customWidth="1"/>
    <col min="8201" max="8201" width="10" customWidth="1"/>
    <col min="8202" max="8202" width="10.88671875" customWidth="1"/>
    <col min="8203" max="8203" width="8.44140625" customWidth="1"/>
    <col min="8204" max="8204" width="10.33203125" customWidth="1"/>
    <col min="8205" max="8205" width="8.109375" customWidth="1"/>
    <col min="8206" max="8206" width="11" customWidth="1"/>
    <col min="8449" max="8449" width="53.5546875" customWidth="1"/>
    <col min="8450" max="8450" width="5.109375" customWidth="1"/>
    <col min="8451" max="8451" width="4.5546875" customWidth="1"/>
    <col min="8452" max="8452" width="9.44140625" customWidth="1"/>
    <col min="8453" max="8453" width="8" customWidth="1"/>
    <col min="8454" max="8454" width="5.44140625" customWidth="1"/>
    <col min="8455" max="8455" width="8.109375" customWidth="1"/>
    <col min="8456" max="8456" width="9.5546875" customWidth="1"/>
    <col min="8457" max="8457" width="10" customWidth="1"/>
    <col min="8458" max="8458" width="10.88671875" customWidth="1"/>
    <col min="8459" max="8459" width="8.44140625" customWidth="1"/>
    <col min="8460" max="8460" width="10.33203125" customWidth="1"/>
    <col min="8461" max="8461" width="8.109375" customWidth="1"/>
    <col min="8462" max="8462" width="11" customWidth="1"/>
    <col min="8705" max="8705" width="53.5546875" customWidth="1"/>
    <col min="8706" max="8706" width="5.109375" customWidth="1"/>
    <col min="8707" max="8707" width="4.5546875" customWidth="1"/>
    <col min="8708" max="8708" width="9.44140625" customWidth="1"/>
    <col min="8709" max="8709" width="8" customWidth="1"/>
    <col min="8710" max="8710" width="5.44140625" customWidth="1"/>
    <col min="8711" max="8711" width="8.109375" customWidth="1"/>
    <col min="8712" max="8712" width="9.5546875" customWidth="1"/>
    <col min="8713" max="8713" width="10" customWidth="1"/>
    <col min="8714" max="8714" width="10.88671875" customWidth="1"/>
    <col min="8715" max="8715" width="8.44140625" customWidth="1"/>
    <col min="8716" max="8716" width="10.33203125" customWidth="1"/>
    <col min="8717" max="8717" width="8.109375" customWidth="1"/>
    <col min="8718" max="8718" width="11" customWidth="1"/>
    <col min="8961" max="8961" width="53.5546875" customWidth="1"/>
    <col min="8962" max="8962" width="5.109375" customWidth="1"/>
    <col min="8963" max="8963" width="4.5546875" customWidth="1"/>
    <col min="8964" max="8964" width="9.44140625" customWidth="1"/>
    <col min="8965" max="8965" width="8" customWidth="1"/>
    <col min="8966" max="8966" width="5.44140625" customWidth="1"/>
    <col min="8967" max="8967" width="8.109375" customWidth="1"/>
    <col min="8968" max="8968" width="9.5546875" customWidth="1"/>
    <col min="8969" max="8969" width="10" customWidth="1"/>
    <col min="8970" max="8970" width="10.88671875" customWidth="1"/>
    <col min="8971" max="8971" width="8.44140625" customWidth="1"/>
    <col min="8972" max="8972" width="10.33203125" customWidth="1"/>
    <col min="8973" max="8973" width="8.109375" customWidth="1"/>
    <col min="8974" max="8974" width="11" customWidth="1"/>
    <col min="9217" max="9217" width="53.5546875" customWidth="1"/>
    <col min="9218" max="9218" width="5.109375" customWidth="1"/>
    <col min="9219" max="9219" width="4.5546875" customWidth="1"/>
    <col min="9220" max="9220" width="9.44140625" customWidth="1"/>
    <col min="9221" max="9221" width="8" customWidth="1"/>
    <col min="9222" max="9222" width="5.44140625" customWidth="1"/>
    <col min="9223" max="9223" width="8.109375" customWidth="1"/>
    <col min="9224" max="9224" width="9.5546875" customWidth="1"/>
    <col min="9225" max="9225" width="10" customWidth="1"/>
    <col min="9226" max="9226" width="10.88671875" customWidth="1"/>
    <col min="9227" max="9227" width="8.44140625" customWidth="1"/>
    <col min="9228" max="9228" width="10.33203125" customWidth="1"/>
    <col min="9229" max="9229" width="8.109375" customWidth="1"/>
    <col min="9230" max="9230" width="11" customWidth="1"/>
    <col min="9473" max="9473" width="53.5546875" customWidth="1"/>
    <col min="9474" max="9474" width="5.109375" customWidth="1"/>
    <col min="9475" max="9475" width="4.5546875" customWidth="1"/>
    <col min="9476" max="9476" width="9.44140625" customWidth="1"/>
    <col min="9477" max="9477" width="8" customWidth="1"/>
    <col min="9478" max="9478" width="5.44140625" customWidth="1"/>
    <col min="9479" max="9479" width="8.109375" customWidth="1"/>
    <col min="9480" max="9480" width="9.5546875" customWidth="1"/>
    <col min="9481" max="9481" width="10" customWidth="1"/>
    <col min="9482" max="9482" width="10.88671875" customWidth="1"/>
    <col min="9483" max="9483" width="8.44140625" customWidth="1"/>
    <col min="9484" max="9484" width="10.33203125" customWidth="1"/>
    <col min="9485" max="9485" width="8.109375" customWidth="1"/>
    <col min="9486" max="9486" width="11" customWidth="1"/>
    <col min="9729" max="9729" width="53.5546875" customWidth="1"/>
    <col min="9730" max="9730" width="5.109375" customWidth="1"/>
    <col min="9731" max="9731" width="4.5546875" customWidth="1"/>
    <col min="9732" max="9732" width="9.44140625" customWidth="1"/>
    <col min="9733" max="9733" width="8" customWidth="1"/>
    <col min="9734" max="9734" width="5.44140625" customWidth="1"/>
    <col min="9735" max="9735" width="8.109375" customWidth="1"/>
    <col min="9736" max="9736" width="9.5546875" customWidth="1"/>
    <col min="9737" max="9737" width="10" customWidth="1"/>
    <col min="9738" max="9738" width="10.88671875" customWidth="1"/>
    <col min="9739" max="9739" width="8.44140625" customWidth="1"/>
    <col min="9740" max="9740" width="10.33203125" customWidth="1"/>
    <col min="9741" max="9741" width="8.109375" customWidth="1"/>
    <col min="9742" max="9742" width="11" customWidth="1"/>
    <col min="9985" max="9985" width="53.5546875" customWidth="1"/>
    <col min="9986" max="9986" width="5.109375" customWidth="1"/>
    <col min="9987" max="9987" width="4.5546875" customWidth="1"/>
    <col min="9988" max="9988" width="9.44140625" customWidth="1"/>
    <col min="9989" max="9989" width="8" customWidth="1"/>
    <col min="9990" max="9990" width="5.44140625" customWidth="1"/>
    <col min="9991" max="9991" width="8.109375" customWidth="1"/>
    <col min="9992" max="9992" width="9.5546875" customWidth="1"/>
    <col min="9993" max="9993" width="10" customWidth="1"/>
    <col min="9994" max="9994" width="10.88671875" customWidth="1"/>
    <col min="9995" max="9995" width="8.44140625" customWidth="1"/>
    <col min="9996" max="9996" width="10.33203125" customWidth="1"/>
    <col min="9997" max="9997" width="8.109375" customWidth="1"/>
    <col min="9998" max="9998" width="11" customWidth="1"/>
    <col min="10241" max="10241" width="53.5546875" customWidth="1"/>
    <col min="10242" max="10242" width="5.109375" customWidth="1"/>
    <col min="10243" max="10243" width="4.5546875" customWidth="1"/>
    <col min="10244" max="10244" width="9.44140625" customWidth="1"/>
    <col min="10245" max="10245" width="8" customWidth="1"/>
    <col min="10246" max="10246" width="5.44140625" customWidth="1"/>
    <col min="10247" max="10247" width="8.109375" customWidth="1"/>
    <col min="10248" max="10248" width="9.5546875" customWidth="1"/>
    <col min="10249" max="10249" width="10" customWidth="1"/>
    <col min="10250" max="10250" width="10.88671875" customWidth="1"/>
    <col min="10251" max="10251" width="8.44140625" customWidth="1"/>
    <col min="10252" max="10252" width="10.33203125" customWidth="1"/>
    <col min="10253" max="10253" width="8.109375" customWidth="1"/>
    <col min="10254" max="10254" width="11" customWidth="1"/>
    <col min="10497" max="10497" width="53.5546875" customWidth="1"/>
    <col min="10498" max="10498" width="5.109375" customWidth="1"/>
    <col min="10499" max="10499" width="4.5546875" customWidth="1"/>
    <col min="10500" max="10500" width="9.44140625" customWidth="1"/>
    <col min="10501" max="10501" width="8" customWidth="1"/>
    <col min="10502" max="10502" width="5.44140625" customWidth="1"/>
    <col min="10503" max="10503" width="8.109375" customWidth="1"/>
    <col min="10504" max="10504" width="9.5546875" customWidth="1"/>
    <col min="10505" max="10505" width="10" customWidth="1"/>
    <col min="10506" max="10506" width="10.88671875" customWidth="1"/>
    <col min="10507" max="10507" width="8.44140625" customWidth="1"/>
    <col min="10508" max="10508" width="10.33203125" customWidth="1"/>
    <col min="10509" max="10509" width="8.109375" customWidth="1"/>
    <col min="10510" max="10510" width="11" customWidth="1"/>
    <col min="10753" max="10753" width="53.5546875" customWidth="1"/>
    <col min="10754" max="10754" width="5.109375" customWidth="1"/>
    <col min="10755" max="10755" width="4.5546875" customWidth="1"/>
    <col min="10756" max="10756" width="9.44140625" customWidth="1"/>
    <col min="10757" max="10757" width="8" customWidth="1"/>
    <col min="10758" max="10758" width="5.44140625" customWidth="1"/>
    <col min="10759" max="10759" width="8.109375" customWidth="1"/>
    <col min="10760" max="10760" width="9.5546875" customWidth="1"/>
    <col min="10761" max="10761" width="10" customWidth="1"/>
    <col min="10762" max="10762" width="10.88671875" customWidth="1"/>
    <col min="10763" max="10763" width="8.44140625" customWidth="1"/>
    <col min="10764" max="10764" width="10.33203125" customWidth="1"/>
    <col min="10765" max="10765" width="8.109375" customWidth="1"/>
    <col min="10766" max="10766" width="11" customWidth="1"/>
    <col min="11009" max="11009" width="53.5546875" customWidth="1"/>
    <col min="11010" max="11010" width="5.109375" customWidth="1"/>
    <col min="11011" max="11011" width="4.5546875" customWidth="1"/>
    <col min="11012" max="11012" width="9.44140625" customWidth="1"/>
    <col min="11013" max="11013" width="8" customWidth="1"/>
    <col min="11014" max="11014" width="5.44140625" customWidth="1"/>
    <col min="11015" max="11015" width="8.109375" customWidth="1"/>
    <col min="11016" max="11016" width="9.5546875" customWidth="1"/>
    <col min="11017" max="11017" width="10" customWidth="1"/>
    <col min="11018" max="11018" width="10.88671875" customWidth="1"/>
    <col min="11019" max="11019" width="8.44140625" customWidth="1"/>
    <col min="11020" max="11020" width="10.33203125" customWidth="1"/>
    <col min="11021" max="11021" width="8.109375" customWidth="1"/>
    <col min="11022" max="11022" width="11" customWidth="1"/>
    <col min="11265" max="11265" width="53.5546875" customWidth="1"/>
    <col min="11266" max="11266" width="5.109375" customWidth="1"/>
    <col min="11267" max="11267" width="4.5546875" customWidth="1"/>
    <col min="11268" max="11268" width="9.44140625" customWidth="1"/>
    <col min="11269" max="11269" width="8" customWidth="1"/>
    <col min="11270" max="11270" width="5.44140625" customWidth="1"/>
    <col min="11271" max="11271" width="8.109375" customWidth="1"/>
    <col min="11272" max="11272" width="9.5546875" customWidth="1"/>
    <col min="11273" max="11273" width="10" customWidth="1"/>
    <col min="11274" max="11274" width="10.88671875" customWidth="1"/>
    <col min="11275" max="11275" width="8.44140625" customWidth="1"/>
    <col min="11276" max="11276" width="10.33203125" customWidth="1"/>
    <col min="11277" max="11277" width="8.109375" customWidth="1"/>
    <col min="11278" max="11278" width="11" customWidth="1"/>
    <col min="11521" max="11521" width="53.5546875" customWidth="1"/>
    <col min="11522" max="11522" width="5.109375" customWidth="1"/>
    <col min="11523" max="11523" width="4.5546875" customWidth="1"/>
    <col min="11524" max="11524" width="9.44140625" customWidth="1"/>
    <col min="11525" max="11525" width="8" customWidth="1"/>
    <col min="11526" max="11526" width="5.44140625" customWidth="1"/>
    <col min="11527" max="11527" width="8.109375" customWidth="1"/>
    <col min="11528" max="11528" width="9.5546875" customWidth="1"/>
    <col min="11529" max="11529" width="10" customWidth="1"/>
    <col min="11530" max="11530" width="10.88671875" customWidth="1"/>
    <col min="11531" max="11531" width="8.44140625" customWidth="1"/>
    <col min="11532" max="11532" width="10.33203125" customWidth="1"/>
    <col min="11533" max="11533" width="8.109375" customWidth="1"/>
    <col min="11534" max="11534" width="11" customWidth="1"/>
    <col min="11777" max="11777" width="53.5546875" customWidth="1"/>
    <col min="11778" max="11778" width="5.109375" customWidth="1"/>
    <col min="11779" max="11779" width="4.5546875" customWidth="1"/>
    <col min="11780" max="11780" width="9.44140625" customWidth="1"/>
    <col min="11781" max="11781" width="8" customWidth="1"/>
    <col min="11782" max="11782" width="5.44140625" customWidth="1"/>
    <col min="11783" max="11783" width="8.109375" customWidth="1"/>
    <col min="11784" max="11784" width="9.5546875" customWidth="1"/>
    <col min="11785" max="11785" width="10" customWidth="1"/>
    <col min="11786" max="11786" width="10.88671875" customWidth="1"/>
    <col min="11787" max="11787" width="8.44140625" customWidth="1"/>
    <col min="11788" max="11788" width="10.33203125" customWidth="1"/>
    <col min="11789" max="11789" width="8.109375" customWidth="1"/>
    <col min="11790" max="11790" width="11" customWidth="1"/>
    <col min="12033" max="12033" width="53.5546875" customWidth="1"/>
    <col min="12034" max="12034" width="5.109375" customWidth="1"/>
    <col min="12035" max="12035" width="4.5546875" customWidth="1"/>
    <col min="12036" max="12036" width="9.44140625" customWidth="1"/>
    <col min="12037" max="12037" width="8" customWidth="1"/>
    <col min="12038" max="12038" width="5.44140625" customWidth="1"/>
    <col min="12039" max="12039" width="8.109375" customWidth="1"/>
    <col min="12040" max="12040" width="9.5546875" customWidth="1"/>
    <col min="12041" max="12041" width="10" customWidth="1"/>
    <col min="12042" max="12042" width="10.88671875" customWidth="1"/>
    <col min="12043" max="12043" width="8.44140625" customWidth="1"/>
    <col min="12044" max="12044" width="10.33203125" customWidth="1"/>
    <col min="12045" max="12045" width="8.109375" customWidth="1"/>
    <col min="12046" max="12046" width="11" customWidth="1"/>
    <col min="12289" max="12289" width="53.5546875" customWidth="1"/>
    <col min="12290" max="12290" width="5.109375" customWidth="1"/>
    <col min="12291" max="12291" width="4.5546875" customWidth="1"/>
    <col min="12292" max="12292" width="9.44140625" customWidth="1"/>
    <col min="12293" max="12293" width="8" customWidth="1"/>
    <col min="12294" max="12294" width="5.44140625" customWidth="1"/>
    <col min="12295" max="12295" width="8.109375" customWidth="1"/>
    <col min="12296" max="12296" width="9.5546875" customWidth="1"/>
    <col min="12297" max="12297" width="10" customWidth="1"/>
    <col min="12298" max="12298" width="10.88671875" customWidth="1"/>
    <col min="12299" max="12299" width="8.44140625" customWidth="1"/>
    <col min="12300" max="12300" width="10.33203125" customWidth="1"/>
    <col min="12301" max="12301" width="8.109375" customWidth="1"/>
    <col min="12302" max="12302" width="11" customWidth="1"/>
    <col min="12545" max="12545" width="53.5546875" customWidth="1"/>
    <col min="12546" max="12546" width="5.109375" customWidth="1"/>
    <col min="12547" max="12547" width="4.5546875" customWidth="1"/>
    <col min="12548" max="12548" width="9.44140625" customWidth="1"/>
    <col min="12549" max="12549" width="8" customWidth="1"/>
    <col min="12550" max="12550" width="5.44140625" customWidth="1"/>
    <col min="12551" max="12551" width="8.109375" customWidth="1"/>
    <col min="12552" max="12552" width="9.5546875" customWidth="1"/>
    <col min="12553" max="12553" width="10" customWidth="1"/>
    <col min="12554" max="12554" width="10.88671875" customWidth="1"/>
    <col min="12555" max="12555" width="8.44140625" customWidth="1"/>
    <col min="12556" max="12556" width="10.33203125" customWidth="1"/>
    <col min="12557" max="12557" width="8.109375" customWidth="1"/>
    <col min="12558" max="12558" width="11" customWidth="1"/>
    <col min="12801" max="12801" width="53.5546875" customWidth="1"/>
    <col min="12802" max="12802" width="5.109375" customWidth="1"/>
    <col min="12803" max="12803" width="4.5546875" customWidth="1"/>
    <col min="12804" max="12804" width="9.44140625" customWidth="1"/>
    <col min="12805" max="12805" width="8" customWidth="1"/>
    <col min="12806" max="12806" width="5.44140625" customWidth="1"/>
    <col min="12807" max="12807" width="8.109375" customWidth="1"/>
    <col min="12808" max="12808" width="9.5546875" customWidth="1"/>
    <col min="12809" max="12809" width="10" customWidth="1"/>
    <col min="12810" max="12810" width="10.88671875" customWidth="1"/>
    <col min="12811" max="12811" width="8.44140625" customWidth="1"/>
    <col min="12812" max="12812" width="10.33203125" customWidth="1"/>
    <col min="12813" max="12813" width="8.109375" customWidth="1"/>
    <col min="12814" max="12814" width="11" customWidth="1"/>
    <col min="13057" max="13057" width="53.5546875" customWidth="1"/>
    <col min="13058" max="13058" width="5.109375" customWidth="1"/>
    <col min="13059" max="13059" width="4.5546875" customWidth="1"/>
    <col min="13060" max="13060" width="9.44140625" customWidth="1"/>
    <col min="13061" max="13061" width="8" customWidth="1"/>
    <col min="13062" max="13062" width="5.44140625" customWidth="1"/>
    <col min="13063" max="13063" width="8.109375" customWidth="1"/>
    <col min="13064" max="13064" width="9.5546875" customWidth="1"/>
    <col min="13065" max="13065" width="10" customWidth="1"/>
    <col min="13066" max="13066" width="10.88671875" customWidth="1"/>
    <col min="13067" max="13067" width="8.44140625" customWidth="1"/>
    <col min="13068" max="13068" width="10.33203125" customWidth="1"/>
    <col min="13069" max="13069" width="8.109375" customWidth="1"/>
    <col min="13070" max="13070" width="11" customWidth="1"/>
    <col min="13313" max="13313" width="53.5546875" customWidth="1"/>
    <col min="13314" max="13314" width="5.109375" customWidth="1"/>
    <col min="13315" max="13315" width="4.5546875" customWidth="1"/>
    <col min="13316" max="13316" width="9.44140625" customWidth="1"/>
    <col min="13317" max="13317" width="8" customWidth="1"/>
    <col min="13318" max="13318" width="5.44140625" customWidth="1"/>
    <col min="13319" max="13319" width="8.109375" customWidth="1"/>
    <col min="13320" max="13320" width="9.5546875" customWidth="1"/>
    <col min="13321" max="13321" width="10" customWidth="1"/>
    <col min="13322" max="13322" width="10.88671875" customWidth="1"/>
    <col min="13323" max="13323" width="8.44140625" customWidth="1"/>
    <col min="13324" max="13324" width="10.33203125" customWidth="1"/>
    <col min="13325" max="13325" width="8.109375" customWidth="1"/>
    <col min="13326" max="13326" width="11" customWidth="1"/>
    <col min="13569" max="13569" width="53.5546875" customWidth="1"/>
    <col min="13570" max="13570" width="5.109375" customWidth="1"/>
    <col min="13571" max="13571" width="4.5546875" customWidth="1"/>
    <col min="13572" max="13572" width="9.44140625" customWidth="1"/>
    <col min="13573" max="13573" width="8" customWidth="1"/>
    <col min="13574" max="13574" width="5.44140625" customWidth="1"/>
    <col min="13575" max="13575" width="8.109375" customWidth="1"/>
    <col min="13576" max="13576" width="9.5546875" customWidth="1"/>
    <col min="13577" max="13577" width="10" customWidth="1"/>
    <col min="13578" max="13578" width="10.88671875" customWidth="1"/>
    <col min="13579" max="13579" width="8.44140625" customWidth="1"/>
    <col min="13580" max="13580" width="10.33203125" customWidth="1"/>
    <col min="13581" max="13581" width="8.109375" customWidth="1"/>
    <col min="13582" max="13582" width="11" customWidth="1"/>
    <col min="13825" max="13825" width="53.5546875" customWidth="1"/>
    <col min="13826" max="13826" width="5.109375" customWidth="1"/>
    <col min="13827" max="13827" width="4.5546875" customWidth="1"/>
    <col min="13828" max="13828" width="9.44140625" customWidth="1"/>
    <col min="13829" max="13829" width="8" customWidth="1"/>
    <col min="13830" max="13830" width="5.44140625" customWidth="1"/>
    <col min="13831" max="13831" width="8.109375" customWidth="1"/>
    <col min="13832" max="13832" width="9.5546875" customWidth="1"/>
    <col min="13833" max="13833" width="10" customWidth="1"/>
    <col min="13834" max="13834" width="10.88671875" customWidth="1"/>
    <col min="13835" max="13835" width="8.44140625" customWidth="1"/>
    <col min="13836" max="13836" width="10.33203125" customWidth="1"/>
    <col min="13837" max="13837" width="8.109375" customWidth="1"/>
    <col min="13838" max="13838" width="11" customWidth="1"/>
    <col min="14081" max="14081" width="53.5546875" customWidth="1"/>
    <col min="14082" max="14082" width="5.109375" customWidth="1"/>
    <col min="14083" max="14083" width="4.5546875" customWidth="1"/>
    <col min="14084" max="14084" width="9.44140625" customWidth="1"/>
    <col min="14085" max="14085" width="8" customWidth="1"/>
    <col min="14086" max="14086" width="5.44140625" customWidth="1"/>
    <col min="14087" max="14087" width="8.109375" customWidth="1"/>
    <col min="14088" max="14088" width="9.5546875" customWidth="1"/>
    <col min="14089" max="14089" width="10" customWidth="1"/>
    <col min="14090" max="14090" width="10.88671875" customWidth="1"/>
    <col min="14091" max="14091" width="8.44140625" customWidth="1"/>
    <col min="14092" max="14092" width="10.33203125" customWidth="1"/>
    <col min="14093" max="14093" width="8.109375" customWidth="1"/>
    <col min="14094" max="14094" width="11" customWidth="1"/>
    <col min="14337" max="14337" width="53.5546875" customWidth="1"/>
    <col min="14338" max="14338" width="5.109375" customWidth="1"/>
    <col min="14339" max="14339" width="4.5546875" customWidth="1"/>
    <col min="14340" max="14340" width="9.44140625" customWidth="1"/>
    <col min="14341" max="14341" width="8" customWidth="1"/>
    <col min="14342" max="14342" width="5.44140625" customWidth="1"/>
    <col min="14343" max="14343" width="8.109375" customWidth="1"/>
    <col min="14344" max="14344" width="9.5546875" customWidth="1"/>
    <col min="14345" max="14345" width="10" customWidth="1"/>
    <col min="14346" max="14346" width="10.88671875" customWidth="1"/>
    <col min="14347" max="14347" width="8.44140625" customWidth="1"/>
    <col min="14348" max="14348" width="10.33203125" customWidth="1"/>
    <col min="14349" max="14349" width="8.109375" customWidth="1"/>
    <col min="14350" max="14350" width="11" customWidth="1"/>
    <col min="14593" max="14593" width="53.5546875" customWidth="1"/>
    <col min="14594" max="14594" width="5.109375" customWidth="1"/>
    <col min="14595" max="14595" width="4.5546875" customWidth="1"/>
    <col min="14596" max="14596" width="9.44140625" customWidth="1"/>
    <col min="14597" max="14597" width="8" customWidth="1"/>
    <col min="14598" max="14598" width="5.44140625" customWidth="1"/>
    <col min="14599" max="14599" width="8.109375" customWidth="1"/>
    <col min="14600" max="14600" width="9.5546875" customWidth="1"/>
    <col min="14601" max="14601" width="10" customWidth="1"/>
    <col min="14602" max="14602" width="10.88671875" customWidth="1"/>
    <col min="14603" max="14603" width="8.44140625" customWidth="1"/>
    <col min="14604" max="14604" width="10.33203125" customWidth="1"/>
    <col min="14605" max="14605" width="8.109375" customWidth="1"/>
    <col min="14606" max="14606" width="11" customWidth="1"/>
    <col min="14849" max="14849" width="53.5546875" customWidth="1"/>
    <col min="14850" max="14850" width="5.109375" customWidth="1"/>
    <col min="14851" max="14851" width="4.5546875" customWidth="1"/>
    <col min="14852" max="14852" width="9.44140625" customWidth="1"/>
    <col min="14853" max="14853" width="8" customWidth="1"/>
    <col min="14854" max="14854" width="5.44140625" customWidth="1"/>
    <col min="14855" max="14855" width="8.109375" customWidth="1"/>
    <col min="14856" max="14856" width="9.5546875" customWidth="1"/>
    <col min="14857" max="14857" width="10" customWidth="1"/>
    <col min="14858" max="14858" width="10.88671875" customWidth="1"/>
    <col min="14859" max="14859" width="8.44140625" customWidth="1"/>
    <col min="14860" max="14860" width="10.33203125" customWidth="1"/>
    <col min="14861" max="14861" width="8.109375" customWidth="1"/>
    <col min="14862" max="14862" width="11" customWidth="1"/>
    <col min="15105" max="15105" width="53.5546875" customWidth="1"/>
    <col min="15106" max="15106" width="5.109375" customWidth="1"/>
    <col min="15107" max="15107" width="4.5546875" customWidth="1"/>
    <col min="15108" max="15108" width="9.44140625" customWidth="1"/>
    <col min="15109" max="15109" width="8" customWidth="1"/>
    <col min="15110" max="15110" width="5.44140625" customWidth="1"/>
    <col min="15111" max="15111" width="8.109375" customWidth="1"/>
    <col min="15112" max="15112" width="9.5546875" customWidth="1"/>
    <col min="15113" max="15113" width="10" customWidth="1"/>
    <col min="15114" max="15114" width="10.88671875" customWidth="1"/>
    <col min="15115" max="15115" width="8.44140625" customWidth="1"/>
    <col min="15116" max="15116" width="10.33203125" customWidth="1"/>
    <col min="15117" max="15117" width="8.109375" customWidth="1"/>
    <col min="15118" max="15118" width="11" customWidth="1"/>
    <col min="15361" max="15361" width="53.5546875" customWidth="1"/>
    <col min="15362" max="15362" width="5.109375" customWidth="1"/>
    <col min="15363" max="15363" width="4.5546875" customWidth="1"/>
    <col min="15364" max="15364" width="9.44140625" customWidth="1"/>
    <col min="15365" max="15365" width="8" customWidth="1"/>
    <col min="15366" max="15366" width="5.44140625" customWidth="1"/>
    <col min="15367" max="15367" width="8.109375" customWidth="1"/>
    <col min="15368" max="15368" width="9.5546875" customWidth="1"/>
    <col min="15369" max="15369" width="10" customWidth="1"/>
    <col min="15370" max="15370" width="10.88671875" customWidth="1"/>
    <col min="15371" max="15371" width="8.44140625" customWidth="1"/>
    <col min="15372" max="15372" width="10.33203125" customWidth="1"/>
    <col min="15373" max="15373" width="8.109375" customWidth="1"/>
    <col min="15374" max="15374" width="11" customWidth="1"/>
    <col min="15617" max="15617" width="53.5546875" customWidth="1"/>
    <col min="15618" max="15618" width="5.109375" customWidth="1"/>
    <col min="15619" max="15619" width="4.5546875" customWidth="1"/>
    <col min="15620" max="15620" width="9.44140625" customWidth="1"/>
    <col min="15621" max="15621" width="8" customWidth="1"/>
    <col min="15622" max="15622" width="5.44140625" customWidth="1"/>
    <col min="15623" max="15623" width="8.109375" customWidth="1"/>
    <col min="15624" max="15624" width="9.5546875" customWidth="1"/>
    <col min="15625" max="15625" width="10" customWidth="1"/>
    <col min="15626" max="15626" width="10.88671875" customWidth="1"/>
    <col min="15627" max="15627" width="8.44140625" customWidth="1"/>
    <col min="15628" max="15628" width="10.33203125" customWidth="1"/>
    <col min="15629" max="15629" width="8.109375" customWidth="1"/>
    <col min="15630" max="15630" width="11" customWidth="1"/>
    <col min="15873" max="15873" width="53.5546875" customWidth="1"/>
    <col min="15874" max="15874" width="5.109375" customWidth="1"/>
    <col min="15875" max="15875" width="4.5546875" customWidth="1"/>
    <col min="15876" max="15876" width="9.44140625" customWidth="1"/>
    <col min="15877" max="15877" width="8" customWidth="1"/>
    <col min="15878" max="15878" width="5.44140625" customWidth="1"/>
    <col min="15879" max="15879" width="8.109375" customWidth="1"/>
    <col min="15880" max="15880" width="9.5546875" customWidth="1"/>
    <col min="15881" max="15881" width="10" customWidth="1"/>
    <col min="15882" max="15882" width="10.88671875" customWidth="1"/>
    <col min="15883" max="15883" width="8.44140625" customWidth="1"/>
    <col min="15884" max="15884" width="10.33203125" customWidth="1"/>
    <col min="15885" max="15885" width="8.109375" customWidth="1"/>
    <col min="15886" max="15886" width="11" customWidth="1"/>
    <col min="16129" max="16129" width="53.5546875" customWidth="1"/>
    <col min="16130" max="16130" width="5.109375" customWidth="1"/>
    <col min="16131" max="16131" width="4.5546875" customWidth="1"/>
    <col min="16132" max="16132" width="9.44140625" customWidth="1"/>
    <col min="16133" max="16133" width="8" customWidth="1"/>
    <col min="16134" max="16134" width="5.44140625" customWidth="1"/>
    <col min="16135" max="16135" width="8.109375" customWidth="1"/>
    <col min="16136" max="16136" width="9.5546875" customWidth="1"/>
    <col min="16137" max="16137" width="10" customWidth="1"/>
    <col min="16138" max="16138" width="10.88671875" customWidth="1"/>
    <col min="16139" max="16139" width="8.44140625" customWidth="1"/>
    <col min="16140" max="16140" width="10.33203125" customWidth="1"/>
    <col min="16141" max="16141" width="8.109375" customWidth="1"/>
    <col min="16142" max="16142" width="11" customWidth="1"/>
  </cols>
  <sheetData>
    <row r="1" spans="1:15" s="3" customFormat="1" ht="15" customHeight="1" x14ac:dyDescent="0.25">
      <c r="I1" s="4" t="s">
        <v>100</v>
      </c>
      <c r="J1" s="4"/>
      <c r="K1" s="4"/>
      <c r="L1" s="4"/>
      <c r="M1" s="4"/>
      <c r="N1" s="4"/>
    </row>
    <row r="2" spans="1:15" s="3" customFormat="1" ht="16.5" customHeight="1" x14ac:dyDescent="0.25">
      <c r="I2" s="4"/>
      <c r="J2" s="4"/>
      <c r="K2" s="4"/>
      <c r="L2" s="4"/>
      <c r="M2" s="4"/>
      <c r="N2" s="4"/>
    </row>
    <row r="3" spans="1:15" s="3" customFormat="1" ht="13.8" x14ac:dyDescent="0.25">
      <c r="A3" s="5" t="s">
        <v>1</v>
      </c>
      <c r="B3" s="5"/>
      <c r="C3" s="5"/>
      <c r="D3" s="5"/>
      <c r="E3" s="5"/>
      <c r="F3" s="5"/>
      <c r="G3" s="5"/>
      <c r="H3" s="5"/>
      <c r="I3" s="5"/>
      <c r="J3" s="5"/>
      <c r="K3" s="5"/>
      <c r="L3" s="5"/>
      <c r="M3" s="5"/>
      <c r="N3" s="5"/>
    </row>
    <row r="4" spans="1:15" s="3" customFormat="1" ht="13.8" x14ac:dyDescent="0.25">
      <c r="A4" s="6" t="str">
        <f>IF([1]ЗАПОЛНИТЬ!$F$7=1,CONCATENATE([1]шапки!A3),CONCATENATE([1]шапки!A3,[1]шапки!C3))</f>
        <v xml:space="preserve">про надходження і використання коштів, отриманих як плата за послуги (форма№ 4-1д, </v>
      </c>
      <c r="B4" s="6"/>
      <c r="C4" s="6"/>
      <c r="D4" s="6"/>
      <c r="E4" s="6"/>
      <c r="F4" s="6"/>
      <c r="G4" s="6"/>
      <c r="H4" s="6"/>
      <c r="I4" s="6"/>
      <c r="J4" s="7" t="str">
        <f>IF([1]ЗАПОЛНИТЬ!$F$7=1,[1]шапки!C3,[1]шапки!D3)</f>
        <v>№ 4-1м),</v>
      </c>
      <c r="K4" s="8" t="str">
        <f>IF([1]ЗАПОЛНИТЬ!$F$7=1,[1]шапки!D3,"")</f>
        <v/>
      </c>
      <c r="L4" s="8"/>
      <c r="M4" s="8"/>
      <c r="N4" s="8"/>
      <c r="O4" s="8"/>
    </row>
    <row r="5" spans="1:15" s="3" customFormat="1" ht="15" hidden="1" customHeight="1" x14ac:dyDescent="0.25">
      <c r="A5" s="9"/>
      <c r="B5" s="9"/>
      <c r="C5" s="9"/>
      <c r="D5" s="9"/>
      <c r="E5" s="10"/>
      <c r="F5" s="11"/>
      <c r="G5" s="11"/>
      <c r="I5" s="10"/>
      <c r="J5" s="8"/>
      <c r="K5" s="8"/>
      <c r="L5" s="8"/>
      <c r="M5" s="8"/>
      <c r="N5" s="8"/>
    </row>
    <row r="6" spans="1:15" s="3" customFormat="1" ht="14.25" customHeight="1" x14ac:dyDescent="0.25">
      <c r="A6" s="5" t="str">
        <f>CONCATENATE("за ",[1]ЗАПОЛНИТЬ!$B$17," ",[1]ЗАПОЛНИТЬ!$C$17)</f>
        <v>за  2015 р.</v>
      </c>
      <c r="B6" s="5"/>
      <c r="C6" s="5"/>
      <c r="D6" s="5"/>
      <c r="E6" s="5"/>
      <c r="F6" s="5"/>
      <c r="G6" s="5"/>
      <c r="H6" s="5"/>
      <c r="I6" s="5"/>
      <c r="J6" s="5"/>
      <c r="K6" s="5"/>
      <c r="L6" s="5"/>
      <c r="M6" s="5"/>
      <c r="N6" s="5"/>
    </row>
    <row r="7" spans="1:15" s="12" customFormat="1" ht="2.25" hidden="1" customHeight="1" x14ac:dyDescent="0.2"/>
    <row r="8" spans="1:15" s="12" customFormat="1" ht="9" customHeight="1" x14ac:dyDescent="0.2">
      <c r="N8" s="13" t="s">
        <v>3</v>
      </c>
    </row>
    <row r="9" spans="1:15" s="12" customFormat="1" ht="12" x14ac:dyDescent="0.25">
      <c r="A9" s="14" t="s">
        <v>4</v>
      </c>
      <c r="B9" s="15" t="str">
        <f>[1]ЗАПОЛНИТЬ!B3</f>
        <v>Відділ освіти Амур-Нижньодніпровської районної у місті ради</v>
      </c>
      <c r="C9" s="15"/>
      <c r="D9" s="15"/>
      <c r="E9" s="15"/>
      <c r="F9" s="15"/>
      <c r="G9" s="15"/>
      <c r="H9" s="15"/>
      <c r="I9" s="15"/>
      <c r="J9" s="15"/>
      <c r="K9" s="15"/>
      <c r="L9" s="15"/>
      <c r="M9" s="16" t="str">
        <f>[1]ЗАПОЛНИТЬ!A13</f>
        <v>за ЄДРПОУ</v>
      </c>
      <c r="N9" s="17" t="str">
        <f>[1]ЗАПОЛНИТЬ!B13</f>
        <v>02142187</v>
      </c>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9"/>
      <c r="K10" s="19"/>
      <c r="L10" s="19"/>
      <c r="M10" s="16" t="str">
        <f>[1]ЗАПОЛНИТЬ!A14</f>
        <v>за КОАТУУ</v>
      </c>
      <c r="N10" s="20">
        <f>[1]ЗАПОЛНИТЬ!B14</f>
        <v>1210136300</v>
      </c>
    </row>
    <row r="11" spans="1:15" s="12" customFormat="1" ht="11.25" customHeight="1" x14ac:dyDescent="0.2">
      <c r="A11" s="18" t="str">
        <f>[1]Ф.2.ЗВЕД!A11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9"/>
      <c r="K11" s="19"/>
      <c r="L11" s="19"/>
      <c r="M11" s="16" t="str">
        <f>[1]ЗАПОЛНИТЬ!A15</f>
        <v>за КОПФГ</v>
      </c>
      <c r="N11" s="20">
        <f>[1]ЗАПОЛНИТЬ!B15</f>
        <v>420</v>
      </c>
    </row>
    <row r="12" spans="1:15" s="12" customFormat="1" ht="11.25" customHeight="1" x14ac:dyDescent="0.2">
      <c r="A12" s="21" t="s">
        <v>101</v>
      </c>
      <c r="B12" s="21"/>
      <c r="C12" s="21"/>
      <c r="D12" s="21"/>
      <c r="E12" s="22" t="str">
        <f>[1]ЗАПОЛНИТЬ!H9</f>
        <v>-</v>
      </c>
      <c r="F12" s="23" t="str">
        <f>IF(E12&gt;0,VLOOKUP(E12,'[1]ДовидникКВК(ГОС)'!A$1:B$65536,2,FALSE),"")</f>
        <v>-</v>
      </c>
      <c r="G12" s="23"/>
      <c r="H12" s="23"/>
      <c r="I12" s="23"/>
      <c r="J12" s="23"/>
      <c r="K12" s="23"/>
      <c r="L12" s="23"/>
      <c r="M12" s="24"/>
      <c r="N12" s="25"/>
    </row>
    <row r="13" spans="1:15" s="12" customFormat="1" ht="20.25" customHeight="1" x14ac:dyDescent="0.35">
      <c r="A13" s="21" t="s">
        <v>12</v>
      </c>
      <c r="B13" s="21"/>
      <c r="C13" s="21"/>
      <c r="D13" s="21"/>
      <c r="E13" s="26"/>
      <c r="F13" s="27"/>
      <c r="G13" s="27"/>
      <c r="H13" s="27"/>
      <c r="I13" s="27"/>
      <c r="J13" s="27"/>
      <c r="K13" s="27"/>
      <c r="L13" s="27"/>
      <c r="M13" s="27"/>
      <c r="N13" s="27"/>
    </row>
    <row r="14" spans="1:15" s="12" customFormat="1" ht="10.199999999999999" x14ac:dyDescent="0.2">
      <c r="A14" s="21" t="s">
        <v>13</v>
      </c>
      <c r="B14" s="21"/>
      <c r="C14" s="21"/>
      <c r="D14" s="21"/>
      <c r="E14" s="28" t="str">
        <f>[1]ЗАПОЛНИТЬ!H10</f>
        <v>-</v>
      </c>
      <c r="F14" s="29" t="str">
        <f>[1]ЗАПОЛНИТЬ!I10</f>
        <v>10 - Орган з питань освіти і науки, молоді</v>
      </c>
      <c r="G14" s="29"/>
      <c r="H14" s="29"/>
      <c r="I14" s="29"/>
      <c r="J14" s="29"/>
      <c r="K14" s="29"/>
      <c r="L14" s="29"/>
      <c r="M14" s="29"/>
      <c r="N14" s="29"/>
    </row>
    <row r="15" spans="1:15" s="12" customFormat="1" ht="44.25" customHeight="1" x14ac:dyDescent="0.35">
      <c r="A15" s="21" t="s">
        <v>14</v>
      </c>
      <c r="B15" s="21"/>
      <c r="C15" s="21"/>
      <c r="D15" s="21"/>
      <c r="E15" s="30"/>
      <c r="F15" s="31" t="s">
        <v>102</v>
      </c>
      <c r="G15" s="31"/>
      <c r="H15" s="31"/>
      <c r="I15" s="31"/>
      <c r="J15" s="31"/>
      <c r="K15" s="31"/>
      <c r="L15" s="31"/>
      <c r="M15" s="31"/>
      <c r="N15" s="31"/>
    </row>
    <row r="16" spans="1:15" s="12" customFormat="1" ht="10.199999999999999" x14ac:dyDescent="0.2">
      <c r="A16" s="32" t="s">
        <v>103</v>
      </c>
    </row>
    <row r="17" spans="1:14" s="12" customFormat="1" ht="10.5" customHeight="1" x14ac:dyDescent="0.2">
      <c r="A17" s="33" t="s">
        <v>16</v>
      </c>
    </row>
    <row r="18" spans="1:14" ht="24" customHeight="1" x14ac:dyDescent="0.3">
      <c r="A18" s="34" t="s">
        <v>17</v>
      </c>
      <c r="B18" s="34" t="s">
        <v>104</v>
      </c>
      <c r="C18" s="34" t="s">
        <v>19</v>
      </c>
      <c r="D18" s="34" t="s">
        <v>20</v>
      </c>
      <c r="E18" s="34" t="s">
        <v>22</v>
      </c>
      <c r="F18" s="34" t="s">
        <v>105</v>
      </c>
      <c r="G18" s="34" t="s">
        <v>106</v>
      </c>
      <c r="H18" s="34" t="s">
        <v>107</v>
      </c>
      <c r="I18" s="34" t="s">
        <v>108</v>
      </c>
      <c r="J18" s="34" t="s">
        <v>24</v>
      </c>
      <c r="K18" s="34"/>
      <c r="L18" s="34" t="s">
        <v>25</v>
      </c>
      <c r="M18" s="34"/>
      <c r="N18" s="34" t="s">
        <v>26</v>
      </c>
    </row>
    <row r="19" spans="1:14" ht="47.25" customHeight="1" x14ac:dyDescent="0.3">
      <c r="A19" s="34"/>
      <c r="B19" s="34"/>
      <c r="C19" s="34"/>
      <c r="D19" s="34"/>
      <c r="E19" s="34"/>
      <c r="F19" s="34"/>
      <c r="G19" s="34"/>
      <c r="H19" s="34"/>
      <c r="I19" s="34"/>
      <c r="J19" s="35" t="s">
        <v>109</v>
      </c>
      <c r="K19" s="36" t="s">
        <v>110</v>
      </c>
      <c r="L19" s="35" t="s">
        <v>109</v>
      </c>
      <c r="M19" s="36" t="s">
        <v>111</v>
      </c>
      <c r="N19" s="34"/>
    </row>
    <row r="20" spans="1:14" s="38" customFormat="1" ht="10.199999999999999" x14ac:dyDescent="0.2">
      <c r="A20" s="37">
        <v>1</v>
      </c>
      <c r="B20" s="37">
        <v>2</v>
      </c>
      <c r="C20" s="37">
        <v>3</v>
      </c>
      <c r="D20" s="37">
        <v>4</v>
      </c>
      <c r="E20" s="37">
        <v>5</v>
      </c>
      <c r="F20" s="37">
        <v>6</v>
      </c>
      <c r="G20" s="37">
        <v>7</v>
      </c>
      <c r="H20" s="37">
        <v>8</v>
      </c>
      <c r="I20" s="37">
        <v>9</v>
      </c>
      <c r="J20" s="37">
        <v>10</v>
      </c>
      <c r="K20" s="37">
        <v>11</v>
      </c>
      <c r="L20" s="37">
        <v>12</v>
      </c>
      <c r="M20" s="37">
        <v>13</v>
      </c>
      <c r="N20" s="37">
        <v>14</v>
      </c>
    </row>
    <row r="21" spans="1:14" s="38" customFormat="1" ht="10.199999999999999" x14ac:dyDescent="0.2">
      <c r="A21" s="37" t="s">
        <v>112</v>
      </c>
      <c r="B21" s="39" t="s">
        <v>27</v>
      </c>
      <c r="C21" s="40" t="s">
        <v>28</v>
      </c>
      <c r="D21" s="41">
        <f>SUM('[1]070101:Ф.4.1.КФК30'!D21)</f>
        <v>9643218</v>
      </c>
      <c r="E21" s="41">
        <f>SUM('[1]070101:Ф.4.1.КФК30'!E21)</f>
        <v>479495.63</v>
      </c>
      <c r="F21" s="41">
        <f>SUM('[1]070101:Ф.4.1.КФК30'!F21)</f>
        <v>0</v>
      </c>
      <c r="G21" s="41">
        <f>SUM('[1]070101:Ф.4.1.КФК30'!G21)</f>
        <v>0</v>
      </c>
      <c r="H21" s="42">
        <f>SUM('[1]070101:Ф.4.1.КФК30'!H21)</f>
        <v>9409020.0800000001</v>
      </c>
      <c r="I21" s="41">
        <f>SUM('[1]070101:Ф.4.1.КФК30'!I21)</f>
        <v>9643217.3499999996</v>
      </c>
      <c r="J21" s="43" t="s">
        <v>27</v>
      </c>
      <c r="K21" s="43" t="s">
        <v>27</v>
      </c>
      <c r="L21" s="43" t="s">
        <v>27</v>
      </c>
      <c r="M21" s="43" t="s">
        <v>27</v>
      </c>
      <c r="N21" s="41">
        <f>SUM('[1]070101:Ф.4.1.КФК30'!N21)</f>
        <v>1024066.6400000006</v>
      </c>
    </row>
    <row r="22" spans="1:14" s="38" customFormat="1" ht="13.5" customHeight="1" x14ac:dyDescent="0.2">
      <c r="A22" s="44" t="s">
        <v>113</v>
      </c>
      <c r="B22" s="39" t="s">
        <v>27</v>
      </c>
      <c r="C22" s="40" t="s">
        <v>29</v>
      </c>
      <c r="D22" s="41">
        <f>SUM('[1]070101:Ф.4.1.КФК30'!D22)</f>
        <v>9590672</v>
      </c>
      <c r="E22" s="43" t="s">
        <v>27</v>
      </c>
      <c r="F22" s="43" t="s">
        <v>27</v>
      </c>
      <c r="G22" s="43" t="s">
        <v>27</v>
      </c>
      <c r="H22" s="41">
        <f>SUM('[1]070101:Ф.4.1.КФК30'!H22)</f>
        <v>9355908.3900000006</v>
      </c>
      <c r="I22" s="41">
        <f>SUM('[1]070101:Ф.4.1.КФК30'!I22)</f>
        <v>9590105.6600000001</v>
      </c>
      <c r="J22" s="43" t="s">
        <v>27</v>
      </c>
      <c r="K22" s="43" t="s">
        <v>27</v>
      </c>
      <c r="L22" s="43" t="s">
        <v>27</v>
      </c>
      <c r="M22" s="43" t="s">
        <v>27</v>
      </c>
      <c r="N22" s="43" t="s">
        <v>27</v>
      </c>
    </row>
    <row r="23" spans="1:14" s="38" customFormat="1" ht="10.199999999999999" x14ac:dyDescent="0.2">
      <c r="A23" s="45" t="s">
        <v>114</v>
      </c>
      <c r="B23" s="39" t="s">
        <v>27</v>
      </c>
      <c r="C23" s="40" t="s">
        <v>31</v>
      </c>
      <c r="D23" s="41">
        <f>SUM('[1]070101:Ф.4.1.КФК30'!D23)</f>
        <v>0</v>
      </c>
      <c r="E23" s="43" t="s">
        <v>27</v>
      </c>
      <c r="F23" s="43" t="s">
        <v>27</v>
      </c>
      <c r="G23" s="43" t="s">
        <v>27</v>
      </c>
      <c r="H23" s="41">
        <f>SUM('[1]070101:Ф.4.1.КФК30'!H23)</f>
        <v>0</v>
      </c>
      <c r="I23" s="41">
        <f>SUM('[1]070101:Ф.4.1.КФК30'!I23)</f>
        <v>0</v>
      </c>
      <c r="J23" s="43" t="s">
        <v>27</v>
      </c>
      <c r="K23" s="43" t="s">
        <v>27</v>
      </c>
      <c r="L23" s="43" t="s">
        <v>27</v>
      </c>
      <c r="M23" s="43" t="s">
        <v>27</v>
      </c>
      <c r="N23" s="43" t="s">
        <v>27</v>
      </c>
    </row>
    <row r="24" spans="1:14" s="38" customFormat="1" ht="10.199999999999999" x14ac:dyDescent="0.2">
      <c r="A24" s="44" t="s">
        <v>115</v>
      </c>
      <c r="B24" s="39" t="s">
        <v>27</v>
      </c>
      <c r="C24" s="40" t="s">
        <v>33</v>
      </c>
      <c r="D24" s="41">
        <f>SUM('[1]070101:Ф.4.1.КФК30'!D24)</f>
        <v>42875</v>
      </c>
      <c r="E24" s="43" t="s">
        <v>27</v>
      </c>
      <c r="F24" s="43" t="s">
        <v>27</v>
      </c>
      <c r="G24" s="43" t="s">
        <v>27</v>
      </c>
      <c r="H24" s="41">
        <f>SUM('[1]070101:Ф.4.1.КФК30'!H24)</f>
        <v>42874.68</v>
      </c>
      <c r="I24" s="41">
        <f>SUM('[1]070101:Ф.4.1.КФК30'!I24)</f>
        <v>42874.68</v>
      </c>
      <c r="J24" s="43" t="s">
        <v>27</v>
      </c>
      <c r="K24" s="43" t="s">
        <v>27</v>
      </c>
      <c r="L24" s="43" t="s">
        <v>27</v>
      </c>
      <c r="M24" s="43" t="s">
        <v>27</v>
      </c>
      <c r="N24" s="43" t="s">
        <v>27</v>
      </c>
    </row>
    <row r="25" spans="1:14" s="38" customFormat="1" ht="12" customHeight="1" x14ac:dyDescent="0.2">
      <c r="A25" s="46" t="s">
        <v>116</v>
      </c>
      <c r="B25" s="39" t="s">
        <v>27</v>
      </c>
      <c r="C25" s="40" t="s">
        <v>35</v>
      </c>
      <c r="D25" s="41">
        <f>SUM('[1]070101:Ф.4.1.КФК30'!D25)</f>
        <v>9671</v>
      </c>
      <c r="E25" s="43" t="s">
        <v>27</v>
      </c>
      <c r="F25" s="43" t="s">
        <v>27</v>
      </c>
      <c r="G25" s="43" t="s">
        <v>27</v>
      </c>
      <c r="H25" s="42">
        <f>SUM('[1]070101:Ф.4.1.КФК30'!H25)</f>
        <v>10237.01</v>
      </c>
      <c r="I25" s="42">
        <f>SUM('[1]070101:Ф.4.1.КФК30'!I25)</f>
        <v>10237.01</v>
      </c>
      <c r="J25" s="43" t="s">
        <v>27</v>
      </c>
      <c r="K25" s="43" t="s">
        <v>27</v>
      </c>
      <c r="L25" s="43" t="s">
        <v>27</v>
      </c>
      <c r="M25" s="43" t="s">
        <v>27</v>
      </c>
      <c r="N25" s="43" t="s">
        <v>27</v>
      </c>
    </row>
    <row r="26" spans="1:14" s="38" customFormat="1" ht="10.199999999999999" x14ac:dyDescent="0.2">
      <c r="A26" s="44" t="s">
        <v>117</v>
      </c>
      <c r="B26" s="39" t="s">
        <v>27</v>
      </c>
      <c r="C26" s="40" t="s">
        <v>37</v>
      </c>
      <c r="D26" s="41">
        <f>SUM('[1]070101:Ф.4.1.КФК30'!D26)</f>
        <v>0</v>
      </c>
      <c r="E26" s="43" t="s">
        <v>27</v>
      </c>
      <c r="F26" s="43" t="s">
        <v>27</v>
      </c>
      <c r="G26" s="43" t="s">
        <v>27</v>
      </c>
      <c r="H26" s="43" t="s">
        <v>27</v>
      </c>
      <c r="I26" s="43" t="s">
        <v>27</v>
      </c>
      <c r="J26" s="43" t="s">
        <v>27</v>
      </c>
      <c r="K26" s="43" t="s">
        <v>27</v>
      </c>
      <c r="L26" s="43" t="s">
        <v>27</v>
      </c>
      <c r="M26" s="43" t="s">
        <v>27</v>
      </c>
      <c r="N26" s="43" t="s">
        <v>27</v>
      </c>
    </row>
    <row r="27" spans="1:14" s="38" customFormat="1" ht="10.199999999999999" x14ac:dyDescent="0.2">
      <c r="A27" s="37" t="s">
        <v>118</v>
      </c>
      <c r="B27" s="37" t="s">
        <v>27</v>
      </c>
      <c r="C27" s="40" t="s">
        <v>39</v>
      </c>
      <c r="D27" s="41">
        <f>SUM('[1]070101:Ф.4.1.КФК30'!D27)</f>
        <v>9636055</v>
      </c>
      <c r="E27" s="43" t="s">
        <v>27</v>
      </c>
      <c r="F27" s="43" t="s">
        <v>27</v>
      </c>
      <c r="G27" s="43" t="s">
        <v>27</v>
      </c>
      <c r="H27" s="43" t="s">
        <v>27</v>
      </c>
      <c r="I27" s="43" t="s">
        <v>27</v>
      </c>
      <c r="J27" s="41">
        <f>SUM('[1]070101:Ф.4.1.КФК30'!J27)</f>
        <v>9098646.3399999999</v>
      </c>
      <c r="K27" s="41">
        <f>SUM('[1]070101:Ф.4.1.КФК30'!K27)</f>
        <v>0</v>
      </c>
      <c r="L27" s="41">
        <f>SUM('[1]070101:Ф.4.1.КФК30'!L27)</f>
        <v>8616444.120000001</v>
      </c>
      <c r="M27" s="41">
        <f>SUM('[1]070101:Ф.4.1.КФК30'!M27)</f>
        <v>0</v>
      </c>
      <c r="N27" s="43" t="s">
        <v>27</v>
      </c>
    </row>
    <row r="28" spans="1:14" s="38" customFormat="1" ht="10.199999999999999" x14ac:dyDescent="0.2">
      <c r="A28" s="47" t="s">
        <v>119</v>
      </c>
      <c r="B28" s="39"/>
      <c r="C28" s="40"/>
      <c r="D28" s="41"/>
      <c r="E28" s="43"/>
      <c r="F28" s="43"/>
      <c r="G28" s="43"/>
      <c r="H28" s="43"/>
      <c r="I28" s="43"/>
      <c r="J28" s="41"/>
      <c r="K28" s="41"/>
      <c r="L28" s="41"/>
      <c r="M28" s="41"/>
      <c r="N28" s="43"/>
    </row>
    <row r="29" spans="1:14" s="38" customFormat="1" ht="10.199999999999999" x14ac:dyDescent="0.2">
      <c r="A29" s="39" t="s">
        <v>120</v>
      </c>
      <c r="B29" s="39">
        <v>2000</v>
      </c>
      <c r="C29" s="40" t="s">
        <v>41</v>
      </c>
      <c r="D29" s="41">
        <f>SUM('[1]070101:Ф.4.1.КФК30'!D29)</f>
        <v>9626055</v>
      </c>
      <c r="E29" s="43" t="s">
        <v>27</v>
      </c>
      <c r="F29" s="43" t="s">
        <v>27</v>
      </c>
      <c r="G29" s="43" t="s">
        <v>27</v>
      </c>
      <c r="H29" s="43" t="s">
        <v>27</v>
      </c>
      <c r="I29" s="43" t="s">
        <v>27</v>
      </c>
      <c r="J29" s="41">
        <f>SUM('[1]070101:Ф.4.1.КФК30'!J29)</f>
        <v>9088647.3399999999</v>
      </c>
      <c r="K29" s="41">
        <f>SUM('[1]070101:Ф.4.1.КФК30'!K29)</f>
        <v>0</v>
      </c>
      <c r="L29" s="41">
        <f>SUM('[1]070101:Ф.4.1.КФК30'!L29)</f>
        <v>8606445.120000001</v>
      </c>
      <c r="M29" s="41">
        <f>SUM('[1]070101:Ф.4.1.КФК30'!M29)</f>
        <v>0</v>
      </c>
      <c r="N29" s="43" t="s">
        <v>27</v>
      </c>
    </row>
    <row r="30" spans="1:14" s="38" customFormat="1" ht="10.199999999999999" x14ac:dyDescent="0.2">
      <c r="A30" s="48" t="s">
        <v>30</v>
      </c>
      <c r="B30" s="39">
        <v>2100</v>
      </c>
      <c r="C30" s="40" t="s">
        <v>43</v>
      </c>
      <c r="D30" s="41">
        <f>SUM('[1]070101:Ф.4.1.КФК30'!D30)</f>
        <v>7125</v>
      </c>
      <c r="E30" s="43" t="s">
        <v>27</v>
      </c>
      <c r="F30" s="43" t="s">
        <v>27</v>
      </c>
      <c r="G30" s="43" t="s">
        <v>27</v>
      </c>
      <c r="H30" s="43" t="s">
        <v>27</v>
      </c>
      <c r="I30" s="43" t="s">
        <v>27</v>
      </c>
      <c r="J30" s="41">
        <f>SUM('[1]070101:Ф.4.1.КФК30'!J30)</f>
        <v>7124.48</v>
      </c>
      <c r="K30" s="41">
        <f>SUM('[1]070101:Ф.4.1.КФК30'!K30)</f>
        <v>0</v>
      </c>
      <c r="L30" s="41">
        <f>SUM('[1]070101:Ф.4.1.КФК30'!L30)</f>
        <v>7124.48</v>
      </c>
      <c r="M30" s="41">
        <f>SUM('[1]070101:Ф.4.1.КФК30'!M30)</f>
        <v>0</v>
      </c>
      <c r="N30" s="43" t="s">
        <v>27</v>
      </c>
    </row>
    <row r="31" spans="1:14" s="38" customFormat="1" ht="10.199999999999999" x14ac:dyDescent="0.2">
      <c r="A31" s="49" t="s">
        <v>32</v>
      </c>
      <c r="B31" s="50">
        <v>2110</v>
      </c>
      <c r="C31" s="50">
        <v>100</v>
      </c>
      <c r="D31" s="41">
        <f>SUM('[1]070101:Ф.4.1.КФК30'!D31)</f>
        <v>4777</v>
      </c>
      <c r="E31" s="43" t="s">
        <v>27</v>
      </c>
      <c r="F31" s="43" t="s">
        <v>27</v>
      </c>
      <c r="G31" s="43" t="s">
        <v>27</v>
      </c>
      <c r="H31" s="43" t="s">
        <v>27</v>
      </c>
      <c r="I31" s="43" t="s">
        <v>27</v>
      </c>
      <c r="J31" s="41">
        <f>SUM('[1]070101:Ф.4.1.КФК30'!J31)</f>
        <v>4776.99</v>
      </c>
      <c r="K31" s="41">
        <f>SUM('[1]070101:Ф.4.1.КФК30'!K31)</f>
        <v>0</v>
      </c>
      <c r="L31" s="41">
        <f>SUM('[1]070101:Ф.4.1.КФК30'!L31)</f>
        <v>4776.99</v>
      </c>
      <c r="M31" s="41">
        <f>SUM('[1]070101:Ф.4.1.КФК30'!M31)</f>
        <v>0</v>
      </c>
      <c r="N31" s="43" t="s">
        <v>27</v>
      </c>
    </row>
    <row r="32" spans="1:14" s="38" customFormat="1" ht="10.199999999999999" x14ac:dyDescent="0.2">
      <c r="A32" s="51" t="s">
        <v>34</v>
      </c>
      <c r="B32" s="35">
        <v>2111</v>
      </c>
      <c r="C32" s="35">
        <v>110</v>
      </c>
      <c r="D32" s="41">
        <f>SUM('[1]070101:Ф.4.1.КФК30'!D32)</f>
        <v>4777</v>
      </c>
      <c r="E32" s="43" t="s">
        <v>27</v>
      </c>
      <c r="F32" s="43" t="s">
        <v>27</v>
      </c>
      <c r="G32" s="43" t="s">
        <v>27</v>
      </c>
      <c r="H32" s="43" t="s">
        <v>27</v>
      </c>
      <c r="I32" s="43" t="s">
        <v>27</v>
      </c>
      <c r="J32" s="41">
        <f>SUM('[1]070101:Ф.4.1.КФК30'!J32)</f>
        <v>4776.99</v>
      </c>
      <c r="K32" s="41">
        <f>SUM('[1]070101:Ф.4.1.КФК30'!K32)</f>
        <v>0</v>
      </c>
      <c r="L32" s="41">
        <f>SUM('[1]070101:Ф.4.1.КФК30'!L32)</f>
        <v>4776.99</v>
      </c>
      <c r="M32" s="41">
        <f>SUM('[1]070101:Ф.4.1.КФК30'!M32)</f>
        <v>0</v>
      </c>
      <c r="N32" s="43" t="s">
        <v>27</v>
      </c>
    </row>
    <row r="33" spans="1:14" s="38" customFormat="1" ht="10.199999999999999" x14ac:dyDescent="0.2">
      <c r="A33" s="51" t="s">
        <v>36</v>
      </c>
      <c r="B33" s="35">
        <v>2112</v>
      </c>
      <c r="C33" s="35">
        <v>120</v>
      </c>
      <c r="D33" s="41">
        <f>SUM('[1]070101:Ф.4.1.КФК30'!D33)</f>
        <v>0</v>
      </c>
      <c r="E33" s="43" t="s">
        <v>27</v>
      </c>
      <c r="F33" s="43" t="s">
        <v>27</v>
      </c>
      <c r="G33" s="43" t="s">
        <v>27</v>
      </c>
      <c r="H33" s="43" t="s">
        <v>27</v>
      </c>
      <c r="I33" s="43" t="s">
        <v>27</v>
      </c>
      <c r="J33" s="41">
        <f>SUM('[1]070101:Ф.4.1.КФК30'!J33)</f>
        <v>0</v>
      </c>
      <c r="K33" s="41">
        <f>SUM('[1]070101:Ф.4.1.КФК30'!K33)</f>
        <v>0</v>
      </c>
      <c r="L33" s="41">
        <f>SUM('[1]070101:Ф.4.1.КФК30'!L33)</f>
        <v>0</v>
      </c>
      <c r="M33" s="41">
        <f>SUM('[1]070101:Ф.4.1.КФК30'!M33)</f>
        <v>0</v>
      </c>
      <c r="N33" s="43" t="s">
        <v>27</v>
      </c>
    </row>
    <row r="34" spans="1:14" s="38" customFormat="1" ht="10.199999999999999" x14ac:dyDescent="0.2">
      <c r="A34" s="52" t="s">
        <v>38</v>
      </c>
      <c r="B34" s="50">
        <v>2120</v>
      </c>
      <c r="C34" s="50">
        <v>130</v>
      </c>
      <c r="D34" s="41">
        <f>SUM('[1]070101:Ф.4.1.КФК30'!D34)</f>
        <v>2348</v>
      </c>
      <c r="E34" s="43" t="s">
        <v>27</v>
      </c>
      <c r="F34" s="43" t="s">
        <v>27</v>
      </c>
      <c r="G34" s="43" t="s">
        <v>27</v>
      </c>
      <c r="H34" s="43" t="s">
        <v>27</v>
      </c>
      <c r="I34" s="43" t="s">
        <v>27</v>
      </c>
      <c r="J34" s="41">
        <f>SUM('[1]070101:Ф.4.1.КФК30'!J34)</f>
        <v>2347.4899999999998</v>
      </c>
      <c r="K34" s="41">
        <f>SUM('[1]070101:Ф.4.1.КФК30'!K34)</f>
        <v>0</v>
      </c>
      <c r="L34" s="41">
        <f>SUM('[1]070101:Ф.4.1.КФК30'!L34)</f>
        <v>2347.4899999999998</v>
      </c>
      <c r="M34" s="41">
        <f>SUM('[1]070101:Ф.4.1.КФК30'!M34)</f>
        <v>0</v>
      </c>
      <c r="N34" s="43" t="s">
        <v>27</v>
      </c>
    </row>
    <row r="35" spans="1:14" s="38" customFormat="1" ht="10.199999999999999" x14ac:dyDescent="0.2">
      <c r="A35" s="53" t="s">
        <v>40</v>
      </c>
      <c r="B35" s="39">
        <v>2200</v>
      </c>
      <c r="C35" s="39">
        <v>140</v>
      </c>
      <c r="D35" s="41">
        <f>SUM('[1]070101:Ф.4.1.КФК30'!D35)</f>
        <v>9612263</v>
      </c>
      <c r="E35" s="43" t="s">
        <v>27</v>
      </c>
      <c r="F35" s="43" t="s">
        <v>27</v>
      </c>
      <c r="G35" s="43" t="s">
        <v>27</v>
      </c>
      <c r="H35" s="43" t="s">
        <v>27</v>
      </c>
      <c r="I35" s="43" t="s">
        <v>27</v>
      </c>
      <c r="J35" s="41">
        <f>SUM('[1]070101:Ф.4.1.КФК30'!J35)</f>
        <v>9074858.5699999984</v>
      </c>
      <c r="K35" s="41">
        <f>SUM('[1]070101:Ф.4.1.КФК30'!K35)</f>
        <v>0</v>
      </c>
      <c r="L35" s="41">
        <f>SUM('[1]070101:Ф.4.1.КФК30'!L35)</f>
        <v>8592656.3499999996</v>
      </c>
      <c r="M35" s="41">
        <f>SUM('[1]070101:Ф.4.1.КФК30'!M35)</f>
        <v>0</v>
      </c>
      <c r="N35" s="43" t="s">
        <v>27</v>
      </c>
    </row>
    <row r="36" spans="1:14" s="38" customFormat="1" ht="10.199999999999999" x14ac:dyDescent="0.2">
      <c r="A36" s="49" t="s">
        <v>42</v>
      </c>
      <c r="B36" s="50">
        <v>2210</v>
      </c>
      <c r="C36" s="50">
        <v>150</v>
      </c>
      <c r="D36" s="41">
        <f>SUM('[1]070101:Ф.4.1.КФК30'!D36)</f>
        <v>32044</v>
      </c>
      <c r="E36" s="43" t="s">
        <v>27</v>
      </c>
      <c r="F36" s="43" t="s">
        <v>27</v>
      </c>
      <c r="G36" s="43" t="s">
        <v>27</v>
      </c>
      <c r="H36" s="43" t="s">
        <v>27</v>
      </c>
      <c r="I36" s="43" t="s">
        <v>27</v>
      </c>
      <c r="J36" s="41">
        <f>SUM('[1]070101:Ф.4.1.КФК30'!J36)</f>
        <v>26077.37</v>
      </c>
      <c r="K36" s="41">
        <f>SUM('[1]070101:Ф.4.1.КФК30'!K36)</f>
        <v>0</v>
      </c>
      <c r="L36" s="41">
        <f>SUM('[1]070101:Ф.4.1.КФК30'!L36)</f>
        <v>11393.35</v>
      </c>
      <c r="M36" s="41">
        <f>SUM('[1]070101:Ф.4.1.КФК30'!M36)</f>
        <v>0</v>
      </c>
      <c r="N36" s="43" t="s">
        <v>27</v>
      </c>
    </row>
    <row r="37" spans="1:14" s="38" customFormat="1" ht="10.199999999999999" x14ac:dyDescent="0.2">
      <c r="A37" s="49" t="s">
        <v>44</v>
      </c>
      <c r="B37" s="50">
        <v>2220</v>
      </c>
      <c r="C37" s="50">
        <v>160</v>
      </c>
      <c r="D37" s="41">
        <f>SUM('[1]070101:Ф.4.1.КФК30'!D37)</f>
        <v>0</v>
      </c>
      <c r="E37" s="43" t="s">
        <v>27</v>
      </c>
      <c r="F37" s="43" t="s">
        <v>27</v>
      </c>
      <c r="G37" s="43" t="s">
        <v>27</v>
      </c>
      <c r="H37" s="43" t="s">
        <v>27</v>
      </c>
      <c r="I37" s="43" t="s">
        <v>27</v>
      </c>
      <c r="J37" s="41">
        <f>SUM('[1]070101:Ф.4.1.КФК30'!J37)</f>
        <v>0</v>
      </c>
      <c r="K37" s="41">
        <f>SUM('[1]070101:Ф.4.1.КФК30'!K37)</f>
        <v>0</v>
      </c>
      <c r="L37" s="41">
        <f>SUM('[1]070101:Ф.4.1.КФК30'!L37)</f>
        <v>24.88</v>
      </c>
      <c r="M37" s="41">
        <f>SUM('[1]070101:Ф.4.1.КФК30'!M37)</f>
        <v>0</v>
      </c>
      <c r="N37" s="43" t="s">
        <v>27</v>
      </c>
    </row>
    <row r="38" spans="1:14" s="38" customFormat="1" ht="10.199999999999999" x14ac:dyDescent="0.2">
      <c r="A38" s="49" t="s">
        <v>45</v>
      </c>
      <c r="B38" s="50">
        <v>2230</v>
      </c>
      <c r="C38" s="50">
        <v>170</v>
      </c>
      <c r="D38" s="41">
        <f>SUM('[1]070101:Ф.4.1.КФК30'!D38)</f>
        <v>9578564</v>
      </c>
      <c r="E38" s="43" t="s">
        <v>27</v>
      </c>
      <c r="F38" s="43" t="s">
        <v>27</v>
      </c>
      <c r="G38" s="43" t="s">
        <v>27</v>
      </c>
      <c r="H38" s="43" t="s">
        <v>27</v>
      </c>
      <c r="I38" s="43" t="s">
        <v>27</v>
      </c>
      <c r="J38" s="41">
        <f>SUM('[1]070101:Ф.4.1.КФК30'!J38)</f>
        <v>9047128.6899999995</v>
      </c>
      <c r="K38" s="41">
        <f>SUM('[1]070101:Ф.4.1.КФК30'!K38)</f>
        <v>0</v>
      </c>
      <c r="L38" s="41">
        <f>SUM('[1]070101:Ф.4.1.КФК30'!L38)</f>
        <v>8579585.6099999994</v>
      </c>
      <c r="M38" s="41">
        <f>SUM('[1]070101:Ф.4.1.КФК30'!M38)</f>
        <v>0</v>
      </c>
      <c r="N38" s="43" t="s">
        <v>27</v>
      </c>
    </row>
    <row r="39" spans="1:14" s="38" customFormat="1" ht="10.199999999999999" x14ac:dyDescent="0.2">
      <c r="A39" s="49" t="s">
        <v>46</v>
      </c>
      <c r="B39" s="50">
        <v>2240</v>
      </c>
      <c r="C39" s="50">
        <v>180</v>
      </c>
      <c r="D39" s="41">
        <f>SUM('[1]070101:Ф.4.1.КФК30'!D39)</f>
        <v>1285</v>
      </c>
      <c r="E39" s="43" t="s">
        <v>27</v>
      </c>
      <c r="F39" s="43" t="s">
        <v>27</v>
      </c>
      <c r="G39" s="43" t="s">
        <v>27</v>
      </c>
      <c r="H39" s="43" t="s">
        <v>27</v>
      </c>
      <c r="I39" s="43" t="s">
        <v>27</v>
      </c>
      <c r="J39" s="41">
        <f>SUM('[1]070101:Ф.4.1.КФК30'!J39)</f>
        <v>1284.04</v>
      </c>
      <c r="K39" s="41">
        <f>SUM('[1]070101:Ф.4.1.КФК30'!K39)</f>
        <v>0</v>
      </c>
      <c r="L39" s="41">
        <f>SUM('[1]070101:Ф.4.1.КФК30'!L39)</f>
        <v>1284.04</v>
      </c>
      <c r="M39" s="41">
        <f>SUM('[1]070101:Ф.4.1.КФК30'!M39)</f>
        <v>0</v>
      </c>
      <c r="N39" s="43" t="s">
        <v>27</v>
      </c>
    </row>
    <row r="40" spans="1:14" s="38" customFormat="1" ht="11.25" customHeight="1" x14ac:dyDescent="0.2">
      <c r="A40" s="49" t="s">
        <v>47</v>
      </c>
      <c r="B40" s="50">
        <v>2250</v>
      </c>
      <c r="C40" s="50">
        <v>190</v>
      </c>
      <c r="D40" s="41">
        <f>SUM('[1]070101:Ф.4.1.КФК30'!D40)</f>
        <v>0</v>
      </c>
      <c r="E40" s="43" t="s">
        <v>27</v>
      </c>
      <c r="F40" s="43" t="s">
        <v>27</v>
      </c>
      <c r="G40" s="43" t="s">
        <v>27</v>
      </c>
      <c r="H40" s="43" t="s">
        <v>27</v>
      </c>
      <c r="I40" s="43" t="s">
        <v>27</v>
      </c>
      <c r="J40" s="41">
        <f>SUM('[1]070101:Ф.4.1.КФК30'!J40)</f>
        <v>0</v>
      </c>
      <c r="K40" s="41">
        <f>SUM('[1]070101:Ф.4.1.КФК30'!K40)</f>
        <v>0</v>
      </c>
      <c r="L40" s="41">
        <f>SUM('[1]070101:Ф.4.1.КФК30'!L40)</f>
        <v>0</v>
      </c>
      <c r="M40" s="41">
        <f>SUM('[1]070101:Ф.4.1.КФК30'!M40)</f>
        <v>0</v>
      </c>
      <c r="N40" s="43" t="s">
        <v>27</v>
      </c>
    </row>
    <row r="41" spans="1:14" s="38" customFormat="1" ht="11.25" customHeight="1" x14ac:dyDescent="0.2">
      <c r="A41" s="52" t="s">
        <v>48</v>
      </c>
      <c r="B41" s="50">
        <v>2260</v>
      </c>
      <c r="C41" s="50">
        <v>200</v>
      </c>
      <c r="D41" s="41">
        <f>SUM('[1]070101:Ф.4.1.КФК30'!D41)</f>
        <v>0</v>
      </c>
      <c r="E41" s="43" t="s">
        <v>27</v>
      </c>
      <c r="F41" s="43" t="s">
        <v>27</v>
      </c>
      <c r="G41" s="43" t="s">
        <v>27</v>
      </c>
      <c r="H41" s="43" t="s">
        <v>27</v>
      </c>
      <c r="I41" s="43" t="s">
        <v>27</v>
      </c>
      <c r="J41" s="41">
        <f>SUM('[1]070101:Ф.4.1.КФК30'!J41)</f>
        <v>0</v>
      </c>
      <c r="K41" s="41">
        <f>SUM('[1]070101:Ф.4.1.КФК30'!K41)</f>
        <v>0</v>
      </c>
      <c r="L41" s="41">
        <f>SUM('[1]070101:Ф.4.1.КФК30'!L41)</f>
        <v>0</v>
      </c>
      <c r="M41" s="41">
        <f>SUM('[1]070101:Ф.4.1.КФК30'!M41)</f>
        <v>0</v>
      </c>
      <c r="N41" s="43" t="s">
        <v>27</v>
      </c>
    </row>
    <row r="42" spans="1:14" s="38" customFormat="1" ht="11.25" customHeight="1" x14ac:dyDescent="0.2">
      <c r="A42" s="52" t="s">
        <v>49</v>
      </c>
      <c r="B42" s="50">
        <v>2270</v>
      </c>
      <c r="C42" s="50">
        <v>210</v>
      </c>
      <c r="D42" s="41">
        <f>SUM('[1]070101:Ф.4.1.КФК30'!D42)</f>
        <v>120</v>
      </c>
      <c r="E42" s="43" t="s">
        <v>27</v>
      </c>
      <c r="F42" s="43" t="s">
        <v>27</v>
      </c>
      <c r="G42" s="43" t="s">
        <v>27</v>
      </c>
      <c r="H42" s="43" t="s">
        <v>27</v>
      </c>
      <c r="I42" s="43" t="s">
        <v>27</v>
      </c>
      <c r="J42" s="41">
        <f>SUM('[1]070101:Ф.4.1.КФК30'!J42)</f>
        <v>118.47</v>
      </c>
      <c r="K42" s="41">
        <f>SUM('[1]070101:Ф.4.1.КФК30'!K42)</f>
        <v>0</v>
      </c>
      <c r="L42" s="41">
        <f>SUM('[1]070101:Ф.4.1.КФК30'!L42)</f>
        <v>118.47</v>
      </c>
      <c r="M42" s="41">
        <f>SUM('[1]070101:Ф.4.1.КФК30'!M42)</f>
        <v>0</v>
      </c>
      <c r="N42" s="43" t="s">
        <v>27</v>
      </c>
    </row>
    <row r="43" spans="1:14" s="38" customFormat="1" ht="11.25" customHeight="1" x14ac:dyDescent="0.2">
      <c r="A43" s="51" t="s">
        <v>50</v>
      </c>
      <c r="B43" s="35">
        <v>2271</v>
      </c>
      <c r="C43" s="35">
        <v>220</v>
      </c>
      <c r="D43" s="41">
        <f>SUM('[1]070101:Ф.4.1.КФК30'!D43)</f>
        <v>12</v>
      </c>
      <c r="E43" s="43" t="s">
        <v>27</v>
      </c>
      <c r="F43" s="43" t="s">
        <v>27</v>
      </c>
      <c r="G43" s="43" t="s">
        <v>27</v>
      </c>
      <c r="H43" s="43" t="s">
        <v>27</v>
      </c>
      <c r="I43" s="43" t="s">
        <v>27</v>
      </c>
      <c r="J43" s="41">
        <f>SUM('[1]070101:Ф.4.1.КФК30'!J43)</f>
        <v>11.36</v>
      </c>
      <c r="K43" s="41">
        <f>SUM('[1]070101:Ф.4.1.КФК30'!K43)</f>
        <v>0</v>
      </c>
      <c r="L43" s="41">
        <f>SUM('[1]070101:Ф.4.1.КФК30'!L43)</f>
        <v>11.36</v>
      </c>
      <c r="M43" s="41">
        <f>SUM('[1]070101:Ф.4.1.КФК30'!M43)</f>
        <v>0</v>
      </c>
      <c r="N43" s="43" t="s">
        <v>27</v>
      </c>
    </row>
    <row r="44" spans="1:14" s="38" customFormat="1" ht="10.199999999999999" x14ac:dyDescent="0.2">
      <c r="A44" s="51" t="s">
        <v>51</v>
      </c>
      <c r="B44" s="35">
        <v>2272</v>
      </c>
      <c r="C44" s="50">
        <v>230</v>
      </c>
      <c r="D44" s="41">
        <f>SUM('[1]070101:Ф.4.1.КФК30'!D44)</f>
        <v>60</v>
      </c>
      <c r="E44" s="43" t="s">
        <v>27</v>
      </c>
      <c r="F44" s="43" t="s">
        <v>27</v>
      </c>
      <c r="G44" s="43" t="s">
        <v>27</v>
      </c>
      <c r="H44" s="43" t="s">
        <v>27</v>
      </c>
      <c r="I44" s="43" t="s">
        <v>27</v>
      </c>
      <c r="J44" s="41">
        <f>SUM('[1]070101:Ф.4.1.КФК30'!J44)</f>
        <v>59.37</v>
      </c>
      <c r="K44" s="41">
        <f>SUM('[1]070101:Ф.4.1.КФК30'!K44)</f>
        <v>0</v>
      </c>
      <c r="L44" s="41">
        <f>SUM('[1]070101:Ф.4.1.КФК30'!L44)</f>
        <v>59.37</v>
      </c>
      <c r="M44" s="41">
        <f>SUM('[1]070101:Ф.4.1.КФК30'!M44)</f>
        <v>0</v>
      </c>
      <c r="N44" s="43" t="s">
        <v>27</v>
      </c>
    </row>
    <row r="45" spans="1:14" s="38" customFormat="1" ht="10.199999999999999" x14ac:dyDescent="0.2">
      <c r="A45" s="51" t="s">
        <v>52</v>
      </c>
      <c r="B45" s="35">
        <v>2273</v>
      </c>
      <c r="C45" s="35">
        <v>240</v>
      </c>
      <c r="D45" s="41">
        <f>SUM('[1]070101:Ф.4.1.КФК30'!D45)</f>
        <v>48</v>
      </c>
      <c r="E45" s="43" t="s">
        <v>27</v>
      </c>
      <c r="F45" s="43" t="s">
        <v>27</v>
      </c>
      <c r="G45" s="43" t="s">
        <v>27</v>
      </c>
      <c r="H45" s="43" t="s">
        <v>27</v>
      </c>
      <c r="I45" s="43" t="s">
        <v>27</v>
      </c>
      <c r="J45" s="41">
        <f>SUM('[1]070101:Ф.4.1.КФК30'!J45)</f>
        <v>47.74</v>
      </c>
      <c r="K45" s="41">
        <f>SUM('[1]070101:Ф.4.1.КФК30'!K45)</f>
        <v>0</v>
      </c>
      <c r="L45" s="41">
        <f>SUM('[1]070101:Ф.4.1.КФК30'!L45)</f>
        <v>47.74</v>
      </c>
      <c r="M45" s="41">
        <f>SUM('[1]070101:Ф.4.1.КФК30'!M45)</f>
        <v>0</v>
      </c>
      <c r="N45" s="43" t="s">
        <v>27</v>
      </c>
    </row>
    <row r="46" spans="1:14" s="38" customFormat="1" ht="10.199999999999999" x14ac:dyDescent="0.2">
      <c r="A46" s="51" t="s">
        <v>53</v>
      </c>
      <c r="B46" s="35">
        <v>2274</v>
      </c>
      <c r="C46" s="50">
        <v>250</v>
      </c>
      <c r="D46" s="41">
        <f>SUM('[1]070101:Ф.4.1.КФК30'!D46)</f>
        <v>0</v>
      </c>
      <c r="E46" s="43" t="s">
        <v>27</v>
      </c>
      <c r="F46" s="43" t="s">
        <v>27</v>
      </c>
      <c r="G46" s="43" t="s">
        <v>27</v>
      </c>
      <c r="H46" s="43" t="s">
        <v>27</v>
      </c>
      <c r="I46" s="43" t="s">
        <v>27</v>
      </c>
      <c r="J46" s="41">
        <f>SUM('[1]070101:Ф.4.1.КФК30'!J46)</f>
        <v>0</v>
      </c>
      <c r="K46" s="41">
        <f>SUM('[1]070101:Ф.4.1.КФК30'!K46)</f>
        <v>0</v>
      </c>
      <c r="L46" s="41">
        <f>SUM('[1]070101:Ф.4.1.КФК30'!L46)</f>
        <v>0</v>
      </c>
      <c r="M46" s="41">
        <f>SUM('[1]070101:Ф.4.1.КФК30'!M46)</f>
        <v>0</v>
      </c>
      <c r="N46" s="43" t="s">
        <v>27</v>
      </c>
    </row>
    <row r="47" spans="1:14" s="38" customFormat="1" ht="10.199999999999999" x14ac:dyDescent="0.2">
      <c r="A47" s="51" t="s">
        <v>54</v>
      </c>
      <c r="B47" s="35">
        <v>2275</v>
      </c>
      <c r="C47" s="35">
        <v>260</v>
      </c>
      <c r="D47" s="41">
        <f>SUM('[1]070101:Ф.4.1.КФК30'!D47)</f>
        <v>0</v>
      </c>
      <c r="E47" s="43" t="s">
        <v>27</v>
      </c>
      <c r="F47" s="43" t="s">
        <v>27</v>
      </c>
      <c r="G47" s="43" t="s">
        <v>27</v>
      </c>
      <c r="H47" s="43" t="s">
        <v>27</v>
      </c>
      <c r="I47" s="43" t="s">
        <v>27</v>
      </c>
      <c r="J47" s="41">
        <f>SUM('[1]070101:Ф.4.1.КФК30'!J47)</f>
        <v>0</v>
      </c>
      <c r="K47" s="41">
        <f>SUM('[1]070101:Ф.4.1.КФК30'!K47)</f>
        <v>0</v>
      </c>
      <c r="L47" s="41">
        <f>SUM('[1]070101:Ф.4.1.КФК30'!L47)</f>
        <v>0</v>
      </c>
      <c r="M47" s="41">
        <f>SUM('[1]070101:Ф.4.1.КФК30'!M47)</f>
        <v>0</v>
      </c>
      <c r="N47" s="43" t="s">
        <v>27</v>
      </c>
    </row>
    <row r="48" spans="1:14" s="38" customFormat="1" ht="20.399999999999999" x14ac:dyDescent="0.2">
      <c r="A48" s="52" t="s">
        <v>55</v>
      </c>
      <c r="B48" s="50">
        <v>2280</v>
      </c>
      <c r="C48" s="50">
        <v>270</v>
      </c>
      <c r="D48" s="41">
        <f>SUM('[1]070101:Ф.4.1.КФК30'!D48)</f>
        <v>250</v>
      </c>
      <c r="E48" s="43" t="s">
        <v>27</v>
      </c>
      <c r="F48" s="43" t="s">
        <v>27</v>
      </c>
      <c r="G48" s="43" t="s">
        <v>27</v>
      </c>
      <c r="H48" s="43" t="s">
        <v>27</v>
      </c>
      <c r="I48" s="43" t="s">
        <v>27</v>
      </c>
      <c r="J48" s="41">
        <f>SUM('[1]070101:Ф.4.1.КФК30'!J48)</f>
        <v>250</v>
      </c>
      <c r="K48" s="41">
        <f>SUM('[1]070101:Ф.4.1.КФК30'!K48)</f>
        <v>0</v>
      </c>
      <c r="L48" s="41">
        <f>SUM('[1]070101:Ф.4.1.КФК30'!L48)</f>
        <v>250</v>
      </c>
      <c r="M48" s="41">
        <f>SUM('[1]070101:Ф.4.1.КФК30'!M48)</f>
        <v>0</v>
      </c>
      <c r="N48" s="43" t="s">
        <v>27</v>
      </c>
    </row>
    <row r="49" spans="1:14" s="38" customFormat="1" ht="20.399999999999999" x14ac:dyDescent="0.2">
      <c r="A49" s="54" t="s">
        <v>56</v>
      </c>
      <c r="B49" s="35">
        <v>2281</v>
      </c>
      <c r="C49" s="35">
        <v>280</v>
      </c>
      <c r="D49" s="41">
        <f>SUM('[1]070101:Ф.4.1.КФК30'!D49)</f>
        <v>0</v>
      </c>
      <c r="E49" s="43" t="s">
        <v>27</v>
      </c>
      <c r="F49" s="43" t="s">
        <v>27</v>
      </c>
      <c r="G49" s="43" t="s">
        <v>27</v>
      </c>
      <c r="H49" s="43" t="s">
        <v>27</v>
      </c>
      <c r="I49" s="43" t="s">
        <v>27</v>
      </c>
      <c r="J49" s="41">
        <f>SUM('[1]070101:Ф.4.1.КФК30'!J49)</f>
        <v>0</v>
      </c>
      <c r="K49" s="41">
        <f>SUM('[1]070101:Ф.4.1.КФК30'!K49)</f>
        <v>0</v>
      </c>
      <c r="L49" s="41">
        <f>SUM('[1]070101:Ф.4.1.КФК30'!L49)</f>
        <v>0</v>
      </c>
      <c r="M49" s="41">
        <f>SUM('[1]070101:Ф.4.1.КФК30'!M49)</f>
        <v>0</v>
      </c>
      <c r="N49" s="43" t="s">
        <v>27</v>
      </c>
    </row>
    <row r="50" spans="1:14" s="38" customFormat="1" ht="20.399999999999999" x14ac:dyDescent="0.2">
      <c r="A50" s="51" t="s">
        <v>57</v>
      </c>
      <c r="B50" s="35">
        <v>2282</v>
      </c>
      <c r="C50" s="50">
        <v>290</v>
      </c>
      <c r="D50" s="41">
        <f>SUM('[1]070101:Ф.4.1.КФК30'!D50)</f>
        <v>250</v>
      </c>
      <c r="E50" s="43" t="s">
        <v>27</v>
      </c>
      <c r="F50" s="43" t="s">
        <v>27</v>
      </c>
      <c r="G50" s="43" t="s">
        <v>27</v>
      </c>
      <c r="H50" s="43" t="s">
        <v>27</v>
      </c>
      <c r="I50" s="43" t="s">
        <v>27</v>
      </c>
      <c r="J50" s="41">
        <f>SUM('[1]070101:Ф.4.1.КФК30'!J50)</f>
        <v>250</v>
      </c>
      <c r="K50" s="41">
        <f>SUM('[1]070101:Ф.4.1.КФК30'!K50)</f>
        <v>0</v>
      </c>
      <c r="L50" s="41">
        <f>SUM('[1]070101:Ф.4.1.КФК30'!L50)</f>
        <v>250</v>
      </c>
      <c r="M50" s="41">
        <f>SUM('[1]070101:Ф.4.1.КФК30'!M50)</f>
        <v>0</v>
      </c>
      <c r="N50" s="43" t="s">
        <v>27</v>
      </c>
    </row>
    <row r="51" spans="1:14" s="38" customFormat="1" ht="10.199999999999999" x14ac:dyDescent="0.2">
      <c r="A51" s="48" t="s">
        <v>58</v>
      </c>
      <c r="B51" s="39">
        <v>2400</v>
      </c>
      <c r="C51" s="39">
        <v>300</v>
      </c>
      <c r="D51" s="41">
        <f>SUM('[1]070101:Ф.4.1.КФК30'!D51)</f>
        <v>0</v>
      </c>
      <c r="E51" s="43" t="s">
        <v>27</v>
      </c>
      <c r="F51" s="43" t="s">
        <v>27</v>
      </c>
      <c r="G51" s="43" t="s">
        <v>27</v>
      </c>
      <c r="H51" s="43" t="s">
        <v>27</v>
      </c>
      <c r="I51" s="43" t="s">
        <v>27</v>
      </c>
      <c r="J51" s="41">
        <f>SUM('[1]070101:Ф.4.1.КФК30'!J51)</f>
        <v>0</v>
      </c>
      <c r="K51" s="41">
        <f>SUM('[1]070101:Ф.4.1.КФК30'!K51)</f>
        <v>0</v>
      </c>
      <c r="L51" s="41">
        <f>SUM('[1]070101:Ф.4.1.КФК30'!L51)</f>
        <v>0</v>
      </c>
      <c r="M51" s="41">
        <f>SUM('[1]070101:Ф.4.1.КФК30'!M51)</f>
        <v>0</v>
      </c>
      <c r="N51" s="43" t="s">
        <v>27</v>
      </c>
    </row>
    <row r="52" spans="1:14" s="38" customFormat="1" ht="10.199999999999999" x14ac:dyDescent="0.2">
      <c r="A52" s="55" t="s">
        <v>59</v>
      </c>
      <c r="B52" s="50">
        <v>2410</v>
      </c>
      <c r="C52" s="50">
        <v>310</v>
      </c>
      <c r="D52" s="41">
        <f>SUM('[1]070101:Ф.4.1.КФК30'!D52)</f>
        <v>0</v>
      </c>
      <c r="E52" s="43" t="s">
        <v>27</v>
      </c>
      <c r="F52" s="43" t="s">
        <v>27</v>
      </c>
      <c r="G52" s="43" t="s">
        <v>27</v>
      </c>
      <c r="H52" s="43" t="s">
        <v>27</v>
      </c>
      <c r="I52" s="43" t="s">
        <v>27</v>
      </c>
      <c r="J52" s="41">
        <f>SUM('[1]070101:Ф.4.1.КФК30'!J52)</f>
        <v>0</v>
      </c>
      <c r="K52" s="41">
        <f>SUM('[1]070101:Ф.4.1.КФК30'!K52)</f>
        <v>0</v>
      </c>
      <c r="L52" s="41">
        <f>SUM('[1]070101:Ф.4.1.КФК30'!L52)</f>
        <v>0</v>
      </c>
      <c r="M52" s="41">
        <f>SUM('[1]070101:Ф.4.1.КФК30'!M52)</f>
        <v>0</v>
      </c>
      <c r="N52" s="43" t="s">
        <v>27</v>
      </c>
    </row>
    <row r="53" spans="1:14" s="38" customFormat="1" ht="10.199999999999999" x14ac:dyDescent="0.2">
      <c r="A53" s="55" t="s">
        <v>60</v>
      </c>
      <c r="B53" s="50">
        <v>2420</v>
      </c>
      <c r="C53" s="50">
        <v>320</v>
      </c>
      <c r="D53" s="41">
        <f>SUM('[1]070101:Ф.4.1.КФК30'!D53)</f>
        <v>0</v>
      </c>
      <c r="E53" s="43" t="s">
        <v>27</v>
      </c>
      <c r="F53" s="43" t="s">
        <v>27</v>
      </c>
      <c r="G53" s="43" t="s">
        <v>27</v>
      </c>
      <c r="H53" s="43" t="s">
        <v>27</v>
      </c>
      <c r="I53" s="43" t="s">
        <v>27</v>
      </c>
      <c r="J53" s="41">
        <f>SUM('[1]070101:Ф.4.1.КФК30'!J53)</f>
        <v>0</v>
      </c>
      <c r="K53" s="41">
        <f>SUM('[1]070101:Ф.4.1.КФК30'!K53)</f>
        <v>0</v>
      </c>
      <c r="L53" s="41">
        <f>SUM('[1]070101:Ф.4.1.КФК30'!L53)</f>
        <v>0</v>
      </c>
      <c r="M53" s="41">
        <f>SUM('[1]070101:Ф.4.1.КФК30'!M53)</f>
        <v>0</v>
      </c>
      <c r="N53" s="43" t="s">
        <v>27</v>
      </c>
    </row>
    <row r="54" spans="1:14" s="38" customFormat="1" ht="10.8" x14ac:dyDescent="0.2">
      <c r="A54" s="56" t="s">
        <v>61</v>
      </c>
      <c r="B54" s="39">
        <v>2600</v>
      </c>
      <c r="C54" s="57">
        <v>330</v>
      </c>
      <c r="D54" s="41">
        <f>SUM('[1]070101:Ф.4.1.КФК30'!D54)</f>
        <v>0</v>
      </c>
      <c r="E54" s="43" t="s">
        <v>27</v>
      </c>
      <c r="F54" s="43" t="s">
        <v>27</v>
      </c>
      <c r="G54" s="43" t="s">
        <v>27</v>
      </c>
      <c r="H54" s="43" t="s">
        <v>27</v>
      </c>
      <c r="I54" s="43" t="s">
        <v>27</v>
      </c>
      <c r="J54" s="41">
        <f>SUM('[1]070101:Ф.4.1.КФК30'!J54)</f>
        <v>0</v>
      </c>
      <c r="K54" s="41">
        <f>SUM('[1]070101:Ф.4.1.КФК30'!K54)</f>
        <v>0</v>
      </c>
      <c r="L54" s="41">
        <f>SUM('[1]070101:Ф.4.1.КФК30'!L54)</f>
        <v>0</v>
      </c>
      <c r="M54" s="41">
        <f>SUM('[1]070101:Ф.4.1.КФК30'!M54)</f>
        <v>0</v>
      </c>
      <c r="N54" s="43" t="s">
        <v>27</v>
      </c>
    </row>
    <row r="55" spans="1:14" s="38" customFormat="1" ht="12.75" customHeight="1" x14ac:dyDescent="0.2">
      <c r="A55" s="52" t="s">
        <v>62</v>
      </c>
      <c r="B55" s="50">
        <v>2610</v>
      </c>
      <c r="C55" s="50">
        <v>340</v>
      </c>
      <c r="D55" s="41">
        <f>SUM('[1]070101:Ф.4.1.КФК30'!D55)</f>
        <v>0</v>
      </c>
      <c r="E55" s="43" t="s">
        <v>27</v>
      </c>
      <c r="F55" s="43" t="s">
        <v>27</v>
      </c>
      <c r="G55" s="43" t="s">
        <v>27</v>
      </c>
      <c r="H55" s="43" t="s">
        <v>27</v>
      </c>
      <c r="I55" s="43" t="s">
        <v>27</v>
      </c>
      <c r="J55" s="41">
        <f>SUM('[1]070101:Ф.4.1.КФК30'!J55)</f>
        <v>0</v>
      </c>
      <c r="K55" s="41">
        <f>SUM('[1]070101:Ф.4.1.КФК30'!K55)</f>
        <v>0</v>
      </c>
      <c r="L55" s="41">
        <f>SUM('[1]070101:Ф.4.1.КФК30'!L55)</f>
        <v>0</v>
      </c>
      <c r="M55" s="41">
        <f>SUM('[1]070101:Ф.4.1.КФК30'!M55)</f>
        <v>0</v>
      </c>
      <c r="N55" s="43" t="s">
        <v>27</v>
      </c>
    </row>
    <row r="56" spans="1:14" s="38" customFormat="1" ht="10.199999999999999" x14ac:dyDescent="0.2">
      <c r="A56" s="52" t="s">
        <v>63</v>
      </c>
      <c r="B56" s="50">
        <v>2620</v>
      </c>
      <c r="C56" s="50">
        <v>350</v>
      </c>
      <c r="D56" s="41">
        <f>SUM('[1]070101:Ф.4.1.КФК30'!D56)</f>
        <v>0</v>
      </c>
      <c r="E56" s="43" t="s">
        <v>27</v>
      </c>
      <c r="F56" s="43" t="s">
        <v>27</v>
      </c>
      <c r="G56" s="43" t="s">
        <v>27</v>
      </c>
      <c r="H56" s="43" t="s">
        <v>27</v>
      </c>
      <c r="I56" s="43" t="s">
        <v>27</v>
      </c>
      <c r="J56" s="41">
        <f>SUM('[1]070101:Ф.4.1.КФК30'!J56)</f>
        <v>0</v>
      </c>
      <c r="K56" s="41">
        <f>SUM('[1]070101:Ф.4.1.КФК30'!K56)</f>
        <v>0</v>
      </c>
      <c r="L56" s="41">
        <f>SUM('[1]070101:Ф.4.1.КФК30'!L56)</f>
        <v>0</v>
      </c>
      <c r="M56" s="41">
        <f>SUM('[1]070101:Ф.4.1.КФК30'!M56)</f>
        <v>0</v>
      </c>
      <c r="N56" s="43" t="s">
        <v>27</v>
      </c>
    </row>
    <row r="57" spans="1:14" s="38" customFormat="1" ht="11.25" customHeight="1" x14ac:dyDescent="0.2">
      <c r="A57" s="55" t="s">
        <v>64</v>
      </c>
      <c r="B57" s="50">
        <v>2630</v>
      </c>
      <c r="C57" s="50">
        <v>360</v>
      </c>
      <c r="D57" s="41">
        <f>SUM('[1]070101:Ф.4.1.КФК30'!D57)</f>
        <v>0</v>
      </c>
      <c r="E57" s="43" t="s">
        <v>27</v>
      </c>
      <c r="F57" s="43" t="s">
        <v>27</v>
      </c>
      <c r="G57" s="43" t="s">
        <v>27</v>
      </c>
      <c r="H57" s="43" t="s">
        <v>27</v>
      </c>
      <c r="I57" s="43" t="s">
        <v>27</v>
      </c>
      <c r="J57" s="41">
        <f>SUM('[1]070101:Ф.4.1.КФК30'!J57)</f>
        <v>0</v>
      </c>
      <c r="K57" s="41">
        <f>SUM('[1]070101:Ф.4.1.КФК30'!K57)</f>
        <v>0</v>
      </c>
      <c r="L57" s="41">
        <f>SUM('[1]070101:Ф.4.1.КФК30'!L57)</f>
        <v>0</v>
      </c>
      <c r="M57" s="41">
        <f>SUM('[1]070101:Ф.4.1.КФК30'!M57)</f>
        <v>0</v>
      </c>
      <c r="N57" s="43" t="s">
        <v>27</v>
      </c>
    </row>
    <row r="58" spans="1:14" s="38" customFormat="1" ht="10.5" customHeight="1" x14ac:dyDescent="0.2">
      <c r="A58" s="53" t="s">
        <v>65</v>
      </c>
      <c r="B58" s="39">
        <v>2700</v>
      </c>
      <c r="C58" s="39">
        <v>370</v>
      </c>
      <c r="D58" s="41">
        <f>SUM('[1]070101:Ф.4.1.КФК30'!D58)</f>
        <v>0</v>
      </c>
      <c r="E58" s="43" t="s">
        <v>27</v>
      </c>
      <c r="F58" s="43" t="s">
        <v>27</v>
      </c>
      <c r="G58" s="43" t="s">
        <v>27</v>
      </c>
      <c r="H58" s="43" t="s">
        <v>27</v>
      </c>
      <c r="I58" s="43" t="s">
        <v>27</v>
      </c>
      <c r="J58" s="41">
        <f>SUM('[1]070101:Ф.4.1.КФК30'!J58)</f>
        <v>0</v>
      </c>
      <c r="K58" s="41">
        <f>SUM('[1]070101:Ф.4.1.КФК30'!K58)</f>
        <v>0</v>
      </c>
      <c r="L58" s="41">
        <f>SUM('[1]070101:Ф.4.1.КФК30'!L58)</f>
        <v>0</v>
      </c>
      <c r="M58" s="41">
        <f>SUM('[1]070101:Ф.4.1.КФК30'!M58)</f>
        <v>0</v>
      </c>
      <c r="N58" s="43" t="s">
        <v>27</v>
      </c>
    </row>
    <row r="59" spans="1:14" s="38" customFormat="1" ht="10.199999999999999" x14ac:dyDescent="0.2">
      <c r="A59" s="52" t="s">
        <v>66</v>
      </c>
      <c r="B59" s="50">
        <v>2710</v>
      </c>
      <c r="C59" s="50">
        <v>380</v>
      </c>
      <c r="D59" s="41">
        <f>SUM('[1]070101:Ф.4.1.КФК30'!D59)</f>
        <v>0</v>
      </c>
      <c r="E59" s="43" t="s">
        <v>27</v>
      </c>
      <c r="F59" s="43" t="s">
        <v>27</v>
      </c>
      <c r="G59" s="43" t="s">
        <v>27</v>
      </c>
      <c r="H59" s="43" t="s">
        <v>27</v>
      </c>
      <c r="I59" s="43" t="s">
        <v>27</v>
      </c>
      <c r="J59" s="41">
        <f>SUM('[1]070101:Ф.4.1.КФК30'!J59)</f>
        <v>0</v>
      </c>
      <c r="K59" s="41">
        <f>SUM('[1]070101:Ф.4.1.КФК30'!K59)</f>
        <v>0</v>
      </c>
      <c r="L59" s="41">
        <f>SUM('[1]070101:Ф.4.1.КФК30'!L59)</f>
        <v>0</v>
      </c>
      <c r="M59" s="41">
        <f>SUM('[1]070101:Ф.4.1.КФК30'!M59)</f>
        <v>0</v>
      </c>
      <c r="N59" s="43" t="s">
        <v>27</v>
      </c>
    </row>
    <row r="60" spans="1:14" s="38" customFormat="1" ht="10.199999999999999" x14ac:dyDescent="0.2">
      <c r="A60" s="52" t="s">
        <v>67</v>
      </c>
      <c r="B60" s="50">
        <v>2720</v>
      </c>
      <c r="C60" s="50">
        <v>390</v>
      </c>
      <c r="D60" s="41">
        <f>SUM('[1]070101:Ф.4.1.КФК30'!D60)</f>
        <v>0</v>
      </c>
      <c r="E60" s="43" t="s">
        <v>27</v>
      </c>
      <c r="F60" s="43" t="s">
        <v>27</v>
      </c>
      <c r="G60" s="43" t="s">
        <v>27</v>
      </c>
      <c r="H60" s="43" t="s">
        <v>27</v>
      </c>
      <c r="I60" s="43" t="s">
        <v>27</v>
      </c>
      <c r="J60" s="41">
        <f>SUM('[1]070101:Ф.4.1.КФК30'!J60)</f>
        <v>0</v>
      </c>
      <c r="K60" s="41">
        <f>SUM('[1]070101:Ф.4.1.КФК30'!K60)</f>
        <v>0</v>
      </c>
      <c r="L60" s="41">
        <f>SUM('[1]070101:Ф.4.1.КФК30'!L60)</f>
        <v>0</v>
      </c>
      <c r="M60" s="41">
        <f>SUM('[1]070101:Ф.4.1.КФК30'!M60)</f>
        <v>0</v>
      </c>
      <c r="N60" s="43" t="s">
        <v>27</v>
      </c>
    </row>
    <row r="61" spans="1:14" s="38" customFormat="1" ht="10.199999999999999" x14ac:dyDescent="0.2">
      <c r="A61" s="52" t="s">
        <v>68</v>
      </c>
      <c r="B61" s="50">
        <v>2730</v>
      </c>
      <c r="C61" s="50">
        <v>400</v>
      </c>
      <c r="D61" s="41">
        <f>SUM('[1]070101:Ф.4.1.КФК30'!D61)</f>
        <v>0</v>
      </c>
      <c r="E61" s="43" t="s">
        <v>27</v>
      </c>
      <c r="F61" s="43" t="s">
        <v>27</v>
      </c>
      <c r="G61" s="43" t="s">
        <v>27</v>
      </c>
      <c r="H61" s="43" t="s">
        <v>27</v>
      </c>
      <c r="I61" s="43" t="s">
        <v>27</v>
      </c>
      <c r="J61" s="41">
        <f>SUM('[1]070101:Ф.4.1.КФК30'!J61)</f>
        <v>0</v>
      </c>
      <c r="K61" s="41">
        <f>SUM('[1]070101:Ф.4.1.КФК30'!K61)</f>
        <v>0</v>
      </c>
      <c r="L61" s="41">
        <f>SUM('[1]070101:Ф.4.1.КФК30'!L61)</f>
        <v>0</v>
      </c>
      <c r="M61" s="41">
        <f>SUM('[1]070101:Ф.4.1.КФК30'!M61)</f>
        <v>0</v>
      </c>
      <c r="N61" s="43" t="s">
        <v>27</v>
      </c>
    </row>
    <row r="62" spans="1:14" s="38" customFormat="1" ht="10.199999999999999" x14ac:dyDescent="0.2">
      <c r="A62" s="53" t="s">
        <v>69</v>
      </c>
      <c r="B62" s="39">
        <v>2800</v>
      </c>
      <c r="C62" s="39">
        <v>410</v>
      </c>
      <c r="D62" s="41">
        <f>SUM('[1]070101:Ф.4.1.КФК30'!D62)</f>
        <v>6667</v>
      </c>
      <c r="E62" s="43" t="s">
        <v>27</v>
      </c>
      <c r="F62" s="43" t="s">
        <v>27</v>
      </c>
      <c r="G62" s="43" t="s">
        <v>27</v>
      </c>
      <c r="H62" s="43" t="s">
        <v>27</v>
      </c>
      <c r="I62" s="43" t="s">
        <v>27</v>
      </c>
      <c r="J62" s="41">
        <f>SUM('[1]070101:Ф.4.1.КФК30'!J62)</f>
        <v>6664.29</v>
      </c>
      <c r="K62" s="41">
        <f>SUM('[1]070101:Ф.4.1.КФК30'!K62)</f>
        <v>0</v>
      </c>
      <c r="L62" s="41">
        <f>SUM('[1]070101:Ф.4.1.КФК30'!L62)</f>
        <v>6664.29</v>
      </c>
      <c r="M62" s="41">
        <f>SUM('[1]070101:Ф.4.1.КФК30'!M62)</f>
        <v>0</v>
      </c>
      <c r="N62" s="43" t="s">
        <v>27</v>
      </c>
    </row>
    <row r="63" spans="1:14" s="38" customFormat="1" ht="10.199999999999999" x14ac:dyDescent="0.2">
      <c r="A63" s="39" t="s">
        <v>70</v>
      </c>
      <c r="B63" s="39">
        <v>3000</v>
      </c>
      <c r="C63" s="39">
        <v>420</v>
      </c>
      <c r="D63" s="41">
        <f>SUM('[1]070101:Ф.4.1.КФК30'!D63)</f>
        <v>10000</v>
      </c>
      <c r="E63" s="43" t="s">
        <v>27</v>
      </c>
      <c r="F63" s="43" t="s">
        <v>27</v>
      </c>
      <c r="G63" s="43" t="s">
        <v>27</v>
      </c>
      <c r="H63" s="43" t="s">
        <v>27</v>
      </c>
      <c r="I63" s="43" t="s">
        <v>27</v>
      </c>
      <c r="J63" s="41">
        <f>SUM('[1]070101:Ф.4.1.КФК30'!J63)</f>
        <v>9999</v>
      </c>
      <c r="K63" s="41">
        <f>SUM('[1]070101:Ф.4.1.КФК30'!K63)</f>
        <v>0</v>
      </c>
      <c r="L63" s="41">
        <f>SUM('[1]070101:Ф.4.1.КФК30'!L63)</f>
        <v>9999</v>
      </c>
      <c r="M63" s="41">
        <f>SUM('[1]070101:Ф.4.1.КФК30'!M63)</f>
        <v>0</v>
      </c>
      <c r="N63" s="43" t="s">
        <v>27</v>
      </c>
    </row>
    <row r="64" spans="1:14" s="38" customFormat="1" ht="10.199999999999999" x14ac:dyDescent="0.2">
      <c r="A64" s="48" t="s">
        <v>71</v>
      </c>
      <c r="B64" s="39">
        <v>3100</v>
      </c>
      <c r="C64" s="39">
        <v>430</v>
      </c>
      <c r="D64" s="41">
        <f>SUM('[1]070101:Ф.4.1.КФК30'!D64)</f>
        <v>10000</v>
      </c>
      <c r="E64" s="43" t="s">
        <v>27</v>
      </c>
      <c r="F64" s="43" t="s">
        <v>27</v>
      </c>
      <c r="G64" s="43" t="s">
        <v>27</v>
      </c>
      <c r="H64" s="43" t="s">
        <v>27</v>
      </c>
      <c r="I64" s="43" t="s">
        <v>27</v>
      </c>
      <c r="J64" s="41">
        <f>SUM('[1]070101:Ф.4.1.КФК30'!J64)</f>
        <v>9999</v>
      </c>
      <c r="K64" s="41">
        <f>SUM('[1]070101:Ф.4.1.КФК30'!K64)</f>
        <v>0</v>
      </c>
      <c r="L64" s="41">
        <f>SUM('[1]070101:Ф.4.1.КФК30'!L64)</f>
        <v>9999</v>
      </c>
      <c r="M64" s="41">
        <f>SUM('[1]070101:Ф.4.1.КФК30'!M64)</f>
        <v>0</v>
      </c>
      <c r="N64" s="43" t="s">
        <v>27</v>
      </c>
    </row>
    <row r="65" spans="1:14" s="38" customFormat="1" ht="10.199999999999999" x14ac:dyDescent="0.2">
      <c r="A65" s="52" t="s">
        <v>72</v>
      </c>
      <c r="B65" s="50">
        <v>3110</v>
      </c>
      <c r="C65" s="50">
        <v>440</v>
      </c>
      <c r="D65" s="41">
        <f>SUM('[1]070101:Ф.4.1.КФК30'!D65)</f>
        <v>10000</v>
      </c>
      <c r="E65" s="43" t="s">
        <v>27</v>
      </c>
      <c r="F65" s="43" t="s">
        <v>27</v>
      </c>
      <c r="G65" s="43" t="s">
        <v>27</v>
      </c>
      <c r="H65" s="43" t="s">
        <v>27</v>
      </c>
      <c r="I65" s="43" t="s">
        <v>27</v>
      </c>
      <c r="J65" s="41">
        <f>SUM('[1]070101:Ф.4.1.КФК30'!J65)</f>
        <v>9999</v>
      </c>
      <c r="K65" s="41">
        <f>SUM('[1]070101:Ф.4.1.КФК30'!K65)</f>
        <v>0</v>
      </c>
      <c r="L65" s="41">
        <f>SUM('[1]070101:Ф.4.1.КФК30'!L65)</f>
        <v>9999</v>
      </c>
      <c r="M65" s="41">
        <f>SUM('[1]070101:Ф.4.1.КФК30'!M65)</f>
        <v>0</v>
      </c>
      <c r="N65" s="43" t="s">
        <v>27</v>
      </c>
    </row>
    <row r="66" spans="1:14" s="38" customFormat="1" ht="10.199999999999999" x14ac:dyDescent="0.2">
      <c r="A66" s="55" t="s">
        <v>73</v>
      </c>
      <c r="B66" s="50">
        <v>3120</v>
      </c>
      <c r="C66" s="50">
        <v>450</v>
      </c>
      <c r="D66" s="41">
        <f>SUM('[1]070101:Ф.4.1.КФК30'!D66)</f>
        <v>0</v>
      </c>
      <c r="E66" s="43" t="s">
        <v>27</v>
      </c>
      <c r="F66" s="43" t="s">
        <v>27</v>
      </c>
      <c r="G66" s="43" t="s">
        <v>27</v>
      </c>
      <c r="H66" s="43" t="s">
        <v>27</v>
      </c>
      <c r="I66" s="43" t="s">
        <v>27</v>
      </c>
      <c r="J66" s="41">
        <f>SUM('[1]070101:Ф.4.1.КФК30'!J66)</f>
        <v>0</v>
      </c>
      <c r="K66" s="41">
        <f>SUM('[1]070101:Ф.4.1.КФК30'!K66)</f>
        <v>0</v>
      </c>
      <c r="L66" s="41">
        <f>SUM('[1]070101:Ф.4.1.КФК30'!L66)</f>
        <v>0</v>
      </c>
      <c r="M66" s="41">
        <f>SUM('[1]070101:Ф.4.1.КФК30'!M66)</f>
        <v>0</v>
      </c>
      <c r="N66" s="43" t="s">
        <v>27</v>
      </c>
    </row>
    <row r="67" spans="1:14" s="38" customFormat="1" ht="13.5" customHeight="1" x14ac:dyDescent="0.2">
      <c r="A67" s="51" t="s">
        <v>74</v>
      </c>
      <c r="B67" s="35">
        <v>3121</v>
      </c>
      <c r="C67" s="35">
        <v>460</v>
      </c>
      <c r="D67" s="41">
        <f>SUM('[1]070101:Ф.4.1.КФК30'!D67)</f>
        <v>0</v>
      </c>
      <c r="E67" s="43" t="s">
        <v>27</v>
      </c>
      <c r="F67" s="43" t="s">
        <v>27</v>
      </c>
      <c r="G67" s="43" t="s">
        <v>27</v>
      </c>
      <c r="H67" s="43" t="s">
        <v>27</v>
      </c>
      <c r="I67" s="43" t="s">
        <v>27</v>
      </c>
      <c r="J67" s="41">
        <f>SUM('[1]070101:Ф.4.1.КФК30'!J67)</f>
        <v>0</v>
      </c>
      <c r="K67" s="41">
        <f>SUM('[1]070101:Ф.4.1.КФК30'!K67)</f>
        <v>0</v>
      </c>
      <c r="L67" s="41">
        <f>SUM('[1]070101:Ф.4.1.КФК30'!L67)</f>
        <v>0</v>
      </c>
      <c r="M67" s="41">
        <f>SUM('[1]070101:Ф.4.1.КФК30'!M67)</f>
        <v>0</v>
      </c>
      <c r="N67" s="43" t="s">
        <v>27</v>
      </c>
    </row>
    <row r="68" spans="1:14" s="38" customFormat="1" ht="10.199999999999999" x14ac:dyDescent="0.2">
      <c r="A68" s="51" t="s">
        <v>75</v>
      </c>
      <c r="B68" s="35">
        <v>3122</v>
      </c>
      <c r="C68" s="35">
        <v>470</v>
      </c>
      <c r="D68" s="41">
        <f>SUM('[1]070101:Ф.4.1.КФК30'!D68)</f>
        <v>0</v>
      </c>
      <c r="E68" s="43" t="s">
        <v>27</v>
      </c>
      <c r="F68" s="43" t="s">
        <v>27</v>
      </c>
      <c r="G68" s="43" t="s">
        <v>27</v>
      </c>
      <c r="H68" s="43" t="s">
        <v>27</v>
      </c>
      <c r="I68" s="43" t="s">
        <v>27</v>
      </c>
      <c r="J68" s="41">
        <f>SUM('[1]070101:Ф.4.1.КФК30'!J68)</f>
        <v>0</v>
      </c>
      <c r="K68" s="41">
        <f>SUM('[1]070101:Ф.4.1.КФК30'!K68)</f>
        <v>0</v>
      </c>
      <c r="L68" s="41">
        <f>SUM('[1]070101:Ф.4.1.КФК30'!L68)</f>
        <v>0</v>
      </c>
      <c r="M68" s="41">
        <f>SUM('[1]070101:Ф.4.1.КФК30'!M68)</f>
        <v>0</v>
      </c>
      <c r="N68" s="43" t="s">
        <v>27</v>
      </c>
    </row>
    <row r="69" spans="1:14" s="38" customFormat="1" ht="10.199999999999999" x14ac:dyDescent="0.2">
      <c r="A69" s="49" t="s">
        <v>76</v>
      </c>
      <c r="B69" s="50">
        <v>3130</v>
      </c>
      <c r="C69" s="50">
        <v>480</v>
      </c>
      <c r="D69" s="41">
        <f>SUM('[1]070101:Ф.4.1.КФК30'!D69)</f>
        <v>0</v>
      </c>
      <c r="E69" s="43" t="s">
        <v>27</v>
      </c>
      <c r="F69" s="43" t="s">
        <v>27</v>
      </c>
      <c r="G69" s="43" t="s">
        <v>27</v>
      </c>
      <c r="H69" s="43" t="s">
        <v>27</v>
      </c>
      <c r="I69" s="43" t="s">
        <v>27</v>
      </c>
      <c r="J69" s="41">
        <f>SUM('[1]070101:Ф.4.1.КФК30'!J69)</f>
        <v>0</v>
      </c>
      <c r="K69" s="41">
        <f>SUM('[1]070101:Ф.4.1.КФК30'!K69)</f>
        <v>0</v>
      </c>
      <c r="L69" s="41">
        <f>SUM('[1]070101:Ф.4.1.КФК30'!L69)</f>
        <v>0</v>
      </c>
      <c r="M69" s="41">
        <f>SUM('[1]070101:Ф.4.1.КФК30'!M69)</f>
        <v>0</v>
      </c>
      <c r="N69" s="43" t="s">
        <v>27</v>
      </c>
    </row>
    <row r="70" spans="1:14" s="38" customFormat="1" ht="10.199999999999999" x14ac:dyDescent="0.2">
      <c r="A70" s="51" t="s">
        <v>77</v>
      </c>
      <c r="B70" s="35">
        <v>3131</v>
      </c>
      <c r="C70" s="35">
        <v>490</v>
      </c>
      <c r="D70" s="41">
        <f>SUM('[1]070101:Ф.4.1.КФК30'!D70)</f>
        <v>0</v>
      </c>
      <c r="E70" s="43" t="s">
        <v>27</v>
      </c>
      <c r="F70" s="43" t="s">
        <v>27</v>
      </c>
      <c r="G70" s="43" t="s">
        <v>27</v>
      </c>
      <c r="H70" s="43" t="s">
        <v>27</v>
      </c>
      <c r="I70" s="43" t="s">
        <v>27</v>
      </c>
      <c r="J70" s="41">
        <f>SUM('[1]070101:Ф.4.1.КФК30'!J70)</f>
        <v>0</v>
      </c>
      <c r="K70" s="41">
        <f>SUM('[1]070101:Ф.4.1.КФК30'!K70)</f>
        <v>0</v>
      </c>
      <c r="L70" s="41">
        <f>SUM('[1]070101:Ф.4.1.КФК30'!L70)</f>
        <v>0</v>
      </c>
      <c r="M70" s="41">
        <f>SUM('[1]070101:Ф.4.1.КФК30'!M70)</f>
        <v>0</v>
      </c>
      <c r="N70" s="43" t="s">
        <v>27</v>
      </c>
    </row>
    <row r="71" spans="1:14" s="38" customFormat="1" ht="10.199999999999999" x14ac:dyDescent="0.2">
      <c r="A71" s="51" t="s">
        <v>78</v>
      </c>
      <c r="B71" s="35">
        <v>3132</v>
      </c>
      <c r="C71" s="35">
        <v>500</v>
      </c>
      <c r="D71" s="41">
        <f>SUM('[1]070101:Ф.4.1.КФК30'!D71)</f>
        <v>0</v>
      </c>
      <c r="E71" s="43" t="s">
        <v>27</v>
      </c>
      <c r="F71" s="43" t="s">
        <v>27</v>
      </c>
      <c r="G71" s="43" t="s">
        <v>27</v>
      </c>
      <c r="H71" s="43" t="s">
        <v>27</v>
      </c>
      <c r="I71" s="43" t="s">
        <v>27</v>
      </c>
      <c r="J71" s="41">
        <f>SUM('[1]070101:Ф.4.1.КФК30'!J71)</f>
        <v>0</v>
      </c>
      <c r="K71" s="41">
        <f>SUM('[1]070101:Ф.4.1.КФК30'!K71)</f>
        <v>0</v>
      </c>
      <c r="L71" s="41">
        <f>SUM('[1]070101:Ф.4.1.КФК30'!L71)</f>
        <v>0</v>
      </c>
      <c r="M71" s="41">
        <f>SUM('[1]070101:Ф.4.1.КФК30'!M71)</f>
        <v>0</v>
      </c>
      <c r="N71" s="43" t="s">
        <v>27</v>
      </c>
    </row>
    <row r="72" spans="1:14" s="38" customFormat="1" ht="10.199999999999999" x14ac:dyDescent="0.2">
      <c r="A72" s="49" t="s">
        <v>79</v>
      </c>
      <c r="B72" s="50">
        <v>3140</v>
      </c>
      <c r="C72" s="50">
        <v>510</v>
      </c>
      <c r="D72" s="41">
        <f>SUM('[1]070101:Ф.4.1.КФК30'!D72)</f>
        <v>0</v>
      </c>
      <c r="E72" s="43" t="s">
        <v>27</v>
      </c>
      <c r="F72" s="43" t="s">
        <v>27</v>
      </c>
      <c r="G72" s="43" t="s">
        <v>27</v>
      </c>
      <c r="H72" s="43" t="s">
        <v>27</v>
      </c>
      <c r="I72" s="43" t="s">
        <v>27</v>
      </c>
      <c r="J72" s="41">
        <f>SUM('[1]070101:Ф.4.1.КФК30'!J72)</f>
        <v>0</v>
      </c>
      <c r="K72" s="41">
        <f>SUM('[1]070101:Ф.4.1.КФК30'!K72)</f>
        <v>0</v>
      </c>
      <c r="L72" s="41">
        <f>SUM('[1]070101:Ф.4.1.КФК30'!L72)</f>
        <v>0</v>
      </c>
      <c r="M72" s="41">
        <f>SUM('[1]070101:Ф.4.1.КФК30'!M72)</f>
        <v>0</v>
      </c>
      <c r="N72" s="43" t="s">
        <v>27</v>
      </c>
    </row>
    <row r="73" spans="1:14" s="38" customFormat="1" ht="12" x14ac:dyDescent="0.2">
      <c r="A73" s="58" t="s">
        <v>121</v>
      </c>
      <c r="B73" s="35">
        <v>3141</v>
      </c>
      <c r="C73" s="35">
        <v>520</v>
      </c>
      <c r="D73" s="41">
        <f>SUM('[1]070101:Ф.4.1.КФК30'!D73)</f>
        <v>0</v>
      </c>
      <c r="E73" s="43" t="s">
        <v>27</v>
      </c>
      <c r="F73" s="43" t="s">
        <v>27</v>
      </c>
      <c r="G73" s="43" t="s">
        <v>27</v>
      </c>
      <c r="H73" s="43" t="s">
        <v>27</v>
      </c>
      <c r="I73" s="43" t="s">
        <v>27</v>
      </c>
      <c r="J73" s="41">
        <f>SUM('[1]070101:Ф.4.1.КФК30'!J73)</f>
        <v>0</v>
      </c>
      <c r="K73" s="41">
        <f>SUM('[1]070101:Ф.4.1.КФК30'!K73)</f>
        <v>0</v>
      </c>
      <c r="L73" s="41">
        <f>SUM('[1]070101:Ф.4.1.КФК30'!L73)</f>
        <v>0</v>
      </c>
      <c r="M73" s="41">
        <f>SUM('[1]070101:Ф.4.1.КФК30'!M73)</f>
        <v>0</v>
      </c>
      <c r="N73" s="43" t="s">
        <v>27</v>
      </c>
    </row>
    <row r="74" spans="1:14" s="38" customFormat="1" ht="12" x14ac:dyDescent="0.2">
      <c r="A74" s="58" t="s">
        <v>122</v>
      </c>
      <c r="B74" s="35">
        <v>3142</v>
      </c>
      <c r="C74" s="35">
        <v>530</v>
      </c>
      <c r="D74" s="41">
        <f>SUM('[1]070101:Ф.4.1.КФК30'!D74)</f>
        <v>0</v>
      </c>
      <c r="E74" s="43" t="s">
        <v>27</v>
      </c>
      <c r="F74" s="43" t="s">
        <v>27</v>
      </c>
      <c r="G74" s="43" t="s">
        <v>27</v>
      </c>
      <c r="H74" s="43" t="s">
        <v>27</v>
      </c>
      <c r="I74" s="43" t="s">
        <v>27</v>
      </c>
      <c r="J74" s="41">
        <f>SUM('[1]070101:Ф.4.1.КФК30'!J74)</f>
        <v>0</v>
      </c>
      <c r="K74" s="41">
        <f>SUM('[1]070101:Ф.4.1.КФК30'!K74)</f>
        <v>0</v>
      </c>
      <c r="L74" s="41">
        <f>SUM('[1]070101:Ф.4.1.КФК30'!L74)</f>
        <v>0</v>
      </c>
      <c r="M74" s="41">
        <f>SUM('[1]070101:Ф.4.1.КФК30'!M74)</f>
        <v>0</v>
      </c>
      <c r="N74" s="43" t="s">
        <v>27</v>
      </c>
    </row>
    <row r="75" spans="1:14" s="38" customFormat="1" ht="12" x14ac:dyDescent="0.2">
      <c r="A75" s="58" t="s">
        <v>123</v>
      </c>
      <c r="B75" s="35">
        <v>3143</v>
      </c>
      <c r="C75" s="35">
        <v>540</v>
      </c>
      <c r="D75" s="41">
        <f>SUM('[1]070101:Ф.4.1.КФК30'!D75)</f>
        <v>0</v>
      </c>
      <c r="E75" s="43" t="s">
        <v>27</v>
      </c>
      <c r="F75" s="43" t="s">
        <v>27</v>
      </c>
      <c r="G75" s="43" t="s">
        <v>27</v>
      </c>
      <c r="H75" s="43" t="s">
        <v>27</v>
      </c>
      <c r="I75" s="43" t="s">
        <v>27</v>
      </c>
      <c r="J75" s="41">
        <f>SUM('[1]070101:Ф.4.1.КФК30'!J75)</f>
        <v>0</v>
      </c>
      <c r="K75" s="41">
        <f>SUM('[1]070101:Ф.4.1.КФК30'!K75)</f>
        <v>0</v>
      </c>
      <c r="L75" s="41">
        <f>SUM('[1]070101:Ф.4.1.КФК30'!L75)</f>
        <v>0</v>
      </c>
      <c r="M75" s="41">
        <f>SUM('[1]070101:Ф.4.1.КФК30'!M75)</f>
        <v>0</v>
      </c>
      <c r="N75" s="43" t="s">
        <v>27</v>
      </c>
    </row>
    <row r="76" spans="1:14" s="38" customFormat="1" ht="10.199999999999999" x14ac:dyDescent="0.2">
      <c r="A76" s="49" t="s">
        <v>80</v>
      </c>
      <c r="B76" s="50">
        <v>3150</v>
      </c>
      <c r="C76" s="50">
        <v>550</v>
      </c>
      <c r="D76" s="41">
        <f>SUM('[1]070101:Ф.4.1.КФК30'!D76)</f>
        <v>0</v>
      </c>
      <c r="E76" s="43" t="s">
        <v>27</v>
      </c>
      <c r="F76" s="43" t="s">
        <v>27</v>
      </c>
      <c r="G76" s="43" t="s">
        <v>27</v>
      </c>
      <c r="H76" s="43" t="s">
        <v>27</v>
      </c>
      <c r="I76" s="43" t="s">
        <v>27</v>
      </c>
      <c r="J76" s="41">
        <f>SUM('[1]070101:Ф.4.1.КФК30'!J76)</f>
        <v>0</v>
      </c>
      <c r="K76" s="41">
        <f>SUM('[1]070101:Ф.4.1.КФК30'!K76)</f>
        <v>0</v>
      </c>
      <c r="L76" s="41">
        <f>SUM('[1]070101:Ф.4.1.КФК30'!L76)</f>
        <v>0</v>
      </c>
      <c r="M76" s="41">
        <f>SUM('[1]070101:Ф.4.1.КФК30'!M76)</f>
        <v>0</v>
      </c>
      <c r="N76" s="43" t="s">
        <v>27</v>
      </c>
    </row>
    <row r="77" spans="1:14" s="38" customFormat="1" ht="10.199999999999999" x14ac:dyDescent="0.2">
      <c r="A77" s="49" t="s">
        <v>81</v>
      </c>
      <c r="B77" s="50">
        <v>3160</v>
      </c>
      <c r="C77" s="50">
        <v>560</v>
      </c>
      <c r="D77" s="41">
        <f>SUM('[1]070101:Ф.4.1.КФК30'!D77)</f>
        <v>0</v>
      </c>
      <c r="E77" s="43" t="s">
        <v>27</v>
      </c>
      <c r="F77" s="43" t="s">
        <v>27</v>
      </c>
      <c r="G77" s="43" t="s">
        <v>27</v>
      </c>
      <c r="H77" s="43" t="s">
        <v>27</v>
      </c>
      <c r="I77" s="43" t="s">
        <v>27</v>
      </c>
      <c r="J77" s="41">
        <f>SUM('[1]070101:Ф.4.1.КФК30'!J77)</f>
        <v>0</v>
      </c>
      <c r="K77" s="41">
        <f>SUM('[1]070101:Ф.4.1.КФК30'!K77)</f>
        <v>0</v>
      </c>
      <c r="L77" s="41">
        <f>SUM('[1]070101:Ф.4.1.КФК30'!L77)</f>
        <v>0</v>
      </c>
      <c r="M77" s="41">
        <f>SUM('[1]070101:Ф.4.1.КФК30'!M77)</f>
        <v>0</v>
      </c>
      <c r="N77" s="43" t="s">
        <v>27</v>
      </c>
    </row>
    <row r="78" spans="1:14" s="38" customFormat="1" ht="10.199999999999999" x14ac:dyDescent="0.2">
      <c r="A78" s="48" t="s">
        <v>82</v>
      </c>
      <c r="B78" s="39">
        <v>3200</v>
      </c>
      <c r="C78" s="39">
        <v>570</v>
      </c>
      <c r="D78" s="41">
        <f>SUM('[1]070101:Ф.4.1.КФК30'!D78)</f>
        <v>0</v>
      </c>
      <c r="E78" s="43" t="s">
        <v>27</v>
      </c>
      <c r="F78" s="43" t="s">
        <v>27</v>
      </c>
      <c r="G78" s="43" t="s">
        <v>27</v>
      </c>
      <c r="H78" s="43" t="s">
        <v>27</v>
      </c>
      <c r="I78" s="43" t="s">
        <v>27</v>
      </c>
      <c r="J78" s="41">
        <f>SUM('[1]070101:Ф.4.1.КФК30'!J78)</f>
        <v>0</v>
      </c>
      <c r="K78" s="41">
        <f>SUM('[1]070101:Ф.4.1.КФК30'!K78)</f>
        <v>0</v>
      </c>
      <c r="L78" s="41">
        <f>SUM('[1]070101:Ф.4.1.КФК30'!L78)</f>
        <v>0</v>
      </c>
      <c r="M78" s="41">
        <f>SUM('[1]070101:Ф.4.1.КФК30'!M78)</f>
        <v>0</v>
      </c>
      <c r="N78" s="43" t="s">
        <v>27</v>
      </c>
    </row>
    <row r="79" spans="1:14" s="38" customFormat="1" ht="10.199999999999999" x14ac:dyDescent="0.2">
      <c r="A79" s="52" t="s">
        <v>83</v>
      </c>
      <c r="B79" s="50">
        <v>3210</v>
      </c>
      <c r="C79" s="50">
        <v>580</v>
      </c>
      <c r="D79" s="41">
        <f>SUM('[1]070101:Ф.4.1.КФК30'!D79)</f>
        <v>0</v>
      </c>
      <c r="E79" s="43" t="s">
        <v>27</v>
      </c>
      <c r="F79" s="43" t="s">
        <v>27</v>
      </c>
      <c r="G79" s="43" t="s">
        <v>27</v>
      </c>
      <c r="H79" s="43" t="s">
        <v>27</v>
      </c>
      <c r="I79" s="43" t="s">
        <v>27</v>
      </c>
      <c r="J79" s="41">
        <f>SUM('[1]070101:Ф.4.1.КФК30'!J79)</f>
        <v>0</v>
      </c>
      <c r="K79" s="41">
        <f>SUM('[1]070101:Ф.4.1.КФК30'!K79)</f>
        <v>0</v>
      </c>
      <c r="L79" s="41">
        <f>SUM('[1]070101:Ф.4.1.КФК30'!L79)</f>
        <v>0</v>
      </c>
      <c r="M79" s="41">
        <f>SUM('[1]070101:Ф.4.1.КФК30'!M79)</f>
        <v>0</v>
      </c>
      <c r="N79" s="43" t="s">
        <v>27</v>
      </c>
    </row>
    <row r="80" spans="1:14" s="38" customFormat="1" ht="10.199999999999999" x14ac:dyDescent="0.2">
      <c r="A80" s="52" t="s">
        <v>84</v>
      </c>
      <c r="B80" s="50">
        <v>3220</v>
      </c>
      <c r="C80" s="50">
        <v>590</v>
      </c>
      <c r="D80" s="41">
        <f>SUM('[1]070101:Ф.4.1.КФК30'!D80)</f>
        <v>0</v>
      </c>
      <c r="E80" s="43" t="s">
        <v>27</v>
      </c>
      <c r="F80" s="43" t="s">
        <v>27</v>
      </c>
      <c r="G80" s="43" t="s">
        <v>27</v>
      </c>
      <c r="H80" s="43" t="s">
        <v>27</v>
      </c>
      <c r="I80" s="43" t="s">
        <v>27</v>
      </c>
      <c r="J80" s="41">
        <f>SUM('[1]070101:Ф.4.1.КФК30'!J80)</f>
        <v>0</v>
      </c>
      <c r="K80" s="41">
        <f>SUM('[1]070101:Ф.4.1.КФК30'!K80)</f>
        <v>0</v>
      </c>
      <c r="L80" s="41">
        <f>SUM('[1]070101:Ф.4.1.КФК30'!L80)</f>
        <v>0</v>
      </c>
      <c r="M80" s="41">
        <f>SUM('[1]070101:Ф.4.1.КФК30'!M80)</f>
        <v>0</v>
      </c>
      <c r="N80" s="43" t="s">
        <v>27</v>
      </c>
    </row>
    <row r="81" spans="1:14" s="38" customFormat="1" ht="12.75" customHeight="1" x14ac:dyDescent="0.2">
      <c r="A81" s="49" t="s">
        <v>85</v>
      </c>
      <c r="B81" s="50">
        <v>3230</v>
      </c>
      <c r="C81" s="50">
        <v>600</v>
      </c>
      <c r="D81" s="41">
        <f>SUM('[1]070101:Ф.4.1.КФК30'!D81)</f>
        <v>0</v>
      </c>
      <c r="E81" s="43" t="s">
        <v>27</v>
      </c>
      <c r="F81" s="43" t="s">
        <v>27</v>
      </c>
      <c r="G81" s="43" t="s">
        <v>27</v>
      </c>
      <c r="H81" s="43" t="s">
        <v>27</v>
      </c>
      <c r="I81" s="43" t="s">
        <v>27</v>
      </c>
      <c r="J81" s="41">
        <f>SUM('[1]070101:Ф.4.1.КФК30'!J81)</f>
        <v>0</v>
      </c>
      <c r="K81" s="41">
        <f>SUM('[1]070101:Ф.4.1.КФК30'!K81)</f>
        <v>0</v>
      </c>
      <c r="L81" s="41">
        <f>SUM('[1]070101:Ф.4.1.КФК30'!L81)</f>
        <v>0</v>
      </c>
      <c r="M81" s="41">
        <f>SUM('[1]070101:Ф.4.1.КФК30'!M81)</f>
        <v>0</v>
      </c>
      <c r="N81" s="43" t="s">
        <v>27</v>
      </c>
    </row>
    <row r="82" spans="1:14" s="38" customFormat="1" ht="13.5" customHeight="1" x14ac:dyDescent="0.2">
      <c r="A82" s="52" t="s">
        <v>86</v>
      </c>
      <c r="B82" s="50">
        <v>3240</v>
      </c>
      <c r="C82" s="50">
        <v>610</v>
      </c>
      <c r="D82" s="41">
        <f>SUM('[1]070101:Ф.4.1.КФК30'!D82)</f>
        <v>0</v>
      </c>
      <c r="E82" s="43" t="s">
        <v>27</v>
      </c>
      <c r="F82" s="43" t="s">
        <v>27</v>
      </c>
      <c r="G82" s="43" t="s">
        <v>27</v>
      </c>
      <c r="H82" s="43" t="s">
        <v>27</v>
      </c>
      <c r="I82" s="43" t="s">
        <v>27</v>
      </c>
      <c r="J82" s="41">
        <f>SUM('[1]070101:Ф.4.1.КФК30'!J82)</f>
        <v>0</v>
      </c>
      <c r="K82" s="41">
        <f>SUM('[1]070101:Ф.4.1.КФК30'!K82)</f>
        <v>0</v>
      </c>
      <c r="L82" s="41">
        <f>SUM('[1]070101:Ф.4.1.КФК30'!L82)</f>
        <v>0</v>
      </c>
      <c r="M82" s="41">
        <f>SUM('[1]070101:Ф.4.1.КФК30'!M82)</f>
        <v>0</v>
      </c>
      <c r="N82" s="43" t="s">
        <v>27</v>
      </c>
    </row>
    <row r="83" spans="1:14" s="38" customFormat="1" ht="12" hidden="1" customHeight="1" x14ac:dyDescent="0.2">
      <c r="A83" s="59"/>
      <c r="B83" s="60"/>
      <c r="C83" s="60"/>
      <c r="D83" s="61"/>
      <c r="E83" s="62"/>
      <c r="F83" s="62"/>
      <c r="G83" s="62"/>
      <c r="H83" s="62"/>
      <c r="I83" s="62"/>
      <c r="J83" s="61"/>
      <c r="K83" s="61"/>
      <c r="L83" s="61"/>
      <c r="M83" s="61"/>
      <c r="N83" s="62"/>
    </row>
    <row r="84" spans="1:14" s="38" customFormat="1" ht="12" hidden="1" customHeight="1" x14ac:dyDescent="0.2">
      <c r="A84" s="49"/>
      <c r="B84" s="50"/>
      <c r="C84" s="50"/>
      <c r="D84" s="41"/>
      <c r="E84" s="43"/>
      <c r="F84" s="43"/>
      <c r="G84" s="43"/>
      <c r="H84" s="43"/>
      <c r="I84" s="43"/>
      <c r="J84" s="41"/>
      <c r="K84" s="41"/>
      <c r="L84" s="41"/>
      <c r="M84" s="41"/>
      <c r="N84" s="43"/>
    </row>
    <row r="85" spans="1:14" s="38" customFormat="1" ht="12" hidden="1" customHeight="1" x14ac:dyDescent="0.2">
      <c r="A85" s="49" t="s">
        <v>124</v>
      </c>
      <c r="B85" s="50">
        <v>2450</v>
      </c>
      <c r="C85" s="50">
        <v>610</v>
      </c>
      <c r="D85" s="63" t="str">
        <f>IF(((SUM('[1]070101'!D85))+(SUM('[1]070201'!D85))+(SUM('[1]070401'!D85))+(SUM('[1]091108'!D85))+(SUM([1]Ф.4.1.КФК5!D85))+(SUM([1]Ф.4.1.КФК6!D85))+(SUM([1]Ф.4.1.КФК7!D85))+(SUM([1]Ф.4.1.КФК8!D85))+(SUM([1]Ф.4.1.КФК9!D85))+(SUM([1]Ф.4.1.КФК10!D85))+(SUM([1]Ф.4.1.КФК11!D85))+(SUM([1]Ф.4.1.КФК12!D85))+(SUM([1]Ф.4.1.КФК13!D85))+(SUM([1]Ф.4.1.КФК14!D85))+(SUM([1]Ф.4.1.КФК15!D85))+(SUM([1]Ф.4.1.КФК16!D85))+(SUM([1]Ф.4.1.КФК17!D85))+(SUM([1]Ф.4.1.КФК18!D85))+(SUM([1]Ф.4.1.КФК19!D85))+(SUM([1]Ф.4.1.КФК20!D85)))&gt;0,(SUM('[1]070101'!D85))+(SUM('[1]070201'!D85))+(SUM('[1]070401'!D85))+(SUM('[1]091108'!D85))+(SUM([1]Ф.4.1.КФК5!D85))+(SUM([1]Ф.4.1.КФК6!D85))+(SUM([1]Ф.4.1.КФК7!D85))+(SUM([1]Ф.4.1.КФК8!D85))+(SUM([1]Ф.4.1.КФК9!D85))+(SUM([1]Ф.4.1.КФК10!D85))+(SUM([1]Ф.4.1.КФК11!D85))+(SUM([1]Ф.4.1.КФК12!D85))+(SUM([1]Ф.4.1.КФК13!D85))+(SUM([1]Ф.4.1.КФК14!D85))+(SUM([1]Ф.4.1.КФК15!D85))+(SUM([1]Ф.4.1.КФК16!D85))+(SUM([1]Ф.4.1.КФК17!D85))+(SUM([1]Ф.4.1.КФК18!D85))+(SUM([1]Ф.4.1.КФК19!D85))+(SUM([1]Ф.4.1.КФК20!D85)),"-")</f>
        <v>-</v>
      </c>
      <c r="E85" s="64" t="s">
        <v>27</v>
      </c>
      <c r="F85" s="64" t="s">
        <v>27</v>
      </c>
      <c r="G85" s="64" t="s">
        <v>27</v>
      </c>
      <c r="H85" s="64" t="s">
        <v>27</v>
      </c>
      <c r="I85" s="64" t="s">
        <v>27</v>
      </c>
      <c r="J85" s="63" t="str">
        <f>IF(((SUM('[1]070101'!J85))+(SUM('[1]070201'!J85))+(SUM('[1]070401'!J85))+(SUM('[1]091108'!J85))+(SUM([1]Ф.4.1.КФК5!J85))+(SUM([1]Ф.4.1.КФК6!J85))+(SUM([1]Ф.4.1.КФК7!J85))+(SUM([1]Ф.4.1.КФК8!J85))+(SUM([1]Ф.4.1.КФК9!J85))+(SUM([1]Ф.4.1.КФК10!J85))+(SUM([1]Ф.4.1.КФК11!J85))+(SUM([1]Ф.4.1.КФК12!J85))+(SUM([1]Ф.4.1.КФК13!J85))+(SUM([1]Ф.4.1.КФК14!J85))+(SUM([1]Ф.4.1.КФК15!J85))+(SUM([1]Ф.4.1.КФК16!J85))+(SUM([1]Ф.4.1.КФК17!J85))+(SUM([1]Ф.4.1.КФК18!J85))+(SUM([1]Ф.4.1.КФК19!J85))+(SUM([1]Ф.4.1.КФК20!J85)))&gt;0,(SUM('[1]070101'!J85))+(SUM('[1]070201'!J85))+(SUM('[1]070401'!J85))+(SUM('[1]091108'!J85))+(SUM([1]Ф.4.1.КФК5!J85))+(SUM([1]Ф.4.1.КФК6!J85))+(SUM([1]Ф.4.1.КФК7!J85))+(SUM([1]Ф.4.1.КФК8!J85))+(SUM([1]Ф.4.1.КФК9!J85))+(SUM([1]Ф.4.1.КФК10!J85))+(SUM([1]Ф.4.1.КФК11!J85))+(SUM([1]Ф.4.1.КФК12!J85))+(SUM([1]Ф.4.1.КФК13!J85))+(SUM([1]Ф.4.1.КФК14!J85))+(SUM([1]Ф.4.1.КФК15!J85))+(SUM([1]Ф.4.1.КФК16!J85))+(SUM([1]Ф.4.1.КФК17!J85))+(SUM([1]Ф.4.1.КФК18!J85))+(SUM([1]Ф.4.1.КФК19!J85))+(SUM([1]Ф.4.1.КФК20!J85)),"-")</f>
        <v>-</v>
      </c>
      <c r="K85" s="63" t="str">
        <f>IF(((SUM('[1]070101'!K85))+(SUM('[1]070201'!K85))+(SUM('[1]070401'!K85))+(SUM('[1]091108'!K85))+(SUM([1]Ф.4.1.КФК5!K85))+(SUM([1]Ф.4.1.КФК6!K85))+(SUM([1]Ф.4.1.КФК7!K85))+(SUM([1]Ф.4.1.КФК8!K85))+(SUM([1]Ф.4.1.КФК9!K85))+(SUM([1]Ф.4.1.КФК10!K85))+(SUM([1]Ф.4.1.КФК11!K85))+(SUM([1]Ф.4.1.КФК12!K85))+(SUM([1]Ф.4.1.КФК13!K85))+(SUM([1]Ф.4.1.КФК14!K85))+(SUM([1]Ф.4.1.КФК15!K85))+(SUM([1]Ф.4.1.КФК16!K85))+(SUM([1]Ф.4.1.КФК17!K85))+(SUM([1]Ф.4.1.КФК18!K85))+(SUM([1]Ф.4.1.КФК19!K85))+(SUM([1]Ф.4.1.КФК20!K85)))&gt;0,(SUM('[1]070101'!K85))+(SUM('[1]070201'!K85))+(SUM('[1]070401'!K85))+(SUM('[1]091108'!K85))+(SUM([1]Ф.4.1.КФК5!K85))+(SUM([1]Ф.4.1.КФК6!K85))+(SUM([1]Ф.4.1.КФК7!K85))+(SUM([1]Ф.4.1.КФК8!K85))+(SUM([1]Ф.4.1.КФК9!K85))+(SUM([1]Ф.4.1.КФК10!K85))+(SUM([1]Ф.4.1.КФК11!K85))+(SUM([1]Ф.4.1.КФК12!K85))+(SUM([1]Ф.4.1.КФК13!K85))+(SUM([1]Ф.4.1.КФК14!K85))+(SUM([1]Ф.4.1.КФК15!K85))+(SUM([1]Ф.4.1.КФК16!K85))+(SUM([1]Ф.4.1.КФК17!K85))+(SUM([1]Ф.4.1.КФК18!K85))+(SUM([1]Ф.4.1.КФК19!K85))+(SUM([1]Ф.4.1.КФК20!K85)),"-")</f>
        <v>-</v>
      </c>
      <c r="L85" s="63" t="str">
        <f>IF(((SUM('[1]070101'!L85))+(SUM('[1]070201'!L85))+(SUM('[1]070401'!L85))+(SUM('[1]091108'!L85))+(SUM([1]Ф.4.1.КФК5!L85))+(SUM([1]Ф.4.1.КФК6!L85))+(SUM([1]Ф.4.1.КФК7!L85))+(SUM([1]Ф.4.1.КФК8!L85))+(SUM([1]Ф.4.1.КФК9!L85))+(SUM([1]Ф.4.1.КФК10!L85))+(SUM([1]Ф.4.1.КФК11!L85))+(SUM([1]Ф.4.1.КФК12!L85))+(SUM([1]Ф.4.1.КФК13!L85))+(SUM([1]Ф.4.1.КФК14!L85))+(SUM([1]Ф.4.1.КФК15!L85))+(SUM([1]Ф.4.1.КФК16!L85))+(SUM([1]Ф.4.1.КФК17!L85))+(SUM([1]Ф.4.1.КФК18!L85))+(SUM([1]Ф.4.1.КФК19!L85))+(SUM([1]Ф.4.1.КФК20!L85)))&gt;0,(SUM('[1]070101'!L85))+(SUM('[1]070201'!L85))+(SUM('[1]070401'!L85))+(SUM('[1]091108'!L85))+(SUM([1]Ф.4.1.КФК5!L85))+(SUM([1]Ф.4.1.КФК6!L85))+(SUM([1]Ф.4.1.КФК7!L85))+(SUM([1]Ф.4.1.КФК8!L85))+(SUM([1]Ф.4.1.КФК9!L85))+(SUM([1]Ф.4.1.КФК10!L85))+(SUM([1]Ф.4.1.КФК11!L85))+(SUM([1]Ф.4.1.КФК12!L85))+(SUM([1]Ф.4.1.КФК13!L85))+(SUM([1]Ф.4.1.КФК14!L85))+(SUM([1]Ф.4.1.КФК15!L85))+(SUM([1]Ф.4.1.КФК16!L85))+(SUM([1]Ф.4.1.КФК17!L85))+(SUM([1]Ф.4.1.КФК18!L85))+(SUM([1]Ф.4.1.КФК19!L85))+(SUM([1]Ф.4.1.КФК20!L85)),"-")</f>
        <v>-</v>
      </c>
      <c r="M85" s="63" t="str">
        <f>IF(((SUM('[1]070101'!M85))+(SUM('[1]070201'!M85))+(SUM('[1]070401'!M85))+(SUM('[1]091108'!M85))+(SUM([1]Ф.4.1.КФК5!M85))+(SUM([1]Ф.4.1.КФК6!M85))+(SUM([1]Ф.4.1.КФК7!M85))+(SUM([1]Ф.4.1.КФК8!M85))+(SUM([1]Ф.4.1.КФК9!M85))+(SUM([1]Ф.4.1.КФК10!M85))+(SUM([1]Ф.4.1.КФК11!M85))+(SUM([1]Ф.4.1.КФК12!M85))+(SUM([1]Ф.4.1.КФК13!M85))+(SUM([1]Ф.4.1.КФК14!M85))+(SUM([1]Ф.4.1.КФК15!M85))+(SUM([1]Ф.4.1.КФК16!M85))+(SUM([1]Ф.4.1.КФК17!M85))+(SUM([1]Ф.4.1.КФК18!M85))+(SUM([1]Ф.4.1.КФК19!M85))+(SUM([1]Ф.4.1.КФК20!M85)))&gt;0,(SUM('[1]070101'!M85))+(SUM('[1]070201'!M85))+(SUM('[1]070401'!M85))+(SUM('[1]091108'!M85))+(SUM([1]Ф.4.1.КФК5!M85))+(SUM([1]Ф.4.1.КФК6!M85))+(SUM([1]Ф.4.1.КФК7!M85))+(SUM([1]Ф.4.1.КФК8!M85))+(SUM([1]Ф.4.1.КФК9!M85))+(SUM([1]Ф.4.1.КФК10!M85))+(SUM([1]Ф.4.1.КФК11!M85))+(SUM([1]Ф.4.1.КФК12!M85))+(SUM([1]Ф.4.1.КФК13!M85))+(SUM([1]Ф.4.1.КФК14!M85))+(SUM([1]Ф.4.1.КФК15!M85))+(SUM([1]Ф.4.1.КФК16!M85))+(SUM([1]Ф.4.1.КФК17!M85))+(SUM([1]Ф.4.1.КФК18!M85))+(SUM([1]Ф.4.1.КФК19!M85))+(SUM([1]Ф.4.1.КФК20!M85)),"-")</f>
        <v>-</v>
      </c>
      <c r="N85" s="64" t="s">
        <v>27</v>
      </c>
    </row>
    <row r="86" spans="1:14" s="38" customFormat="1" ht="12" hidden="1" customHeight="1" x14ac:dyDescent="0.2">
      <c r="A86" s="65" t="s">
        <v>87</v>
      </c>
      <c r="B86" s="39">
        <v>4100</v>
      </c>
      <c r="C86" s="39">
        <v>620</v>
      </c>
      <c r="D86" s="64" t="s">
        <v>27</v>
      </c>
      <c r="E86" s="64" t="s">
        <v>27</v>
      </c>
      <c r="F86" s="64" t="s">
        <v>27</v>
      </c>
      <c r="G86" s="64" t="s">
        <v>27</v>
      </c>
      <c r="H86" s="64" t="s">
        <v>27</v>
      </c>
      <c r="I86" s="64" t="s">
        <v>27</v>
      </c>
      <c r="J86" s="64" t="s">
        <v>27</v>
      </c>
      <c r="K86" s="64" t="s">
        <v>27</v>
      </c>
      <c r="L86" s="64" t="s">
        <v>27</v>
      </c>
      <c r="M86" s="64" t="s">
        <v>27</v>
      </c>
      <c r="N86" s="64" t="s">
        <v>27</v>
      </c>
    </row>
    <row r="87" spans="1:14" s="38" customFormat="1" ht="12" hidden="1" customHeight="1" x14ac:dyDescent="0.2">
      <c r="A87" s="49" t="s">
        <v>88</v>
      </c>
      <c r="B87" s="50">
        <v>4110</v>
      </c>
      <c r="C87" s="39">
        <v>630</v>
      </c>
      <c r="D87" s="64" t="s">
        <v>27</v>
      </c>
      <c r="E87" s="64" t="s">
        <v>27</v>
      </c>
      <c r="F87" s="64" t="s">
        <v>27</v>
      </c>
      <c r="G87" s="64" t="s">
        <v>27</v>
      </c>
      <c r="H87" s="64" t="s">
        <v>27</v>
      </c>
      <c r="I87" s="64" t="s">
        <v>27</v>
      </c>
      <c r="J87" s="64" t="s">
        <v>27</v>
      </c>
      <c r="K87" s="64" t="s">
        <v>27</v>
      </c>
      <c r="L87" s="64" t="s">
        <v>27</v>
      </c>
      <c r="M87" s="64" t="s">
        <v>27</v>
      </c>
      <c r="N87" s="64" t="s">
        <v>27</v>
      </c>
    </row>
    <row r="88" spans="1:14" s="38" customFormat="1" ht="12" hidden="1" customHeight="1" x14ac:dyDescent="0.2">
      <c r="A88" s="51" t="s">
        <v>89</v>
      </c>
      <c r="B88" s="35">
        <v>4111</v>
      </c>
      <c r="C88" s="39">
        <v>640</v>
      </c>
      <c r="D88" s="64" t="s">
        <v>27</v>
      </c>
      <c r="E88" s="64" t="s">
        <v>27</v>
      </c>
      <c r="F88" s="64" t="s">
        <v>27</v>
      </c>
      <c r="G88" s="64" t="s">
        <v>27</v>
      </c>
      <c r="H88" s="64" t="s">
        <v>27</v>
      </c>
      <c r="I88" s="64" t="s">
        <v>27</v>
      </c>
      <c r="J88" s="64" t="s">
        <v>27</v>
      </c>
      <c r="K88" s="64" t="s">
        <v>27</v>
      </c>
      <c r="L88" s="64" t="s">
        <v>27</v>
      </c>
      <c r="M88" s="64" t="s">
        <v>27</v>
      </c>
      <c r="N88" s="64" t="s">
        <v>27</v>
      </c>
    </row>
    <row r="89" spans="1:14" s="38" customFormat="1" ht="12" hidden="1" customHeight="1" x14ac:dyDescent="0.2">
      <c r="A89" s="51" t="s">
        <v>90</v>
      </c>
      <c r="B89" s="35">
        <v>4112</v>
      </c>
      <c r="C89" s="39">
        <v>650</v>
      </c>
      <c r="D89" s="64" t="s">
        <v>27</v>
      </c>
      <c r="E89" s="64" t="s">
        <v>27</v>
      </c>
      <c r="F89" s="64" t="s">
        <v>27</v>
      </c>
      <c r="G89" s="64" t="s">
        <v>27</v>
      </c>
      <c r="H89" s="64" t="s">
        <v>27</v>
      </c>
      <c r="I89" s="64" t="s">
        <v>27</v>
      </c>
      <c r="J89" s="64" t="s">
        <v>27</v>
      </c>
      <c r="K89" s="64" t="s">
        <v>27</v>
      </c>
      <c r="L89" s="64" t="s">
        <v>27</v>
      </c>
      <c r="M89" s="64" t="s">
        <v>27</v>
      </c>
      <c r="N89" s="64" t="s">
        <v>27</v>
      </c>
    </row>
    <row r="90" spans="1:14" s="38" customFormat="1" ht="12" hidden="1" customHeight="1" x14ac:dyDescent="0.2">
      <c r="A90" s="66" t="s">
        <v>125</v>
      </c>
      <c r="B90" s="35">
        <v>4113</v>
      </c>
      <c r="C90" s="39">
        <v>660</v>
      </c>
      <c r="D90" s="64" t="s">
        <v>27</v>
      </c>
      <c r="E90" s="64" t="s">
        <v>27</v>
      </c>
      <c r="F90" s="64" t="s">
        <v>27</v>
      </c>
      <c r="G90" s="64" t="s">
        <v>27</v>
      </c>
      <c r="H90" s="64" t="s">
        <v>27</v>
      </c>
      <c r="I90" s="64" t="s">
        <v>27</v>
      </c>
      <c r="J90" s="64" t="s">
        <v>27</v>
      </c>
      <c r="K90" s="64" t="s">
        <v>27</v>
      </c>
      <c r="L90" s="64" t="s">
        <v>27</v>
      </c>
      <c r="M90" s="64" t="s">
        <v>27</v>
      </c>
      <c r="N90" s="64" t="s">
        <v>27</v>
      </c>
    </row>
    <row r="91" spans="1:14" s="38" customFormat="1" ht="12" hidden="1" customHeight="1" x14ac:dyDescent="0.2">
      <c r="A91" s="49" t="s">
        <v>126</v>
      </c>
      <c r="B91" s="50">
        <v>4120</v>
      </c>
      <c r="C91" s="39">
        <v>670</v>
      </c>
      <c r="D91" s="64" t="s">
        <v>27</v>
      </c>
      <c r="E91" s="64" t="s">
        <v>27</v>
      </c>
      <c r="F91" s="64" t="s">
        <v>27</v>
      </c>
      <c r="G91" s="64" t="s">
        <v>27</v>
      </c>
      <c r="H91" s="64" t="s">
        <v>27</v>
      </c>
      <c r="I91" s="64" t="s">
        <v>27</v>
      </c>
      <c r="J91" s="64" t="s">
        <v>27</v>
      </c>
      <c r="K91" s="64" t="s">
        <v>27</v>
      </c>
      <c r="L91" s="64" t="s">
        <v>27</v>
      </c>
      <c r="M91" s="64" t="s">
        <v>27</v>
      </c>
      <c r="N91" s="64" t="s">
        <v>27</v>
      </c>
    </row>
    <row r="92" spans="1:14" s="38" customFormat="1" ht="12" hidden="1" customHeight="1" x14ac:dyDescent="0.2">
      <c r="A92" s="67" t="s">
        <v>127</v>
      </c>
      <c r="B92" s="35">
        <v>4121</v>
      </c>
      <c r="C92" s="39">
        <v>680</v>
      </c>
      <c r="D92" s="64" t="s">
        <v>27</v>
      </c>
      <c r="E92" s="64" t="s">
        <v>27</v>
      </c>
      <c r="F92" s="64" t="s">
        <v>27</v>
      </c>
      <c r="G92" s="64" t="s">
        <v>27</v>
      </c>
      <c r="H92" s="64" t="s">
        <v>27</v>
      </c>
      <c r="I92" s="64" t="s">
        <v>27</v>
      </c>
      <c r="J92" s="64" t="s">
        <v>27</v>
      </c>
      <c r="K92" s="64" t="s">
        <v>27</v>
      </c>
      <c r="L92" s="64" t="s">
        <v>27</v>
      </c>
      <c r="M92" s="64" t="s">
        <v>27</v>
      </c>
      <c r="N92" s="64" t="s">
        <v>27</v>
      </c>
    </row>
    <row r="93" spans="1:14" s="38" customFormat="1" ht="12" hidden="1" customHeight="1" x14ac:dyDescent="0.2">
      <c r="A93" s="67" t="s">
        <v>128</v>
      </c>
      <c r="B93" s="35">
        <v>4122</v>
      </c>
      <c r="C93" s="39">
        <v>690</v>
      </c>
      <c r="D93" s="64" t="s">
        <v>27</v>
      </c>
      <c r="E93" s="64" t="s">
        <v>27</v>
      </c>
      <c r="F93" s="64" t="s">
        <v>27</v>
      </c>
      <c r="G93" s="64" t="s">
        <v>27</v>
      </c>
      <c r="H93" s="64" t="s">
        <v>27</v>
      </c>
      <c r="I93" s="64" t="s">
        <v>27</v>
      </c>
      <c r="J93" s="64" t="s">
        <v>27</v>
      </c>
      <c r="K93" s="64" t="s">
        <v>27</v>
      </c>
      <c r="L93" s="64" t="s">
        <v>27</v>
      </c>
      <c r="M93" s="64" t="s">
        <v>27</v>
      </c>
      <c r="N93" s="64" t="s">
        <v>27</v>
      </c>
    </row>
    <row r="94" spans="1:14" s="38" customFormat="1" ht="12" hidden="1" customHeight="1" x14ac:dyDescent="0.2">
      <c r="A94" s="51" t="s">
        <v>129</v>
      </c>
      <c r="B94" s="35">
        <v>4123</v>
      </c>
      <c r="C94" s="39">
        <v>700</v>
      </c>
      <c r="D94" s="64" t="s">
        <v>27</v>
      </c>
      <c r="E94" s="64" t="s">
        <v>27</v>
      </c>
      <c r="F94" s="64" t="s">
        <v>27</v>
      </c>
      <c r="G94" s="64" t="s">
        <v>27</v>
      </c>
      <c r="H94" s="64" t="s">
        <v>27</v>
      </c>
      <c r="I94" s="64" t="s">
        <v>27</v>
      </c>
      <c r="J94" s="64" t="s">
        <v>27</v>
      </c>
      <c r="K94" s="64" t="s">
        <v>27</v>
      </c>
      <c r="L94" s="64" t="s">
        <v>27</v>
      </c>
      <c r="M94" s="64" t="s">
        <v>27</v>
      </c>
      <c r="N94" s="64" t="s">
        <v>27</v>
      </c>
    </row>
    <row r="95" spans="1:14" s="38" customFormat="1" ht="12" hidden="1" customHeight="1" x14ac:dyDescent="0.2">
      <c r="A95" s="65" t="s">
        <v>91</v>
      </c>
      <c r="B95" s="39">
        <v>4200</v>
      </c>
      <c r="C95" s="39">
        <v>710</v>
      </c>
      <c r="D95" s="64" t="s">
        <v>27</v>
      </c>
      <c r="E95" s="64" t="s">
        <v>27</v>
      </c>
      <c r="F95" s="64" t="s">
        <v>27</v>
      </c>
      <c r="G95" s="64" t="s">
        <v>27</v>
      </c>
      <c r="H95" s="64" t="s">
        <v>27</v>
      </c>
      <c r="I95" s="64" t="s">
        <v>27</v>
      </c>
      <c r="J95" s="64" t="s">
        <v>27</v>
      </c>
      <c r="K95" s="64" t="s">
        <v>27</v>
      </c>
      <c r="L95" s="64" t="s">
        <v>27</v>
      </c>
      <c r="M95" s="64" t="s">
        <v>27</v>
      </c>
      <c r="N95" s="64" t="s">
        <v>27</v>
      </c>
    </row>
    <row r="96" spans="1:14" ht="12" hidden="1" customHeight="1" x14ac:dyDescent="0.3">
      <c r="A96" s="49" t="s">
        <v>92</v>
      </c>
      <c r="B96" s="50">
        <v>4210</v>
      </c>
      <c r="C96" s="39">
        <v>720</v>
      </c>
      <c r="D96" s="68" t="s">
        <v>27</v>
      </c>
      <c r="E96" s="68" t="s">
        <v>27</v>
      </c>
      <c r="F96" s="64" t="s">
        <v>27</v>
      </c>
      <c r="G96" s="64" t="s">
        <v>27</v>
      </c>
      <c r="H96" s="64" t="s">
        <v>27</v>
      </c>
      <c r="I96" s="64" t="s">
        <v>27</v>
      </c>
      <c r="J96" s="64" t="s">
        <v>27</v>
      </c>
      <c r="K96" s="64" t="s">
        <v>27</v>
      </c>
      <c r="L96" s="64" t="s">
        <v>27</v>
      </c>
      <c r="M96" s="64" t="s">
        <v>27</v>
      </c>
      <c r="N96" s="64" t="s">
        <v>27</v>
      </c>
    </row>
    <row r="97" spans="1:14" ht="12" hidden="1" customHeight="1" x14ac:dyDescent="0.3">
      <c r="A97" s="49" t="s">
        <v>130</v>
      </c>
      <c r="B97" s="50">
        <v>4220</v>
      </c>
      <c r="C97" s="39">
        <v>730</v>
      </c>
      <c r="D97" s="64" t="s">
        <v>27</v>
      </c>
      <c r="E97" s="64" t="s">
        <v>27</v>
      </c>
      <c r="F97" s="69" t="s">
        <v>27</v>
      </c>
      <c r="G97" s="64" t="s">
        <v>27</v>
      </c>
      <c r="H97" s="64" t="s">
        <v>27</v>
      </c>
      <c r="I97" s="64" t="s">
        <v>27</v>
      </c>
      <c r="J97" s="64" t="s">
        <v>27</v>
      </c>
      <c r="K97" s="64" t="s">
        <v>27</v>
      </c>
      <c r="L97" s="64" t="s">
        <v>27</v>
      </c>
      <c r="M97" s="64" t="s">
        <v>27</v>
      </c>
      <c r="N97" s="64" t="s">
        <v>27</v>
      </c>
    </row>
    <row r="98" spans="1:14" ht="3" customHeight="1" x14ac:dyDescent="0.3">
      <c r="A98" s="70"/>
      <c r="B98" s="71"/>
      <c r="C98" s="72"/>
      <c r="D98" s="73"/>
      <c r="E98" s="73"/>
      <c r="J98" s="74"/>
      <c r="K98" s="74"/>
      <c r="L98" s="74"/>
      <c r="M98" s="74"/>
      <c r="N98" s="74"/>
    </row>
    <row r="99" spans="1:14" x14ac:dyDescent="0.3">
      <c r="A99" s="75" t="str">
        <f>[1]ЗАПОЛНИТЬ!F30</f>
        <v xml:space="preserve">Керівник </v>
      </c>
      <c r="C99" s="76"/>
      <c r="D99" s="77"/>
      <c r="E99" s="74"/>
      <c r="F99" s="74"/>
      <c r="G99" s="78" t="str">
        <f>[1]ЗАПОЛНИТЬ!F26</f>
        <v>Л. О. Темченко</v>
      </c>
      <c r="H99" s="78"/>
      <c r="I99" s="78"/>
    </row>
    <row r="100" spans="1:14" ht="12" customHeight="1" x14ac:dyDescent="0.3">
      <c r="A100" s="75"/>
      <c r="C100" s="76"/>
      <c r="D100" s="79" t="s">
        <v>97</v>
      </c>
      <c r="E100" s="80"/>
      <c r="G100" s="81" t="s">
        <v>98</v>
      </c>
      <c r="H100" s="81"/>
      <c r="I100" s="81"/>
    </row>
    <row r="101" spans="1:14" x14ac:dyDescent="0.3">
      <c r="A101" s="75" t="str">
        <f>[1]ЗАПОЛНИТЬ!F31</f>
        <v>Головний бухгалтер</v>
      </c>
      <c r="C101" s="3"/>
      <c r="D101" s="82"/>
      <c r="E101" s="83"/>
      <c r="G101" s="78" t="str">
        <f>[1]ЗАПОЛНИТЬ!F28</f>
        <v>А. М. Трусевич</v>
      </c>
      <c r="H101" s="78"/>
      <c r="I101" s="78"/>
    </row>
    <row r="102" spans="1:14" x14ac:dyDescent="0.3">
      <c r="A102" s="84" t="str">
        <f>[1]ЗАПОЛНИТЬ!C19</f>
        <v>" 12 "січня2016 року</v>
      </c>
      <c r="C102" s="3"/>
      <c r="D102" s="83" t="s">
        <v>97</v>
      </c>
      <c r="E102" s="80"/>
      <c r="G102" s="81" t="s">
        <v>98</v>
      </c>
      <c r="H102" s="81"/>
      <c r="I102" s="81"/>
    </row>
    <row r="103" spans="1:14" x14ac:dyDescent="0.3">
      <c r="A103" s="12" t="s">
        <v>99</v>
      </c>
    </row>
    <row r="104" spans="1:14" x14ac:dyDescent="0.3">
      <c r="E104" s="73"/>
    </row>
  </sheetData>
  <mergeCells count="31">
    <mergeCell ref="G101:I101"/>
    <mergeCell ref="G102:I102"/>
    <mergeCell ref="I18:I19"/>
    <mergeCell ref="J18:K18"/>
    <mergeCell ref="L18:M18"/>
    <mergeCell ref="N18:N19"/>
    <mergeCell ref="G99:I99"/>
    <mergeCell ref="G100:I100"/>
    <mergeCell ref="A15:D15"/>
    <mergeCell ref="F15:N15"/>
    <mergeCell ref="A18:A19"/>
    <mergeCell ref="B18:B19"/>
    <mergeCell ref="C18:C19"/>
    <mergeCell ref="D18:D19"/>
    <mergeCell ref="E18:E19"/>
    <mergeCell ref="F18:F19"/>
    <mergeCell ref="G18:G19"/>
    <mergeCell ref="H18:H19"/>
    <mergeCell ref="B11:L11"/>
    <mergeCell ref="A12:D12"/>
    <mergeCell ref="F12:L12"/>
    <mergeCell ref="A13:D13"/>
    <mergeCell ref="F13:N13"/>
    <mergeCell ref="A14:D14"/>
    <mergeCell ref="F14:N14"/>
    <mergeCell ref="I1:N2"/>
    <mergeCell ref="A3:N3"/>
    <mergeCell ref="A4:I4"/>
    <mergeCell ref="A6:N6"/>
    <mergeCell ref="B9:L9"/>
    <mergeCell ref="B10:L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workbookViewId="0">
      <selection sqref="A1:XFD1048576"/>
    </sheetView>
  </sheetViews>
  <sheetFormatPr defaultColWidth="8.88671875" defaultRowHeight="14.4" x14ac:dyDescent="0.3"/>
  <cols>
    <col min="1" max="1" width="53.5546875" customWidth="1"/>
    <col min="2" max="2" width="5.109375" customWidth="1"/>
    <col min="3" max="3" width="4.5546875" customWidth="1"/>
    <col min="4" max="4" width="10.33203125" customWidth="1"/>
    <col min="5" max="5" width="8" customWidth="1"/>
    <col min="6" max="6" width="5.44140625" customWidth="1"/>
    <col min="7" max="7" width="8.109375" customWidth="1"/>
    <col min="8" max="8" width="9.5546875" customWidth="1"/>
    <col min="9" max="9" width="10" customWidth="1"/>
    <col min="10" max="10" width="10.88671875" customWidth="1"/>
    <col min="11" max="11" width="8.44140625" customWidth="1"/>
    <col min="12" max="12" width="10.33203125" customWidth="1"/>
    <col min="13" max="13" width="8.109375" customWidth="1"/>
    <col min="14" max="14" width="11" customWidth="1"/>
    <col min="257" max="257" width="53.5546875" customWidth="1"/>
    <col min="258" max="258" width="5.109375" customWidth="1"/>
    <col min="259" max="259" width="4.5546875" customWidth="1"/>
    <col min="260" max="260" width="10.33203125" customWidth="1"/>
    <col min="261" max="261" width="8" customWidth="1"/>
    <col min="262" max="262" width="5.44140625" customWidth="1"/>
    <col min="263" max="263" width="8.109375" customWidth="1"/>
    <col min="264" max="264" width="9.5546875" customWidth="1"/>
    <col min="265" max="265" width="10" customWidth="1"/>
    <col min="266" max="266" width="10.88671875" customWidth="1"/>
    <col min="267" max="267" width="8.44140625" customWidth="1"/>
    <col min="268" max="268" width="10.33203125" customWidth="1"/>
    <col min="269" max="269" width="8.109375" customWidth="1"/>
    <col min="270" max="270" width="11" customWidth="1"/>
    <col min="513" max="513" width="53.5546875" customWidth="1"/>
    <col min="514" max="514" width="5.109375" customWidth="1"/>
    <col min="515" max="515" width="4.5546875" customWidth="1"/>
    <col min="516" max="516" width="10.33203125" customWidth="1"/>
    <col min="517" max="517" width="8" customWidth="1"/>
    <col min="518" max="518" width="5.44140625" customWidth="1"/>
    <col min="519" max="519" width="8.109375" customWidth="1"/>
    <col min="520" max="520" width="9.5546875" customWidth="1"/>
    <col min="521" max="521" width="10" customWidth="1"/>
    <col min="522" max="522" width="10.88671875" customWidth="1"/>
    <col min="523" max="523" width="8.44140625" customWidth="1"/>
    <col min="524" max="524" width="10.33203125" customWidth="1"/>
    <col min="525" max="525" width="8.109375" customWidth="1"/>
    <col min="526" max="526" width="11" customWidth="1"/>
    <col min="769" max="769" width="53.5546875" customWidth="1"/>
    <col min="770" max="770" width="5.109375" customWidth="1"/>
    <col min="771" max="771" width="4.5546875" customWidth="1"/>
    <col min="772" max="772" width="10.33203125" customWidth="1"/>
    <col min="773" max="773" width="8" customWidth="1"/>
    <col min="774" max="774" width="5.44140625" customWidth="1"/>
    <col min="775" max="775" width="8.109375" customWidth="1"/>
    <col min="776" max="776" width="9.5546875" customWidth="1"/>
    <col min="777" max="777" width="10" customWidth="1"/>
    <col min="778" max="778" width="10.88671875" customWidth="1"/>
    <col min="779" max="779" width="8.44140625" customWidth="1"/>
    <col min="780" max="780" width="10.33203125" customWidth="1"/>
    <col min="781" max="781" width="8.109375" customWidth="1"/>
    <col min="782" max="782" width="11" customWidth="1"/>
    <col min="1025" max="1025" width="53.5546875" customWidth="1"/>
    <col min="1026" max="1026" width="5.109375" customWidth="1"/>
    <col min="1027" max="1027" width="4.5546875" customWidth="1"/>
    <col min="1028" max="1028" width="10.33203125" customWidth="1"/>
    <col min="1029" max="1029" width="8" customWidth="1"/>
    <col min="1030" max="1030" width="5.44140625" customWidth="1"/>
    <col min="1031" max="1031" width="8.109375" customWidth="1"/>
    <col min="1032" max="1032" width="9.5546875" customWidth="1"/>
    <col min="1033" max="1033" width="10" customWidth="1"/>
    <col min="1034" max="1034" width="10.88671875" customWidth="1"/>
    <col min="1035" max="1035" width="8.44140625" customWidth="1"/>
    <col min="1036" max="1036" width="10.33203125" customWidth="1"/>
    <col min="1037" max="1037" width="8.109375" customWidth="1"/>
    <col min="1038" max="1038" width="11" customWidth="1"/>
    <col min="1281" max="1281" width="53.5546875" customWidth="1"/>
    <col min="1282" max="1282" width="5.109375" customWidth="1"/>
    <col min="1283" max="1283" width="4.5546875" customWidth="1"/>
    <col min="1284" max="1284" width="10.33203125" customWidth="1"/>
    <col min="1285" max="1285" width="8" customWidth="1"/>
    <col min="1286" max="1286" width="5.44140625" customWidth="1"/>
    <col min="1287" max="1287" width="8.109375" customWidth="1"/>
    <col min="1288" max="1288" width="9.5546875" customWidth="1"/>
    <col min="1289" max="1289" width="10" customWidth="1"/>
    <col min="1290" max="1290" width="10.88671875" customWidth="1"/>
    <col min="1291" max="1291" width="8.44140625" customWidth="1"/>
    <col min="1292" max="1292" width="10.33203125" customWidth="1"/>
    <col min="1293" max="1293" width="8.109375" customWidth="1"/>
    <col min="1294" max="1294" width="11" customWidth="1"/>
    <col min="1537" max="1537" width="53.5546875" customWidth="1"/>
    <col min="1538" max="1538" width="5.109375" customWidth="1"/>
    <col min="1539" max="1539" width="4.5546875" customWidth="1"/>
    <col min="1540" max="1540" width="10.33203125" customWidth="1"/>
    <col min="1541" max="1541" width="8" customWidth="1"/>
    <col min="1542" max="1542" width="5.44140625" customWidth="1"/>
    <col min="1543" max="1543" width="8.109375" customWidth="1"/>
    <col min="1544" max="1544" width="9.5546875" customWidth="1"/>
    <col min="1545" max="1545" width="10" customWidth="1"/>
    <col min="1546" max="1546" width="10.88671875" customWidth="1"/>
    <col min="1547" max="1547" width="8.44140625" customWidth="1"/>
    <col min="1548" max="1548" width="10.33203125" customWidth="1"/>
    <col min="1549" max="1549" width="8.109375" customWidth="1"/>
    <col min="1550" max="1550" width="11" customWidth="1"/>
    <col min="1793" max="1793" width="53.5546875" customWidth="1"/>
    <col min="1794" max="1794" width="5.109375" customWidth="1"/>
    <col min="1795" max="1795" width="4.5546875" customWidth="1"/>
    <col min="1796" max="1796" width="10.33203125" customWidth="1"/>
    <col min="1797" max="1797" width="8" customWidth="1"/>
    <col min="1798" max="1798" width="5.44140625" customWidth="1"/>
    <col min="1799" max="1799" width="8.109375" customWidth="1"/>
    <col min="1800" max="1800" width="9.5546875" customWidth="1"/>
    <col min="1801" max="1801" width="10" customWidth="1"/>
    <col min="1802" max="1802" width="10.88671875" customWidth="1"/>
    <col min="1803" max="1803" width="8.44140625" customWidth="1"/>
    <col min="1804" max="1804" width="10.33203125" customWidth="1"/>
    <col min="1805" max="1805" width="8.109375" customWidth="1"/>
    <col min="1806" max="1806" width="11" customWidth="1"/>
    <col min="2049" max="2049" width="53.5546875" customWidth="1"/>
    <col min="2050" max="2050" width="5.109375" customWidth="1"/>
    <col min="2051" max="2051" width="4.5546875" customWidth="1"/>
    <col min="2052" max="2052" width="10.33203125" customWidth="1"/>
    <col min="2053" max="2053" width="8" customWidth="1"/>
    <col min="2054" max="2054" width="5.44140625" customWidth="1"/>
    <col min="2055" max="2055" width="8.109375" customWidth="1"/>
    <col min="2056" max="2056" width="9.5546875" customWidth="1"/>
    <col min="2057" max="2057" width="10" customWidth="1"/>
    <col min="2058" max="2058" width="10.88671875" customWidth="1"/>
    <col min="2059" max="2059" width="8.44140625" customWidth="1"/>
    <col min="2060" max="2060" width="10.33203125" customWidth="1"/>
    <col min="2061" max="2061" width="8.109375" customWidth="1"/>
    <col min="2062" max="2062" width="11" customWidth="1"/>
    <col min="2305" max="2305" width="53.5546875" customWidth="1"/>
    <col min="2306" max="2306" width="5.109375" customWidth="1"/>
    <col min="2307" max="2307" width="4.5546875" customWidth="1"/>
    <col min="2308" max="2308" width="10.33203125" customWidth="1"/>
    <col min="2309" max="2309" width="8" customWidth="1"/>
    <col min="2310" max="2310" width="5.44140625" customWidth="1"/>
    <col min="2311" max="2311" width="8.109375" customWidth="1"/>
    <col min="2312" max="2312" width="9.5546875" customWidth="1"/>
    <col min="2313" max="2313" width="10" customWidth="1"/>
    <col min="2314" max="2314" width="10.88671875" customWidth="1"/>
    <col min="2315" max="2315" width="8.44140625" customWidth="1"/>
    <col min="2316" max="2316" width="10.33203125" customWidth="1"/>
    <col min="2317" max="2317" width="8.109375" customWidth="1"/>
    <col min="2318" max="2318" width="11" customWidth="1"/>
    <col min="2561" max="2561" width="53.5546875" customWidth="1"/>
    <col min="2562" max="2562" width="5.109375" customWidth="1"/>
    <col min="2563" max="2563" width="4.5546875" customWidth="1"/>
    <col min="2564" max="2564" width="10.33203125" customWidth="1"/>
    <col min="2565" max="2565" width="8" customWidth="1"/>
    <col min="2566" max="2566" width="5.44140625" customWidth="1"/>
    <col min="2567" max="2567" width="8.109375" customWidth="1"/>
    <col min="2568" max="2568" width="9.5546875" customWidth="1"/>
    <col min="2569" max="2569" width="10" customWidth="1"/>
    <col min="2570" max="2570" width="10.88671875" customWidth="1"/>
    <col min="2571" max="2571" width="8.44140625" customWidth="1"/>
    <col min="2572" max="2572" width="10.33203125" customWidth="1"/>
    <col min="2573" max="2573" width="8.109375" customWidth="1"/>
    <col min="2574" max="2574" width="11" customWidth="1"/>
    <col min="2817" max="2817" width="53.5546875" customWidth="1"/>
    <col min="2818" max="2818" width="5.109375" customWidth="1"/>
    <col min="2819" max="2819" width="4.5546875" customWidth="1"/>
    <col min="2820" max="2820" width="10.33203125" customWidth="1"/>
    <col min="2821" max="2821" width="8" customWidth="1"/>
    <col min="2822" max="2822" width="5.44140625" customWidth="1"/>
    <col min="2823" max="2823" width="8.109375" customWidth="1"/>
    <col min="2824" max="2824" width="9.5546875" customWidth="1"/>
    <col min="2825" max="2825" width="10" customWidth="1"/>
    <col min="2826" max="2826" width="10.88671875" customWidth="1"/>
    <col min="2827" max="2827" width="8.44140625" customWidth="1"/>
    <col min="2828" max="2828" width="10.33203125" customWidth="1"/>
    <col min="2829" max="2829" width="8.109375" customWidth="1"/>
    <col min="2830" max="2830" width="11" customWidth="1"/>
    <col min="3073" max="3073" width="53.5546875" customWidth="1"/>
    <col min="3074" max="3074" width="5.109375" customWidth="1"/>
    <col min="3075" max="3075" width="4.5546875" customWidth="1"/>
    <col min="3076" max="3076" width="10.33203125" customWidth="1"/>
    <col min="3077" max="3077" width="8" customWidth="1"/>
    <col min="3078" max="3078" width="5.44140625" customWidth="1"/>
    <col min="3079" max="3079" width="8.109375" customWidth="1"/>
    <col min="3080" max="3080" width="9.5546875" customWidth="1"/>
    <col min="3081" max="3081" width="10" customWidth="1"/>
    <col min="3082" max="3082" width="10.88671875" customWidth="1"/>
    <col min="3083" max="3083" width="8.44140625" customWidth="1"/>
    <col min="3084" max="3084" width="10.33203125" customWidth="1"/>
    <col min="3085" max="3085" width="8.109375" customWidth="1"/>
    <col min="3086" max="3086" width="11" customWidth="1"/>
    <col min="3329" max="3329" width="53.5546875" customWidth="1"/>
    <col min="3330" max="3330" width="5.109375" customWidth="1"/>
    <col min="3331" max="3331" width="4.5546875" customWidth="1"/>
    <col min="3332" max="3332" width="10.33203125" customWidth="1"/>
    <col min="3333" max="3333" width="8" customWidth="1"/>
    <col min="3334" max="3334" width="5.44140625" customWidth="1"/>
    <col min="3335" max="3335" width="8.109375" customWidth="1"/>
    <col min="3336" max="3336" width="9.5546875" customWidth="1"/>
    <col min="3337" max="3337" width="10" customWidth="1"/>
    <col min="3338" max="3338" width="10.88671875" customWidth="1"/>
    <col min="3339" max="3339" width="8.44140625" customWidth="1"/>
    <col min="3340" max="3340" width="10.33203125" customWidth="1"/>
    <col min="3341" max="3341" width="8.109375" customWidth="1"/>
    <col min="3342" max="3342" width="11" customWidth="1"/>
    <col min="3585" max="3585" width="53.5546875" customWidth="1"/>
    <col min="3586" max="3586" width="5.109375" customWidth="1"/>
    <col min="3587" max="3587" width="4.5546875" customWidth="1"/>
    <col min="3588" max="3588" width="10.33203125" customWidth="1"/>
    <col min="3589" max="3589" width="8" customWidth="1"/>
    <col min="3590" max="3590" width="5.44140625" customWidth="1"/>
    <col min="3591" max="3591" width="8.109375" customWidth="1"/>
    <col min="3592" max="3592" width="9.5546875" customWidth="1"/>
    <col min="3593" max="3593" width="10" customWidth="1"/>
    <col min="3594" max="3594" width="10.88671875" customWidth="1"/>
    <col min="3595" max="3595" width="8.44140625" customWidth="1"/>
    <col min="3596" max="3596" width="10.33203125" customWidth="1"/>
    <col min="3597" max="3597" width="8.109375" customWidth="1"/>
    <col min="3598" max="3598" width="11" customWidth="1"/>
    <col min="3841" max="3841" width="53.5546875" customWidth="1"/>
    <col min="3842" max="3842" width="5.109375" customWidth="1"/>
    <col min="3843" max="3843" width="4.5546875" customWidth="1"/>
    <col min="3844" max="3844" width="10.33203125" customWidth="1"/>
    <col min="3845" max="3845" width="8" customWidth="1"/>
    <col min="3846" max="3846" width="5.44140625" customWidth="1"/>
    <col min="3847" max="3847" width="8.109375" customWidth="1"/>
    <col min="3848" max="3848" width="9.5546875" customWidth="1"/>
    <col min="3849" max="3849" width="10" customWidth="1"/>
    <col min="3850" max="3850" width="10.88671875" customWidth="1"/>
    <col min="3851" max="3851" width="8.44140625" customWidth="1"/>
    <col min="3852" max="3852" width="10.33203125" customWidth="1"/>
    <col min="3853" max="3853" width="8.109375" customWidth="1"/>
    <col min="3854" max="3854" width="11" customWidth="1"/>
    <col min="4097" max="4097" width="53.5546875" customWidth="1"/>
    <col min="4098" max="4098" width="5.109375" customWidth="1"/>
    <col min="4099" max="4099" width="4.5546875" customWidth="1"/>
    <col min="4100" max="4100" width="10.33203125" customWidth="1"/>
    <col min="4101" max="4101" width="8" customWidth="1"/>
    <col min="4102" max="4102" width="5.44140625" customWidth="1"/>
    <col min="4103" max="4103" width="8.109375" customWidth="1"/>
    <col min="4104" max="4104" width="9.5546875" customWidth="1"/>
    <col min="4105" max="4105" width="10" customWidth="1"/>
    <col min="4106" max="4106" width="10.88671875" customWidth="1"/>
    <col min="4107" max="4107" width="8.44140625" customWidth="1"/>
    <col min="4108" max="4108" width="10.33203125" customWidth="1"/>
    <col min="4109" max="4109" width="8.109375" customWidth="1"/>
    <col min="4110" max="4110" width="11" customWidth="1"/>
    <col min="4353" max="4353" width="53.5546875" customWidth="1"/>
    <col min="4354" max="4354" width="5.109375" customWidth="1"/>
    <col min="4355" max="4355" width="4.5546875" customWidth="1"/>
    <col min="4356" max="4356" width="10.33203125" customWidth="1"/>
    <col min="4357" max="4357" width="8" customWidth="1"/>
    <col min="4358" max="4358" width="5.44140625" customWidth="1"/>
    <col min="4359" max="4359" width="8.109375" customWidth="1"/>
    <col min="4360" max="4360" width="9.5546875" customWidth="1"/>
    <col min="4361" max="4361" width="10" customWidth="1"/>
    <col min="4362" max="4362" width="10.88671875" customWidth="1"/>
    <col min="4363" max="4363" width="8.44140625" customWidth="1"/>
    <col min="4364" max="4364" width="10.33203125" customWidth="1"/>
    <col min="4365" max="4365" width="8.109375" customWidth="1"/>
    <col min="4366" max="4366" width="11" customWidth="1"/>
    <col min="4609" max="4609" width="53.5546875" customWidth="1"/>
    <col min="4610" max="4610" width="5.109375" customWidth="1"/>
    <col min="4611" max="4611" width="4.5546875" customWidth="1"/>
    <col min="4612" max="4612" width="10.33203125" customWidth="1"/>
    <col min="4613" max="4613" width="8" customWidth="1"/>
    <col min="4614" max="4614" width="5.44140625" customWidth="1"/>
    <col min="4615" max="4615" width="8.109375" customWidth="1"/>
    <col min="4616" max="4616" width="9.5546875" customWidth="1"/>
    <col min="4617" max="4617" width="10" customWidth="1"/>
    <col min="4618" max="4618" width="10.88671875" customWidth="1"/>
    <col min="4619" max="4619" width="8.44140625" customWidth="1"/>
    <col min="4620" max="4620" width="10.33203125" customWidth="1"/>
    <col min="4621" max="4621" width="8.109375" customWidth="1"/>
    <col min="4622" max="4622" width="11" customWidth="1"/>
    <col min="4865" max="4865" width="53.5546875" customWidth="1"/>
    <col min="4866" max="4866" width="5.109375" customWidth="1"/>
    <col min="4867" max="4867" width="4.5546875" customWidth="1"/>
    <col min="4868" max="4868" width="10.33203125" customWidth="1"/>
    <col min="4869" max="4869" width="8" customWidth="1"/>
    <col min="4870" max="4870" width="5.44140625" customWidth="1"/>
    <col min="4871" max="4871" width="8.109375" customWidth="1"/>
    <col min="4872" max="4872" width="9.5546875" customWidth="1"/>
    <col min="4873" max="4873" width="10" customWidth="1"/>
    <col min="4874" max="4874" width="10.88671875" customWidth="1"/>
    <col min="4875" max="4875" width="8.44140625" customWidth="1"/>
    <col min="4876" max="4876" width="10.33203125" customWidth="1"/>
    <col min="4877" max="4877" width="8.109375" customWidth="1"/>
    <col min="4878" max="4878" width="11" customWidth="1"/>
    <col min="5121" max="5121" width="53.5546875" customWidth="1"/>
    <col min="5122" max="5122" width="5.109375" customWidth="1"/>
    <col min="5123" max="5123" width="4.5546875" customWidth="1"/>
    <col min="5124" max="5124" width="10.33203125" customWidth="1"/>
    <col min="5125" max="5125" width="8" customWidth="1"/>
    <col min="5126" max="5126" width="5.44140625" customWidth="1"/>
    <col min="5127" max="5127" width="8.109375" customWidth="1"/>
    <col min="5128" max="5128" width="9.5546875" customWidth="1"/>
    <col min="5129" max="5129" width="10" customWidth="1"/>
    <col min="5130" max="5130" width="10.88671875" customWidth="1"/>
    <col min="5131" max="5131" width="8.44140625" customWidth="1"/>
    <col min="5132" max="5132" width="10.33203125" customWidth="1"/>
    <col min="5133" max="5133" width="8.109375" customWidth="1"/>
    <col min="5134" max="5134" width="11" customWidth="1"/>
    <col min="5377" max="5377" width="53.5546875" customWidth="1"/>
    <col min="5378" max="5378" width="5.109375" customWidth="1"/>
    <col min="5379" max="5379" width="4.5546875" customWidth="1"/>
    <col min="5380" max="5380" width="10.33203125" customWidth="1"/>
    <col min="5381" max="5381" width="8" customWidth="1"/>
    <col min="5382" max="5382" width="5.44140625" customWidth="1"/>
    <col min="5383" max="5383" width="8.109375" customWidth="1"/>
    <col min="5384" max="5384" width="9.5546875" customWidth="1"/>
    <col min="5385" max="5385" width="10" customWidth="1"/>
    <col min="5386" max="5386" width="10.88671875" customWidth="1"/>
    <col min="5387" max="5387" width="8.44140625" customWidth="1"/>
    <col min="5388" max="5388" width="10.33203125" customWidth="1"/>
    <col min="5389" max="5389" width="8.109375" customWidth="1"/>
    <col min="5390" max="5390" width="11" customWidth="1"/>
    <col min="5633" max="5633" width="53.5546875" customWidth="1"/>
    <col min="5634" max="5634" width="5.109375" customWidth="1"/>
    <col min="5635" max="5635" width="4.5546875" customWidth="1"/>
    <col min="5636" max="5636" width="10.33203125" customWidth="1"/>
    <col min="5637" max="5637" width="8" customWidth="1"/>
    <col min="5638" max="5638" width="5.44140625" customWidth="1"/>
    <col min="5639" max="5639" width="8.109375" customWidth="1"/>
    <col min="5640" max="5640" width="9.5546875" customWidth="1"/>
    <col min="5641" max="5641" width="10" customWidth="1"/>
    <col min="5642" max="5642" width="10.88671875" customWidth="1"/>
    <col min="5643" max="5643" width="8.44140625" customWidth="1"/>
    <col min="5644" max="5644" width="10.33203125" customWidth="1"/>
    <col min="5645" max="5645" width="8.109375" customWidth="1"/>
    <col min="5646" max="5646" width="11" customWidth="1"/>
    <col min="5889" max="5889" width="53.5546875" customWidth="1"/>
    <col min="5890" max="5890" width="5.109375" customWidth="1"/>
    <col min="5891" max="5891" width="4.5546875" customWidth="1"/>
    <col min="5892" max="5892" width="10.33203125" customWidth="1"/>
    <col min="5893" max="5893" width="8" customWidth="1"/>
    <col min="5894" max="5894" width="5.44140625" customWidth="1"/>
    <col min="5895" max="5895" width="8.109375" customWidth="1"/>
    <col min="5896" max="5896" width="9.5546875" customWidth="1"/>
    <col min="5897" max="5897" width="10" customWidth="1"/>
    <col min="5898" max="5898" width="10.88671875" customWidth="1"/>
    <col min="5899" max="5899" width="8.44140625" customWidth="1"/>
    <col min="5900" max="5900" width="10.33203125" customWidth="1"/>
    <col min="5901" max="5901" width="8.109375" customWidth="1"/>
    <col min="5902" max="5902" width="11" customWidth="1"/>
    <col min="6145" max="6145" width="53.5546875" customWidth="1"/>
    <col min="6146" max="6146" width="5.109375" customWidth="1"/>
    <col min="6147" max="6147" width="4.5546875" customWidth="1"/>
    <col min="6148" max="6148" width="10.33203125" customWidth="1"/>
    <col min="6149" max="6149" width="8" customWidth="1"/>
    <col min="6150" max="6150" width="5.44140625" customWidth="1"/>
    <col min="6151" max="6151" width="8.109375" customWidth="1"/>
    <col min="6152" max="6152" width="9.5546875" customWidth="1"/>
    <col min="6153" max="6153" width="10" customWidth="1"/>
    <col min="6154" max="6154" width="10.88671875" customWidth="1"/>
    <col min="6155" max="6155" width="8.44140625" customWidth="1"/>
    <col min="6156" max="6156" width="10.33203125" customWidth="1"/>
    <col min="6157" max="6157" width="8.109375" customWidth="1"/>
    <col min="6158" max="6158" width="11" customWidth="1"/>
    <col min="6401" max="6401" width="53.5546875" customWidth="1"/>
    <col min="6402" max="6402" width="5.109375" customWidth="1"/>
    <col min="6403" max="6403" width="4.5546875" customWidth="1"/>
    <col min="6404" max="6404" width="10.33203125" customWidth="1"/>
    <col min="6405" max="6405" width="8" customWidth="1"/>
    <col min="6406" max="6406" width="5.44140625" customWidth="1"/>
    <col min="6407" max="6407" width="8.109375" customWidth="1"/>
    <col min="6408" max="6408" width="9.5546875" customWidth="1"/>
    <col min="6409" max="6409" width="10" customWidth="1"/>
    <col min="6410" max="6410" width="10.88671875" customWidth="1"/>
    <col min="6411" max="6411" width="8.44140625" customWidth="1"/>
    <col min="6412" max="6412" width="10.33203125" customWidth="1"/>
    <col min="6413" max="6413" width="8.109375" customWidth="1"/>
    <col min="6414" max="6414" width="11" customWidth="1"/>
    <col min="6657" max="6657" width="53.5546875" customWidth="1"/>
    <col min="6658" max="6658" width="5.109375" customWidth="1"/>
    <col min="6659" max="6659" width="4.5546875" customWidth="1"/>
    <col min="6660" max="6660" width="10.33203125" customWidth="1"/>
    <col min="6661" max="6661" width="8" customWidth="1"/>
    <col min="6662" max="6662" width="5.44140625" customWidth="1"/>
    <col min="6663" max="6663" width="8.109375" customWidth="1"/>
    <col min="6664" max="6664" width="9.5546875" customWidth="1"/>
    <col min="6665" max="6665" width="10" customWidth="1"/>
    <col min="6666" max="6666" width="10.88671875" customWidth="1"/>
    <col min="6667" max="6667" width="8.44140625" customWidth="1"/>
    <col min="6668" max="6668" width="10.33203125" customWidth="1"/>
    <col min="6669" max="6669" width="8.109375" customWidth="1"/>
    <col min="6670" max="6670" width="11" customWidth="1"/>
    <col min="6913" max="6913" width="53.5546875" customWidth="1"/>
    <col min="6914" max="6914" width="5.109375" customWidth="1"/>
    <col min="6915" max="6915" width="4.5546875" customWidth="1"/>
    <col min="6916" max="6916" width="10.33203125" customWidth="1"/>
    <col min="6917" max="6917" width="8" customWidth="1"/>
    <col min="6918" max="6918" width="5.44140625" customWidth="1"/>
    <col min="6919" max="6919" width="8.109375" customWidth="1"/>
    <col min="6920" max="6920" width="9.5546875" customWidth="1"/>
    <col min="6921" max="6921" width="10" customWidth="1"/>
    <col min="6922" max="6922" width="10.88671875" customWidth="1"/>
    <col min="6923" max="6923" width="8.44140625" customWidth="1"/>
    <col min="6924" max="6924" width="10.33203125" customWidth="1"/>
    <col min="6925" max="6925" width="8.109375" customWidth="1"/>
    <col min="6926" max="6926" width="11" customWidth="1"/>
    <col min="7169" max="7169" width="53.5546875" customWidth="1"/>
    <col min="7170" max="7170" width="5.109375" customWidth="1"/>
    <col min="7171" max="7171" width="4.5546875" customWidth="1"/>
    <col min="7172" max="7172" width="10.33203125" customWidth="1"/>
    <col min="7173" max="7173" width="8" customWidth="1"/>
    <col min="7174" max="7174" width="5.44140625" customWidth="1"/>
    <col min="7175" max="7175" width="8.109375" customWidth="1"/>
    <col min="7176" max="7176" width="9.5546875" customWidth="1"/>
    <col min="7177" max="7177" width="10" customWidth="1"/>
    <col min="7178" max="7178" width="10.88671875" customWidth="1"/>
    <col min="7179" max="7179" width="8.44140625" customWidth="1"/>
    <col min="7180" max="7180" width="10.33203125" customWidth="1"/>
    <col min="7181" max="7181" width="8.109375" customWidth="1"/>
    <col min="7182" max="7182" width="11" customWidth="1"/>
    <col min="7425" max="7425" width="53.5546875" customWidth="1"/>
    <col min="7426" max="7426" width="5.109375" customWidth="1"/>
    <col min="7427" max="7427" width="4.5546875" customWidth="1"/>
    <col min="7428" max="7428" width="10.33203125" customWidth="1"/>
    <col min="7429" max="7429" width="8" customWidth="1"/>
    <col min="7430" max="7430" width="5.44140625" customWidth="1"/>
    <col min="7431" max="7431" width="8.109375" customWidth="1"/>
    <col min="7432" max="7432" width="9.5546875" customWidth="1"/>
    <col min="7433" max="7433" width="10" customWidth="1"/>
    <col min="7434" max="7434" width="10.88671875" customWidth="1"/>
    <col min="7435" max="7435" width="8.44140625" customWidth="1"/>
    <col min="7436" max="7436" width="10.33203125" customWidth="1"/>
    <col min="7437" max="7437" width="8.109375" customWidth="1"/>
    <col min="7438" max="7438" width="11" customWidth="1"/>
    <col min="7681" max="7681" width="53.5546875" customWidth="1"/>
    <col min="7682" max="7682" width="5.109375" customWidth="1"/>
    <col min="7683" max="7683" width="4.5546875" customWidth="1"/>
    <col min="7684" max="7684" width="10.33203125" customWidth="1"/>
    <col min="7685" max="7685" width="8" customWidth="1"/>
    <col min="7686" max="7686" width="5.44140625" customWidth="1"/>
    <col min="7687" max="7687" width="8.109375" customWidth="1"/>
    <col min="7688" max="7688" width="9.5546875" customWidth="1"/>
    <col min="7689" max="7689" width="10" customWidth="1"/>
    <col min="7690" max="7690" width="10.88671875" customWidth="1"/>
    <col min="7691" max="7691" width="8.44140625" customWidth="1"/>
    <col min="7692" max="7692" width="10.33203125" customWidth="1"/>
    <col min="7693" max="7693" width="8.109375" customWidth="1"/>
    <col min="7694" max="7694" width="11" customWidth="1"/>
    <col min="7937" max="7937" width="53.5546875" customWidth="1"/>
    <col min="7938" max="7938" width="5.109375" customWidth="1"/>
    <col min="7939" max="7939" width="4.5546875" customWidth="1"/>
    <col min="7940" max="7940" width="10.33203125" customWidth="1"/>
    <col min="7941" max="7941" width="8" customWidth="1"/>
    <col min="7942" max="7942" width="5.44140625" customWidth="1"/>
    <col min="7943" max="7943" width="8.109375" customWidth="1"/>
    <col min="7944" max="7944" width="9.5546875" customWidth="1"/>
    <col min="7945" max="7945" width="10" customWidth="1"/>
    <col min="7946" max="7946" width="10.88671875" customWidth="1"/>
    <col min="7947" max="7947" width="8.44140625" customWidth="1"/>
    <col min="7948" max="7948" width="10.33203125" customWidth="1"/>
    <col min="7949" max="7949" width="8.109375" customWidth="1"/>
    <col min="7950" max="7950" width="11" customWidth="1"/>
    <col min="8193" max="8193" width="53.5546875" customWidth="1"/>
    <col min="8194" max="8194" width="5.109375" customWidth="1"/>
    <col min="8195" max="8195" width="4.5546875" customWidth="1"/>
    <col min="8196" max="8196" width="10.33203125" customWidth="1"/>
    <col min="8197" max="8197" width="8" customWidth="1"/>
    <col min="8198" max="8198" width="5.44140625" customWidth="1"/>
    <col min="8199" max="8199" width="8.109375" customWidth="1"/>
    <col min="8200" max="8200" width="9.5546875" customWidth="1"/>
    <col min="8201" max="8201" width="10" customWidth="1"/>
    <col min="8202" max="8202" width="10.88671875" customWidth="1"/>
    <col min="8203" max="8203" width="8.44140625" customWidth="1"/>
    <col min="8204" max="8204" width="10.33203125" customWidth="1"/>
    <col min="8205" max="8205" width="8.109375" customWidth="1"/>
    <col min="8206" max="8206" width="11" customWidth="1"/>
    <col min="8449" max="8449" width="53.5546875" customWidth="1"/>
    <col min="8450" max="8450" width="5.109375" customWidth="1"/>
    <col min="8451" max="8451" width="4.5546875" customWidth="1"/>
    <col min="8452" max="8452" width="10.33203125" customWidth="1"/>
    <col min="8453" max="8453" width="8" customWidth="1"/>
    <col min="8454" max="8454" width="5.44140625" customWidth="1"/>
    <col min="8455" max="8455" width="8.109375" customWidth="1"/>
    <col min="8456" max="8456" width="9.5546875" customWidth="1"/>
    <col min="8457" max="8457" width="10" customWidth="1"/>
    <col min="8458" max="8458" width="10.88671875" customWidth="1"/>
    <col min="8459" max="8459" width="8.44140625" customWidth="1"/>
    <col min="8460" max="8460" width="10.33203125" customWidth="1"/>
    <col min="8461" max="8461" width="8.109375" customWidth="1"/>
    <col min="8462" max="8462" width="11" customWidth="1"/>
    <col min="8705" max="8705" width="53.5546875" customWidth="1"/>
    <col min="8706" max="8706" width="5.109375" customWidth="1"/>
    <col min="8707" max="8707" width="4.5546875" customWidth="1"/>
    <col min="8708" max="8708" width="10.33203125" customWidth="1"/>
    <col min="8709" max="8709" width="8" customWidth="1"/>
    <col min="8710" max="8710" width="5.44140625" customWidth="1"/>
    <col min="8711" max="8711" width="8.109375" customWidth="1"/>
    <col min="8712" max="8712" width="9.5546875" customWidth="1"/>
    <col min="8713" max="8713" width="10" customWidth="1"/>
    <col min="8714" max="8714" width="10.88671875" customWidth="1"/>
    <col min="8715" max="8715" width="8.44140625" customWidth="1"/>
    <col min="8716" max="8716" width="10.33203125" customWidth="1"/>
    <col min="8717" max="8717" width="8.109375" customWidth="1"/>
    <col min="8718" max="8718" width="11" customWidth="1"/>
    <col min="8961" max="8961" width="53.5546875" customWidth="1"/>
    <col min="8962" max="8962" width="5.109375" customWidth="1"/>
    <col min="8963" max="8963" width="4.5546875" customWidth="1"/>
    <col min="8964" max="8964" width="10.33203125" customWidth="1"/>
    <col min="8965" max="8965" width="8" customWidth="1"/>
    <col min="8966" max="8966" width="5.44140625" customWidth="1"/>
    <col min="8967" max="8967" width="8.109375" customWidth="1"/>
    <col min="8968" max="8968" width="9.5546875" customWidth="1"/>
    <col min="8969" max="8969" width="10" customWidth="1"/>
    <col min="8970" max="8970" width="10.88671875" customWidth="1"/>
    <col min="8971" max="8971" width="8.44140625" customWidth="1"/>
    <col min="8972" max="8972" width="10.33203125" customWidth="1"/>
    <col min="8973" max="8973" width="8.109375" customWidth="1"/>
    <col min="8974" max="8974" width="11" customWidth="1"/>
    <col min="9217" max="9217" width="53.5546875" customWidth="1"/>
    <col min="9218" max="9218" width="5.109375" customWidth="1"/>
    <col min="9219" max="9219" width="4.5546875" customWidth="1"/>
    <col min="9220" max="9220" width="10.33203125" customWidth="1"/>
    <col min="9221" max="9221" width="8" customWidth="1"/>
    <col min="9222" max="9222" width="5.44140625" customWidth="1"/>
    <col min="9223" max="9223" width="8.109375" customWidth="1"/>
    <col min="9224" max="9224" width="9.5546875" customWidth="1"/>
    <col min="9225" max="9225" width="10" customWidth="1"/>
    <col min="9226" max="9226" width="10.88671875" customWidth="1"/>
    <col min="9227" max="9227" width="8.44140625" customWidth="1"/>
    <col min="9228" max="9228" width="10.33203125" customWidth="1"/>
    <col min="9229" max="9229" width="8.109375" customWidth="1"/>
    <col min="9230" max="9230" width="11" customWidth="1"/>
    <col min="9473" max="9473" width="53.5546875" customWidth="1"/>
    <col min="9474" max="9474" width="5.109375" customWidth="1"/>
    <col min="9475" max="9475" width="4.5546875" customWidth="1"/>
    <col min="9476" max="9476" width="10.33203125" customWidth="1"/>
    <col min="9477" max="9477" width="8" customWidth="1"/>
    <col min="9478" max="9478" width="5.44140625" customWidth="1"/>
    <col min="9479" max="9479" width="8.109375" customWidth="1"/>
    <col min="9480" max="9480" width="9.5546875" customWidth="1"/>
    <col min="9481" max="9481" width="10" customWidth="1"/>
    <col min="9482" max="9482" width="10.88671875" customWidth="1"/>
    <col min="9483" max="9483" width="8.44140625" customWidth="1"/>
    <col min="9484" max="9484" width="10.33203125" customWidth="1"/>
    <col min="9485" max="9485" width="8.109375" customWidth="1"/>
    <col min="9486" max="9486" width="11" customWidth="1"/>
    <col min="9729" max="9729" width="53.5546875" customWidth="1"/>
    <col min="9730" max="9730" width="5.109375" customWidth="1"/>
    <col min="9731" max="9731" width="4.5546875" customWidth="1"/>
    <col min="9732" max="9732" width="10.33203125" customWidth="1"/>
    <col min="9733" max="9733" width="8" customWidth="1"/>
    <col min="9734" max="9734" width="5.44140625" customWidth="1"/>
    <col min="9735" max="9735" width="8.109375" customWidth="1"/>
    <col min="9736" max="9736" width="9.5546875" customWidth="1"/>
    <col min="9737" max="9737" width="10" customWidth="1"/>
    <col min="9738" max="9738" width="10.88671875" customWidth="1"/>
    <col min="9739" max="9739" width="8.44140625" customWidth="1"/>
    <col min="9740" max="9740" width="10.33203125" customWidth="1"/>
    <col min="9741" max="9741" width="8.109375" customWidth="1"/>
    <col min="9742" max="9742" width="11" customWidth="1"/>
    <col min="9985" max="9985" width="53.5546875" customWidth="1"/>
    <col min="9986" max="9986" width="5.109375" customWidth="1"/>
    <col min="9987" max="9987" width="4.5546875" customWidth="1"/>
    <col min="9988" max="9988" width="10.33203125" customWidth="1"/>
    <col min="9989" max="9989" width="8" customWidth="1"/>
    <col min="9990" max="9990" width="5.44140625" customWidth="1"/>
    <col min="9991" max="9991" width="8.109375" customWidth="1"/>
    <col min="9992" max="9992" width="9.5546875" customWidth="1"/>
    <col min="9993" max="9993" width="10" customWidth="1"/>
    <col min="9994" max="9994" width="10.88671875" customWidth="1"/>
    <col min="9995" max="9995" width="8.44140625" customWidth="1"/>
    <col min="9996" max="9996" width="10.33203125" customWidth="1"/>
    <col min="9997" max="9997" width="8.109375" customWidth="1"/>
    <col min="9998" max="9998" width="11" customWidth="1"/>
    <col min="10241" max="10241" width="53.5546875" customWidth="1"/>
    <col min="10242" max="10242" width="5.109375" customWidth="1"/>
    <col min="10243" max="10243" width="4.5546875" customWidth="1"/>
    <col min="10244" max="10244" width="10.33203125" customWidth="1"/>
    <col min="10245" max="10245" width="8" customWidth="1"/>
    <col min="10246" max="10246" width="5.44140625" customWidth="1"/>
    <col min="10247" max="10247" width="8.109375" customWidth="1"/>
    <col min="10248" max="10248" width="9.5546875" customWidth="1"/>
    <col min="10249" max="10249" width="10" customWidth="1"/>
    <col min="10250" max="10250" width="10.88671875" customWidth="1"/>
    <col min="10251" max="10251" width="8.44140625" customWidth="1"/>
    <col min="10252" max="10252" width="10.33203125" customWidth="1"/>
    <col min="10253" max="10253" width="8.109375" customWidth="1"/>
    <col min="10254" max="10254" width="11" customWidth="1"/>
    <col min="10497" max="10497" width="53.5546875" customWidth="1"/>
    <col min="10498" max="10498" width="5.109375" customWidth="1"/>
    <col min="10499" max="10499" width="4.5546875" customWidth="1"/>
    <col min="10500" max="10500" width="10.33203125" customWidth="1"/>
    <col min="10501" max="10501" width="8" customWidth="1"/>
    <col min="10502" max="10502" width="5.44140625" customWidth="1"/>
    <col min="10503" max="10503" width="8.109375" customWidth="1"/>
    <col min="10504" max="10504" width="9.5546875" customWidth="1"/>
    <col min="10505" max="10505" width="10" customWidth="1"/>
    <col min="10506" max="10506" width="10.88671875" customWidth="1"/>
    <col min="10507" max="10507" width="8.44140625" customWidth="1"/>
    <col min="10508" max="10508" width="10.33203125" customWidth="1"/>
    <col min="10509" max="10509" width="8.109375" customWidth="1"/>
    <col min="10510" max="10510" width="11" customWidth="1"/>
    <col min="10753" max="10753" width="53.5546875" customWidth="1"/>
    <col min="10754" max="10754" width="5.109375" customWidth="1"/>
    <col min="10755" max="10755" width="4.5546875" customWidth="1"/>
    <col min="10756" max="10756" width="10.33203125" customWidth="1"/>
    <col min="10757" max="10757" width="8" customWidth="1"/>
    <col min="10758" max="10758" width="5.44140625" customWidth="1"/>
    <col min="10759" max="10759" width="8.109375" customWidth="1"/>
    <col min="10760" max="10760" width="9.5546875" customWidth="1"/>
    <col min="10761" max="10761" width="10" customWidth="1"/>
    <col min="10762" max="10762" width="10.88671875" customWidth="1"/>
    <col min="10763" max="10763" width="8.44140625" customWidth="1"/>
    <col min="10764" max="10764" width="10.33203125" customWidth="1"/>
    <col min="10765" max="10765" width="8.109375" customWidth="1"/>
    <col min="10766" max="10766" width="11" customWidth="1"/>
    <col min="11009" max="11009" width="53.5546875" customWidth="1"/>
    <col min="11010" max="11010" width="5.109375" customWidth="1"/>
    <col min="11011" max="11011" width="4.5546875" customWidth="1"/>
    <col min="11012" max="11012" width="10.33203125" customWidth="1"/>
    <col min="11013" max="11013" width="8" customWidth="1"/>
    <col min="11014" max="11014" width="5.44140625" customWidth="1"/>
    <col min="11015" max="11015" width="8.109375" customWidth="1"/>
    <col min="11016" max="11016" width="9.5546875" customWidth="1"/>
    <col min="11017" max="11017" width="10" customWidth="1"/>
    <col min="11018" max="11018" width="10.88671875" customWidth="1"/>
    <col min="11019" max="11019" width="8.44140625" customWidth="1"/>
    <col min="11020" max="11020" width="10.33203125" customWidth="1"/>
    <col min="11021" max="11021" width="8.109375" customWidth="1"/>
    <col min="11022" max="11022" width="11" customWidth="1"/>
    <col min="11265" max="11265" width="53.5546875" customWidth="1"/>
    <col min="11266" max="11266" width="5.109375" customWidth="1"/>
    <col min="11267" max="11267" width="4.5546875" customWidth="1"/>
    <col min="11268" max="11268" width="10.33203125" customWidth="1"/>
    <col min="11269" max="11269" width="8" customWidth="1"/>
    <col min="11270" max="11270" width="5.44140625" customWidth="1"/>
    <col min="11271" max="11271" width="8.109375" customWidth="1"/>
    <col min="11272" max="11272" width="9.5546875" customWidth="1"/>
    <col min="11273" max="11273" width="10" customWidth="1"/>
    <col min="11274" max="11274" width="10.88671875" customWidth="1"/>
    <col min="11275" max="11275" width="8.44140625" customWidth="1"/>
    <col min="11276" max="11276" width="10.33203125" customWidth="1"/>
    <col min="11277" max="11277" width="8.109375" customWidth="1"/>
    <col min="11278" max="11278" width="11" customWidth="1"/>
    <col min="11521" max="11521" width="53.5546875" customWidth="1"/>
    <col min="11522" max="11522" width="5.109375" customWidth="1"/>
    <col min="11523" max="11523" width="4.5546875" customWidth="1"/>
    <col min="11524" max="11524" width="10.33203125" customWidth="1"/>
    <col min="11525" max="11525" width="8" customWidth="1"/>
    <col min="11526" max="11526" width="5.44140625" customWidth="1"/>
    <col min="11527" max="11527" width="8.109375" customWidth="1"/>
    <col min="11528" max="11528" width="9.5546875" customWidth="1"/>
    <col min="11529" max="11529" width="10" customWidth="1"/>
    <col min="11530" max="11530" width="10.88671875" customWidth="1"/>
    <col min="11531" max="11531" width="8.44140625" customWidth="1"/>
    <col min="11532" max="11532" width="10.33203125" customWidth="1"/>
    <col min="11533" max="11533" width="8.109375" customWidth="1"/>
    <col min="11534" max="11534" width="11" customWidth="1"/>
    <col min="11777" max="11777" width="53.5546875" customWidth="1"/>
    <col min="11778" max="11778" width="5.109375" customWidth="1"/>
    <col min="11779" max="11779" width="4.5546875" customWidth="1"/>
    <col min="11780" max="11780" width="10.33203125" customWidth="1"/>
    <col min="11781" max="11781" width="8" customWidth="1"/>
    <col min="11782" max="11782" width="5.44140625" customWidth="1"/>
    <col min="11783" max="11783" width="8.109375" customWidth="1"/>
    <col min="11784" max="11784" width="9.5546875" customWidth="1"/>
    <col min="11785" max="11785" width="10" customWidth="1"/>
    <col min="11786" max="11786" width="10.88671875" customWidth="1"/>
    <col min="11787" max="11787" width="8.44140625" customWidth="1"/>
    <col min="11788" max="11788" width="10.33203125" customWidth="1"/>
    <col min="11789" max="11789" width="8.109375" customWidth="1"/>
    <col min="11790" max="11790" width="11" customWidth="1"/>
    <col min="12033" max="12033" width="53.5546875" customWidth="1"/>
    <col min="12034" max="12034" width="5.109375" customWidth="1"/>
    <col min="12035" max="12035" width="4.5546875" customWidth="1"/>
    <col min="12036" max="12036" width="10.33203125" customWidth="1"/>
    <col min="12037" max="12037" width="8" customWidth="1"/>
    <col min="12038" max="12038" width="5.44140625" customWidth="1"/>
    <col min="12039" max="12039" width="8.109375" customWidth="1"/>
    <col min="12040" max="12040" width="9.5546875" customWidth="1"/>
    <col min="12041" max="12041" width="10" customWidth="1"/>
    <col min="12042" max="12042" width="10.88671875" customWidth="1"/>
    <col min="12043" max="12043" width="8.44140625" customWidth="1"/>
    <col min="12044" max="12044" width="10.33203125" customWidth="1"/>
    <col min="12045" max="12045" width="8.109375" customWidth="1"/>
    <col min="12046" max="12046" width="11" customWidth="1"/>
    <col min="12289" max="12289" width="53.5546875" customWidth="1"/>
    <col min="12290" max="12290" width="5.109375" customWidth="1"/>
    <col min="12291" max="12291" width="4.5546875" customWidth="1"/>
    <col min="12292" max="12292" width="10.33203125" customWidth="1"/>
    <col min="12293" max="12293" width="8" customWidth="1"/>
    <col min="12294" max="12294" width="5.44140625" customWidth="1"/>
    <col min="12295" max="12295" width="8.109375" customWidth="1"/>
    <col min="12296" max="12296" width="9.5546875" customWidth="1"/>
    <col min="12297" max="12297" width="10" customWidth="1"/>
    <col min="12298" max="12298" width="10.88671875" customWidth="1"/>
    <col min="12299" max="12299" width="8.44140625" customWidth="1"/>
    <col min="12300" max="12300" width="10.33203125" customWidth="1"/>
    <col min="12301" max="12301" width="8.109375" customWidth="1"/>
    <col min="12302" max="12302" width="11" customWidth="1"/>
    <col min="12545" max="12545" width="53.5546875" customWidth="1"/>
    <col min="12546" max="12546" width="5.109375" customWidth="1"/>
    <col min="12547" max="12547" width="4.5546875" customWidth="1"/>
    <col min="12548" max="12548" width="10.33203125" customWidth="1"/>
    <col min="12549" max="12549" width="8" customWidth="1"/>
    <col min="12550" max="12550" width="5.44140625" customWidth="1"/>
    <col min="12551" max="12551" width="8.109375" customWidth="1"/>
    <col min="12552" max="12552" width="9.5546875" customWidth="1"/>
    <col min="12553" max="12553" width="10" customWidth="1"/>
    <col min="12554" max="12554" width="10.88671875" customWidth="1"/>
    <col min="12555" max="12555" width="8.44140625" customWidth="1"/>
    <col min="12556" max="12556" width="10.33203125" customWidth="1"/>
    <col min="12557" max="12557" width="8.109375" customWidth="1"/>
    <col min="12558" max="12558" width="11" customWidth="1"/>
    <col min="12801" max="12801" width="53.5546875" customWidth="1"/>
    <col min="12802" max="12802" width="5.109375" customWidth="1"/>
    <col min="12803" max="12803" width="4.5546875" customWidth="1"/>
    <col min="12804" max="12804" width="10.33203125" customWidth="1"/>
    <col min="12805" max="12805" width="8" customWidth="1"/>
    <col min="12806" max="12806" width="5.44140625" customWidth="1"/>
    <col min="12807" max="12807" width="8.109375" customWidth="1"/>
    <col min="12808" max="12808" width="9.5546875" customWidth="1"/>
    <col min="12809" max="12809" width="10" customWidth="1"/>
    <col min="12810" max="12810" width="10.88671875" customWidth="1"/>
    <col min="12811" max="12811" width="8.44140625" customWidth="1"/>
    <col min="12812" max="12812" width="10.33203125" customWidth="1"/>
    <col min="12813" max="12813" width="8.109375" customWidth="1"/>
    <col min="12814" max="12814" width="11" customWidth="1"/>
    <col min="13057" max="13057" width="53.5546875" customWidth="1"/>
    <col min="13058" max="13058" width="5.109375" customWidth="1"/>
    <col min="13059" max="13059" width="4.5546875" customWidth="1"/>
    <col min="13060" max="13060" width="10.33203125" customWidth="1"/>
    <col min="13061" max="13061" width="8" customWidth="1"/>
    <col min="13062" max="13062" width="5.44140625" customWidth="1"/>
    <col min="13063" max="13063" width="8.109375" customWidth="1"/>
    <col min="13064" max="13064" width="9.5546875" customWidth="1"/>
    <col min="13065" max="13065" width="10" customWidth="1"/>
    <col min="13066" max="13066" width="10.88671875" customWidth="1"/>
    <col min="13067" max="13067" width="8.44140625" customWidth="1"/>
    <col min="13068" max="13068" width="10.33203125" customWidth="1"/>
    <col min="13069" max="13069" width="8.109375" customWidth="1"/>
    <col min="13070" max="13070" width="11" customWidth="1"/>
    <col min="13313" max="13313" width="53.5546875" customWidth="1"/>
    <col min="13314" max="13314" width="5.109375" customWidth="1"/>
    <col min="13315" max="13315" width="4.5546875" customWidth="1"/>
    <col min="13316" max="13316" width="10.33203125" customWidth="1"/>
    <col min="13317" max="13317" width="8" customWidth="1"/>
    <col min="13318" max="13318" width="5.44140625" customWidth="1"/>
    <col min="13319" max="13319" width="8.109375" customWidth="1"/>
    <col min="13320" max="13320" width="9.5546875" customWidth="1"/>
    <col min="13321" max="13321" width="10" customWidth="1"/>
    <col min="13322" max="13322" width="10.88671875" customWidth="1"/>
    <col min="13323" max="13323" width="8.44140625" customWidth="1"/>
    <col min="13324" max="13324" width="10.33203125" customWidth="1"/>
    <col min="13325" max="13325" width="8.109375" customWidth="1"/>
    <col min="13326" max="13326" width="11" customWidth="1"/>
    <col min="13569" max="13569" width="53.5546875" customWidth="1"/>
    <col min="13570" max="13570" width="5.109375" customWidth="1"/>
    <col min="13571" max="13571" width="4.5546875" customWidth="1"/>
    <col min="13572" max="13572" width="10.33203125" customWidth="1"/>
    <col min="13573" max="13573" width="8" customWidth="1"/>
    <col min="13574" max="13574" width="5.44140625" customWidth="1"/>
    <col min="13575" max="13575" width="8.109375" customWidth="1"/>
    <col min="13576" max="13576" width="9.5546875" customWidth="1"/>
    <col min="13577" max="13577" width="10" customWidth="1"/>
    <col min="13578" max="13578" width="10.88671875" customWidth="1"/>
    <col min="13579" max="13579" width="8.44140625" customWidth="1"/>
    <col min="13580" max="13580" width="10.33203125" customWidth="1"/>
    <col min="13581" max="13581" width="8.109375" customWidth="1"/>
    <col min="13582" max="13582" width="11" customWidth="1"/>
    <col min="13825" max="13825" width="53.5546875" customWidth="1"/>
    <col min="13826" max="13826" width="5.109375" customWidth="1"/>
    <col min="13827" max="13827" width="4.5546875" customWidth="1"/>
    <col min="13828" max="13828" width="10.33203125" customWidth="1"/>
    <col min="13829" max="13829" width="8" customWidth="1"/>
    <col min="13830" max="13830" width="5.44140625" customWidth="1"/>
    <col min="13831" max="13831" width="8.109375" customWidth="1"/>
    <col min="13832" max="13832" width="9.5546875" customWidth="1"/>
    <col min="13833" max="13833" width="10" customWidth="1"/>
    <col min="13834" max="13834" width="10.88671875" customWidth="1"/>
    <col min="13835" max="13835" width="8.44140625" customWidth="1"/>
    <col min="13836" max="13836" width="10.33203125" customWidth="1"/>
    <col min="13837" max="13837" width="8.109375" customWidth="1"/>
    <col min="13838" max="13838" width="11" customWidth="1"/>
    <col min="14081" max="14081" width="53.5546875" customWidth="1"/>
    <col min="14082" max="14082" width="5.109375" customWidth="1"/>
    <col min="14083" max="14083" width="4.5546875" customWidth="1"/>
    <col min="14084" max="14084" width="10.33203125" customWidth="1"/>
    <col min="14085" max="14085" width="8" customWidth="1"/>
    <col min="14086" max="14086" width="5.44140625" customWidth="1"/>
    <col min="14087" max="14087" width="8.109375" customWidth="1"/>
    <col min="14088" max="14088" width="9.5546875" customWidth="1"/>
    <col min="14089" max="14089" width="10" customWidth="1"/>
    <col min="14090" max="14090" width="10.88671875" customWidth="1"/>
    <col min="14091" max="14091" width="8.44140625" customWidth="1"/>
    <col min="14092" max="14092" width="10.33203125" customWidth="1"/>
    <col min="14093" max="14093" width="8.109375" customWidth="1"/>
    <col min="14094" max="14094" width="11" customWidth="1"/>
    <col min="14337" max="14337" width="53.5546875" customWidth="1"/>
    <col min="14338" max="14338" width="5.109375" customWidth="1"/>
    <col min="14339" max="14339" width="4.5546875" customWidth="1"/>
    <col min="14340" max="14340" width="10.33203125" customWidth="1"/>
    <col min="14341" max="14341" width="8" customWidth="1"/>
    <col min="14342" max="14342" width="5.44140625" customWidth="1"/>
    <col min="14343" max="14343" width="8.109375" customWidth="1"/>
    <col min="14344" max="14344" width="9.5546875" customWidth="1"/>
    <col min="14345" max="14345" width="10" customWidth="1"/>
    <col min="14346" max="14346" width="10.88671875" customWidth="1"/>
    <col min="14347" max="14347" width="8.44140625" customWidth="1"/>
    <col min="14348" max="14348" width="10.33203125" customWidth="1"/>
    <col min="14349" max="14349" width="8.109375" customWidth="1"/>
    <col min="14350" max="14350" width="11" customWidth="1"/>
    <col min="14593" max="14593" width="53.5546875" customWidth="1"/>
    <col min="14594" max="14594" width="5.109375" customWidth="1"/>
    <col min="14595" max="14595" width="4.5546875" customWidth="1"/>
    <col min="14596" max="14596" width="10.33203125" customWidth="1"/>
    <col min="14597" max="14597" width="8" customWidth="1"/>
    <col min="14598" max="14598" width="5.44140625" customWidth="1"/>
    <col min="14599" max="14599" width="8.109375" customWidth="1"/>
    <col min="14600" max="14600" width="9.5546875" customWidth="1"/>
    <col min="14601" max="14601" width="10" customWidth="1"/>
    <col min="14602" max="14602" width="10.88671875" customWidth="1"/>
    <col min="14603" max="14603" width="8.44140625" customWidth="1"/>
    <col min="14604" max="14604" width="10.33203125" customWidth="1"/>
    <col min="14605" max="14605" width="8.109375" customWidth="1"/>
    <col min="14606" max="14606" width="11" customWidth="1"/>
    <col min="14849" max="14849" width="53.5546875" customWidth="1"/>
    <col min="14850" max="14850" width="5.109375" customWidth="1"/>
    <col min="14851" max="14851" width="4.5546875" customWidth="1"/>
    <col min="14852" max="14852" width="10.33203125" customWidth="1"/>
    <col min="14853" max="14853" width="8" customWidth="1"/>
    <col min="14854" max="14854" width="5.44140625" customWidth="1"/>
    <col min="14855" max="14855" width="8.109375" customWidth="1"/>
    <col min="14856" max="14856" width="9.5546875" customWidth="1"/>
    <col min="14857" max="14857" width="10" customWidth="1"/>
    <col min="14858" max="14858" width="10.88671875" customWidth="1"/>
    <col min="14859" max="14859" width="8.44140625" customWidth="1"/>
    <col min="14860" max="14860" width="10.33203125" customWidth="1"/>
    <col min="14861" max="14861" width="8.109375" customWidth="1"/>
    <col min="14862" max="14862" width="11" customWidth="1"/>
    <col min="15105" max="15105" width="53.5546875" customWidth="1"/>
    <col min="15106" max="15106" width="5.109375" customWidth="1"/>
    <col min="15107" max="15107" width="4.5546875" customWidth="1"/>
    <col min="15108" max="15108" width="10.33203125" customWidth="1"/>
    <col min="15109" max="15109" width="8" customWidth="1"/>
    <col min="15110" max="15110" width="5.44140625" customWidth="1"/>
    <col min="15111" max="15111" width="8.109375" customWidth="1"/>
    <col min="15112" max="15112" width="9.5546875" customWidth="1"/>
    <col min="15113" max="15113" width="10" customWidth="1"/>
    <col min="15114" max="15114" width="10.88671875" customWidth="1"/>
    <col min="15115" max="15115" width="8.44140625" customWidth="1"/>
    <col min="15116" max="15116" width="10.33203125" customWidth="1"/>
    <col min="15117" max="15117" width="8.109375" customWidth="1"/>
    <col min="15118" max="15118" width="11" customWidth="1"/>
    <col min="15361" max="15361" width="53.5546875" customWidth="1"/>
    <col min="15362" max="15362" width="5.109375" customWidth="1"/>
    <col min="15363" max="15363" width="4.5546875" customWidth="1"/>
    <col min="15364" max="15364" width="10.33203125" customWidth="1"/>
    <col min="15365" max="15365" width="8" customWidth="1"/>
    <col min="15366" max="15366" width="5.44140625" customWidth="1"/>
    <col min="15367" max="15367" width="8.109375" customWidth="1"/>
    <col min="15368" max="15368" width="9.5546875" customWidth="1"/>
    <col min="15369" max="15369" width="10" customWidth="1"/>
    <col min="15370" max="15370" width="10.88671875" customWidth="1"/>
    <col min="15371" max="15371" width="8.44140625" customWidth="1"/>
    <col min="15372" max="15372" width="10.33203125" customWidth="1"/>
    <col min="15373" max="15373" width="8.109375" customWidth="1"/>
    <col min="15374" max="15374" width="11" customWidth="1"/>
    <col min="15617" max="15617" width="53.5546875" customWidth="1"/>
    <col min="15618" max="15618" width="5.109375" customWidth="1"/>
    <col min="15619" max="15619" width="4.5546875" customWidth="1"/>
    <col min="15620" max="15620" width="10.33203125" customWidth="1"/>
    <col min="15621" max="15621" width="8" customWidth="1"/>
    <col min="15622" max="15622" width="5.44140625" customWidth="1"/>
    <col min="15623" max="15623" width="8.109375" customWidth="1"/>
    <col min="15624" max="15624" width="9.5546875" customWidth="1"/>
    <col min="15625" max="15625" width="10" customWidth="1"/>
    <col min="15626" max="15626" width="10.88671875" customWidth="1"/>
    <col min="15627" max="15627" width="8.44140625" customWidth="1"/>
    <col min="15628" max="15628" width="10.33203125" customWidth="1"/>
    <col min="15629" max="15629" width="8.109375" customWidth="1"/>
    <col min="15630" max="15630" width="11" customWidth="1"/>
    <col min="15873" max="15873" width="53.5546875" customWidth="1"/>
    <col min="15874" max="15874" width="5.109375" customWidth="1"/>
    <col min="15875" max="15875" width="4.5546875" customWidth="1"/>
    <col min="15876" max="15876" width="10.33203125" customWidth="1"/>
    <col min="15877" max="15877" width="8" customWidth="1"/>
    <col min="15878" max="15878" width="5.44140625" customWidth="1"/>
    <col min="15879" max="15879" width="8.109375" customWidth="1"/>
    <col min="15880" max="15880" width="9.5546875" customWidth="1"/>
    <col min="15881" max="15881" width="10" customWidth="1"/>
    <col min="15882" max="15882" width="10.88671875" customWidth="1"/>
    <col min="15883" max="15883" width="8.44140625" customWidth="1"/>
    <col min="15884" max="15884" width="10.33203125" customWidth="1"/>
    <col min="15885" max="15885" width="8.109375" customWidth="1"/>
    <col min="15886" max="15886" width="11" customWidth="1"/>
    <col min="16129" max="16129" width="53.5546875" customWidth="1"/>
    <col min="16130" max="16130" width="5.109375" customWidth="1"/>
    <col min="16131" max="16131" width="4.5546875" customWidth="1"/>
    <col min="16132" max="16132" width="10.33203125" customWidth="1"/>
    <col min="16133" max="16133" width="8" customWidth="1"/>
    <col min="16134" max="16134" width="5.44140625" customWidth="1"/>
    <col min="16135" max="16135" width="8.109375" customWidth="1"/>
    <col min="16136" max="16136" width="9.5546875" customWidth="1"/>
    <col min="16137" max="16137" width="10" customWidth="1"/>
    <col min="16138" max="16138" width="10.88671875" customWidth="1"/>
    <col min="16139" max="16139" width="8.44140625" customWidth="1"/>
    <col min="16140" max="16140" width="10.33203125" customWidth="1"/>
    <col min="16141" max="16141" width="8.109375" customWidth="1"/>
    <col min="16142" max="16142" width="11" customWidth="1"/>
  </cols>
  <sheetData>
    <row r="1" spans="1:15" s="3" customFormat="1" ht="15" customHeight="1" x14ac:dyDescent="0.25">
      <c r="I1" s="4" t="s">
        <v>100</v>
      </c>
      <c r="J1" s="4"/>
      <c r="K1" s="4"/>
      <c r="L1" s="4"/>
      <c r="M1" s="4"/>
      <c r="N1" s="4"/>
    </row>
    <row r="2" spans="1:15" s="3" customFormat="1" ht="16.5" customHeight="1" x14ac:dyDescent="0.25">
      <c r="I2" s="4"/>
      <c r="J2" s="4"/>
      <c r="K2" s="4"/>
      <c r="L2" s="4"/>
      <c r="M2" s="4"/>
      <c r="N2" s="4"/>
    </row>
    <row r="3" spans="1:15" s="3" customFormat="1" ht="13.8" x14ac:dyDescent="0.25">
      <c r="A3" s="5" t="s">
        <v>1</v>
      </c>
      <c r="B3" s="5"/>
      <c r="C3" s="5"/>
      <c r="D3" s="5"/>
      <c r="E3" s="5"/>
      <c r="F3" s="5"/>
      <c r="G3" s="5"/>
      <c r="H3" s="5"/>
      <c r="I3" s="5"/>
      <c r="J3" s="5"/>
      <c r="K3" s="5"/>
      <c r="L3" s="5"/>
      <c r="M3" s="5"/>
      <c r="N3" s="5"/>
    </row>
    <row r="4" spans="1:15" s="3" customFormat="1" ht="13.8" x14ac:dyDescent="0.25">
      <c r="A4" s="6" t="str">
        <f>IF([1]ЗАПОЛНИТЬ!$F$7=1,CONCATENATE([1]шапки!A3),CONCATENATE([1]шапки!A3,[1]шапки!C3))</f>
        <v xml:space="preserve">про надходження і використання коштів, отриманих як плата за послуги (форма№ 4-1д, </v>
      </c>
      <c r="B4" s="6"/>
      <c r="C4" s="6"/>
      <c r="D4" s="6"/>
      <c r="E4" s="6"/>
      <c r="F4" s="6"/>
      <c r="G4" s="6"/>
      <c r="H4" s="6"/>
      <c r="I4" s="6"/>
      <c r="J4" s="7" t="str">
        <f>IF([1]ЗАПОЛНИТЬ!$F$7=1,[1]шапки!C3,[1]шапки!D3)</f>
        <v>№ 4-1м),</v>
      </c>
      <c r="K4" s="8" t="str">
        <f>IF([1]ЗАПОЛНИТЬ!$F$7=1,[1]шапки!D3,"")</f>
        <v/>
      </c>
      <c r="L4" s="8"/>
      <c r="M4" s="8"/>
      <c r="N4" s="8"/>
      <c r="O4" s="8"/>
    </row>
    <row r="5" spans="1:15" s="3" customFormat="1" ht="15" hidden="1" customHeight="1" x14ac:dyDescent="0.25">
      <c r="A5" s="9"/>
      <c r="B5" s="9"/>
      <c r="C5" s="9"/>
      <c r="D5" s="9"/>
      <c r="E5" s="10"/>
      <c r="F5" s="11"/>
      <c r="G5" s="11"/>
      <c r="I5" s="10"/>
      <c r="J5" s="8"/>
      <c r="K5" s="8"/>
      <c r="L5" s="8"/>
      <c r="M5" s="8"/>
      <c r="N5" s="8"/>
    </row>
    <row r="6" spans="1:15" s="3" customFormat="1" ht="14.25" customHeight="1" x14ac:dyDescent="0.25">
      <c r="A6" s="5" t="str">
        <f>CONCATENATE("за ",[1]ЗАПОЛНИТЬ!$B$17," ",[1]ЗАПОЛНИТЬ!$C$17)</f>
        <v>за  2015 р.</v>
      </c>
      <c r="B6" s="5"/>
      <c r="C6" s="5"/>
      <c r="D6" s="5"/>
      <c r="E6" s="5"/>
      <c r="F6" s="5"/>
      <c r="G6" s="5"/>
      <c r="H6" s="5"/>
      <c r="I6" s="5"/>
      <c r="J6" s="5"/>
      <c r="K6" s="5"/>
      <c r="L6" s="5"/>
      <c r="M6" s="5"/>
      <c r="N6" s="5"/>
    </row>
    <row r="7" spans="1:15" s="12" customFormat="1" ht="2.25" hidden="1" customHeight="1" x14ac:dyDescent="0.2"/>
    <row r="8" spans="1:15" s="12" customFormat="1" ht="9" customHeight="1" x14ac:dyDescent="0.2">
      <c r="N8" s="13" t="s">
        <v>3</v>
      </c>
    </row>
    <row r="9" spans="1:15" s="12" customFormat="1" ht="12" customHeight="1" x14ac:dyDescent="0.25">
      <c r="A9" s="14" t="s">
        <v>4</v>
      </c>
      <c r="B9" s="15" t="str">
        <f>[1]ЗАПОЛНИТЬ!B3</f>
        <v>Відділ освіти Амур-Нижньодніпровської районної у місті ради</v>
      </c>
      <c r="C9" s="15"/>
      <c r="D9" s="15"/>
      <c r="E9" s="15"/>
      <c r="F9" s="15"/>
      <c r="G9" s="15"/>
      <c r="H9" s="15"/>
      <c r="I9" s="15"/>
      <c r="J9" s="15"/>
      <c r="K9" s="15"/>
      <c r="L9" s="15"/>
      <c r="M9" s="16" t="str">
        <f>[1]ЗАПОЛНИТЬ!A13</f>
        <v>за ЄДРПОУ</v>
      </c>
      <c r="N9" s="17" t="str">
        <f>[1]ЗАПОЛНИТЬ!B13</f>
        <v>02142187</v>
      </c>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9"/>
      <c r="K10" s="19"/>
      <c r="L10" s="19"/>
      <c r="M10" s="16" t="str">
        <f>[1]ЗАПОЛНИТЬ!A14</f>
        <v>за КОАТУУ</v>
      </c>
      <c r="N10" s="20">
        <f>[1]ЗАПОЛНИТЬ!B14</f>
        <v>1210136300</v>
      </c>
    </row>
    <row r="11" spans="1:15" s="12" customFormat="1" ht="11.25" customHeight="1" x14ac:dyDescent="0.2">
      <c r="A11" s="18" t="str">
        <f>[1]Ф.2.ЗВЕД!A11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9"/>
      <c r="K11" s="19"/>
      <c r="L11" s="19"/>
      <c r="M11" s="16" t="str">
        <f>[1]ЗАПОЛНИТЬ!A15</f>
        <v>за КОПФГ</v>
      </c>
      <c r="N11" s="20">
        <f>[1]ЗАПОЛНИТЬ!B15</f>
        <v>420</v>
      </c>
    </row>
    <row r="12" spans="1:15" s="12" customFormat="1" ht="11.25" customHeight="1" x14ac:dyDescent="0.2">
      <c r="A12" s="21" t="s">
        <v>101</v>
      </c>
      <c r="B12" s="21"/>
      <c r="C12" s="21"/>
      <c r="D12" s="21"/>
      <c r="E12" s="22" t="str">
        <f>[1]ЗАПОЛНИТЬ!H9</f>
        <v>-</v>
      </c>
      <c r="F12" s="23" t="str">
        <f>IF(E12&gt;0,VLOOKUP(E12,'[1]ДовидникКВК(ГОС)'!A$1:B$65536,2,FALSE),"")</f>
        <v>-</v>
      </c>
      <c r="G12" s="23"/>
      <c r="H12" s="23"/>
      <c r="I12" s="23"/>
      <c r="J12" s="23"/>
      <c r="K12" s="23"/>
      <c r="L12" s="23"/>
      <c r="M12" s="24"/>
      <c r="N12" s="25"/>
    </row>
    <row r="13" spans="1:15" s="12" customFormat="1" ht="20.25" customHeight="1" x14ac:dyDescent="0.2">
      <c r="A13" s="21" t="s">
        <v>12</v>
      </c>
      <c r="B13" s="21"/>
      <c r="C13" s="21"/>
      <c r="D13" s="21"/>
      <c r="E13" s="85"/>
      <c r="F13" s="29" t="str">
        <f>IF(E13&gt;0,VLOOKUP(E13,[1]ДовидникКПК!B$1:C$65536,2,FALSE),"")</f>
        <v/>
      </c>
      <c r="G13" s="29"/>
      <c r="H13" s="29"/>
      <c r="I13" s="29"/>
      <c r="J13" s="29"/>
      <c r="K13" s="29"/>
      <c r="L13" s="29"/>
      <c r="M13" s="29"/>
      <c r="N13" s="29"/>
    </row>
    <row r="14" spans="1:15" s="12" customFormat="1" ht="10.199999999999999" customHeight="1" x14ac:dyDescent="0.2">
      <c r="A14" s="21" t="s">
        <v>13</v>
      </c>
      <c r="B14" s="21"/>
      <c r="C14" s="21"/>
      <c r="D14" s="21"/>
      <c r="E14" s="28" t="str">
        <f>[1]ЗАПОЛНИТЬ!H10</f>
        <v>-</v>
      </c>
      <c r="F14" s="23" t="s">
        <v>131</v>
      </c>
      <c r="G14" s="23"/>
      <c r="H14" s="23"/>
      <c r="I14" s="23"/>
      <c r="J14" s="23"/>
      <c r="K14" s="23"/>
      <c r="L14" s="23"/>
      <c r="M14" s="23"/>
      <c r="N14" s="23"/>
    </row>
    <row r="15" spans="1:15" s="12" customFormat="1" ht="44.25" customHeight="1" x14ac:dyDescent="0.2">
      <c r="A15" s="21" t="s">
        <v>14</v>
      </c>
      <c r="B15" s="21"/>
      <c r="C15" s="21"/>
      <c r="D15" s="21"/>
      <c r="E15" s="86" t="s">
        <v>132</v>
      </c>
      <c r="F15" s="23" t="str">
        <f>IF(E15&gt;0,VLOOKUP(E15,[1]ДовидникКФК!A$1:B$65536,2,FALSE),"")</f>
        <v>Дошкільні заклади освіти</v>
      </c>
      <c r="G15" s="23"/>
      <c r="H15" s="23"/>
      <c r="I15" s="23"/>
      <c r="J15" s="23"/>
      <c r="K15" s="23"/>
      <c r="L15" s="23"/>
      <c r="M15" s="23"/>
      <c r="N15" s="23"/>
    </row>
    <row r="16" spans="1:15" s="12" customFormat="1" ht="10.199999999999999" x14ac:dyDescent="0.2">
      <c r="A16" s="32" t="s">
        <v>103</v>
      </c>
    </row>
    <row r="17" spans="1:15" s="12" customFormat="1" ht="10.5" customHeight="1" x14ac:dyDescent="0.2">
      <c r="A17" s="33" t="s">
        <v>16</v>
      </c>
    </row>
    <row r="18" spans="1:15" ht="24" customHeight="1" x14ac:dyDescent="0.3">
      <c r="A18" s="87" t="s">
        <v>17</v>
      </c>
      <c r="B18" s="87" t="s">
        <v>104</v>
      </c>
      <c r="C18" s="87" t="s">
        <v>19</v>
      </c>
      <c r="D18" s="87" t="s">
        <v>20</v>
      </c>
      <c r="E18" s="87" t="s">
        <v>22</v>
      </c>
      <c r="F18" s="87" t="s">
        <v>105</v>
      </c>
      <c r="G18" s="87" t="s">
        <v>106</v>
      </c>
      <c r="H18" s="87" t="s">
        <v>133</v>
      </c>
      <c r="I18" s="87" t="s">
        <v>108</v>
      </c>
      <c r="J18" s="88" t="s">
        <v>24</v>
      </c>
      <c r="K18" s="89"/>
      <c r="L18" s="88" t="s">
        <v>25</v>
      </c>
      <c r="M18" s="89"/>
      <c r="N18" s="87" t="s">
        <v>26</v>
      </c>
    </row>
    <row r="19" spans="1:15" ht="47.25" customHeight="1" x14ac:dyDescent="0.3">
      <c r="A19" s="90"/>
      <c r="B19" s="90"/>
      <c r="C19" s="90"/>
      <c r="D19" s="90"/>
      <c r="E19" s="90"/>
      <c r="F19" s="90"/>
      <c r="G19" s="90"/>
      <c r="H19" s="90"/>
      <c r="I19" s="90"/>
      <c r="J19" s="35" t="s">
        <v>109</v>
      </c>
      <c r="K19" s="36" t="s">
        <v>110</v>
      </c>
      <c r="L19" s="35" t="s">
        <v>109</v>
      </c>
      <c r="M19" s="36" t="s">
        <v>111</v>
      </c>
      <c r="N19" s="90"/>
    </row>
    <row r="20" spans="1:15" s="38" customFormat="1" ht="10.199999999999999" x14ac:dyDescent="0.2">
      <c r="A20" s="37">
        <v>1</v>
      </c>
      <c r="B20" s="37">
        <v>2</v>
      </c>
      <c r="C20" s="37">
        <v>3</v>
      </c>
      <c r="D20" s="37">
        <v>4</v>
      </c>
      <c r="E20" s="37">
        <v>5</v>
      </c>
      <c r="F20" s="37">
        <v>6</v>
      </c>
      <c r="G20" s="37">
        <v>7</v>
      </c>
      <c r="H20" s="37">
        <v>8</v>
      </c>
      <c r="I20" s="37">
        <v>9</v>
      </c>
      <c r="J20" s="37">
        <v>10</v>
      </c>
      <c r="K20" s="37">
        <v>11</v>
      </c>
      <c r="L20" s="37">
        <v>12</v>
      </c>
      <c r="M20" s="37">
        <v>13</v>
      </c>
      <c r="N20" s="37">
        <v>14</v>
      </c>
    </row>
    <row r="21" spans="1:15" s="38" customFormat="1" ht="10.199999999999999" x14ac:dyDescent="0.2">
      <c r="A21" s="37" t="s">
        <v>112</v>
      </c>
      <c r="B21" s="39" t="s">
        <v>27</v>
      </c>
      <c r="C21" s="40" t="s">
        <v>28</v>
      </c>
      <c r="D21" s="41">
        <f>SUM(D22:D26)</f>
        <v>9170223</v>
      </c>
      <c r="E21" s="91">
        <v>442169.14</v>
      </c>
      <c r="F21" s="91">
        <v>0</v>
      </c>
      <c r="G21" s="91">
        <v>0</v>
      </c>
      <c r="H21" s="42">
        <f>SUM(H22:H25)</f>
        <v>8936025.9000000004</v>
      </c>
      <c r="I21" s="42">
        <f>SUM(I22:I25)</f>
        <v>9170223.1699999999</v>
      </c>
      <c r="J21" s="43" t="s">
        <v>27</v>
      </c>
      <c r="K21" s="43" t="s">
        <v>27</v>
      </c>
      <c r="L21" s="43" t="s">
        <v>27</v>
      </c>
      <c r="M21" s="43" t="s">
        <v>27</v>
      </c>
      <c r="N21" s="41">
        <f>E21-F21+G21+I21-J27</f>
        <v>980437.47000000067</v>
      </c>
    </row>
    <row r="22" spans="1:15" s="38" customFormat="1" ht="13.5" customHeight="1" x14ac:dyDescent="0.2">
      <c r="A22" s="44" t="s">
        <v>113</v>
      </c>
      <c r="B22" s="39" t="s">
        <v>27</v>
      </c>
      <c r="C22" s="40" t="s">
        <v>29</v>
      </c>
      <c r="D22" s="91">
        <v>9163060</v>
      </c>
      <c r="E22" s="43" t="s">
        <v>27</v>
      </c>
      <c r="F22" s="43" t="s">
        <v>27</v>
      </c>
      <c r="G22" s="43" t="s">
        <v>27</v>
      </c>
      <c r="H22" s="92">
        <v>8928296.4900000002</v>
      </c>
      <c r="I22" s="92">
        <v>9162493.7599999998</v>
      </c>
      <c r="J22" s="43" t="s">
        <v>27</v>
      </c>
      <c r="K22" s="43" t="s">
        <v>27</v>
      </c>
      <c r="L22" s="43" t="s">
        <v>27</v>
      </c>
      <c r="M22" s="43" t="s">
        <v>27</v>
      </c>
      <c r="N22" s="43" t="s">
        <v>27</v>
      </c>
    </row>
    <row r="23" spans="1:15" s="38" customFormat="1" ht="10.199999999999999" x14ac:dyDescent="0.2">
      <c r="A23" s="45" t="s">
        <v>114</v>
      </c>
      <c r="B23" s="39" t="s">
        <v>27</v>
      </c>
      <c r="C23" s="40" t="s">
        <v>31</v>
      </c>
      <c r="D23" s="91">
        <v>0</v>
      </c>
      <c r="E23" s="43" t="s">
        <v>27</v>
      </c>
      <c r="F23" s="43" t="s">
        <v>27</v>
      </c>
      <c r="G23" s="43" t="s">
        <v>27</v>
      </c>
      <c r="H23" s="92">
        <v>0</v>
      </c>
      <c r="I23" s="92">
        <v>0</v>
      </c>
      <c r="J23" s="43" t="s">
        <v>27</v>
      </c>
      <c r="K23" s="43" t="s">
        <v>27</v>
      </c>
      <c r="L23" s="43" t="s">
        <v>27</v>
      </c>
      <c r="M23" s="43" t="s">
        <v>27</v>
      </c>
      <c r="N23" s="43" t="s">
        <v>27</v>
      </c>
    </row>
    <row r="24" spans="1:15" s="38" customFormat="1" ht="10.199999999999999" x14ac:dyDescent="0.2">
      <c r="A24" s="44" t="s">
        <v>115</v>
      </c>
      <c r="B24" s="39" t="s">
        <v>27</v>
      </c>
      <c r="C24" s="40" t="s">
        <v>33</v>
      </c>
      <c r="D24" s="91">
        <v>0</v>
      </c>
      <c r="E24" s="43" t="s">
        <v>27</v>
      </c>
      <c r="F24" s="43" t="s">
        <v>27</v>
      </c>
      <c r="G24" s="43" t="s">
        <v>27</v>
      </c>
      <c r="H24" s="92">
        <v>0</v>
      </c>
      <c r="I24" s="92">
        <v>0</v>
      </c>
      <c r="J24" s="43" t="s">
        <v>27</v>
      </c>
      <c r="K24" s="43" t="s">
        <v>27</v>
      </c>
      <c r="L24" s="43" t="s">
        <v>27</v>
      </c>
      <c r="M24" s="43" t="s">
        <v>27</v>
      </c>
      <c r="N24" s="43" t="s">
        <v>27</v>
      </c>
    </row>
    <row r="25" spans="1:15" s="38" customFormat="1" ht="12" customHeight="1" x14ac:dyDescent="0.2">
      <c r="A25" s="46" t="s">
        <v>116</v>
      </c>
      <c r="B25" s="39" t="s">
        <v>27</v>
      </c>
      <c r="C25" s="40" t="s">
        <v>35</v>
      </c>
      <c r="D25" s="91">
        <v>7163</v>
      </c>
      <c r="E25" s="43" t="s">
        <v>27</v>
      </c>
      <c r="F25" s="43" t="s">
        <v>27</v>
      </c>
      <c r="G25" s="43" t="s">
        <v>27</v>
      </c>
      <c r="H25" s="92">
        <v>7729.41</v>
      </c>
      <c r="I25" s="92">
        <v>7729.41</v>
      </c>
      <c r="J25" s="43" t="s">
        <v>27</v>
      </c>
      <c r="K25" s="43" t="s">
        <v>27</v>
      </c>
      <c r="L25" s="43" t="s">
        <v>27</v>
      </c>
      <c r="M25" s="43" t="s">
        <v>27</v>
      </c>
      <c r="N25" s="43" t="s">
        <v>27</v>
      </c>
    </row>
    <row r="26" spans="1:15" s="38" customFormat="1" ht="10.199999999999999" x14ac:dyDescent="0.2">
      <c r="A26" s="44" t="s">
        <v>117</v>
      </c>
      <c r="B26" s="39" t="s">
        <v>27</v>
      </c>
      <c r="C26" s="40" t="s">
        <v>37</v>
      </c>
      <c r="D26" s="91">
        <v>0</v>
      </c>
      <c r="E26" s="43" t="s">
        <v>27</v>
      </c>
      <c r="F26" s="43" t="s">
        <v>27</v>
      </c>
      <c r="G26" s="43" t="s">
        <v>27</v>
      </c>
      <c r="H26" s="43" t="s">
        <v>27</v>
      </c>
      <c r="I26" s="43" t="s">
        <v>27</v>
      </c>
      <c r="J26" s="43" t="s">
        <v>27</v>
      </c>
      <c r="K26" s="43" t="s">
        <v>27</v>
      </c>
      <c r="L26" s="43" t="s">
        <v>27</v>
      </c>
      <c r="M26" s="43" t="s">
        <v>27</v>
      </c>
      <c r="N26" s="43" t="s">
        <v>27</v>
      </c>
    </row>
    <row r="27" spans="1:15" s="38" customFormat="1" ht="10.199999999999999" x14ac:dyDescent="0.2">
      <c r="A27" s="37" t="s">
        <v>118</v>
      </c>
      <c r="B27" s="37" t="s">
        <v>27</v>
      </c>
      <c r="C27" s="40" t="s">
        <v>39</v>
      </c>
      <c r="D27" s="41">
        <f>D29+D63</f>
        <v>9163060</v>
      </c>
      <c r="E27" s="43" t="s">
        <v>27</v>
      </c>
      <c r="F27" s="43" t="s">
        <v>27</v>
      </c>
      <c r="G27" s="43" t="s">
        <v>27</v>
      </c>
      <c r="H27" s="43" t="s">
        <v>27</v>
      </c>
      <c r="I27" s="43" t="s">
        <v>27</v>
      </c>
      <c r="J27" s="41">
        <f>J29+J63</f>
        <v>8631954.8399999999</v>
      </c>
      <c r="K27" s="41">
        <f>K29+K63</f>
        <v>0</v>
      </c>
      <c r="L27" s="42">
        <f>L29+L63</f>
        <v>8164074.6900000004</v>
      </c>
      <c r="M27" s="41">
        <f>M29+M63</f>
        <v>0</v>
      </c>
      <c r="N27" s="43" t="s">
        <v>27</v>
      </c>
      <c r="O27" s="38" t="s">
        <v>134</v>
      </c>
    </row>
    <row r="28" spans="1:15" s="38" customFormat="1" ht="10.199999999999999" x14ac:dyDescent="0.2">
      <c r="A28" s="47" t="s">
        <v>119</v>
      </c>
      <c r="B28" s="39"/>
      <c r="C28" s="40"/>
      <c r="D28" s="41"/>
      <c r="E28" s="43"/>
      <c r="F28" s="43"/>
      <c r="G28" s="43"/>
      <c r="H28" s="43"/>
      <c r="I28" s="43"/>
      <c r="J28" s="41"/>
      <c r="K28" s="41"/>
      <c r="L28" s="41"/>
      <c r="M28" s="41"/>
      <c r="N28" s="43"/>
    </row>
    <row r="29" spans="1:15" s="38" customFormat="1" ht="10.199999999999999" x14ac:dyDescent="0.2">
      <c r="A29" s="39" t="s">
        <v>120</v>
      </c>
      <c r="B29" s="39">
        <v>2000</v>
      </c>
      <c r="C29" s="40" t="s">
        <v>41</v>
      </c>
      <c r="D29" s="41">
        <f>D30+D35+D51+D54+D58+D62</f>
        <v>9163060</v>
      </c>
      <c r="E29" s="43" t="s">
        <v>27</v>
      </c>
      <c r="F29" s="43" t="s">
        <v>27</v>
      </c>
      <c r="G29" s="43" t="s">
        <v>27</v>
      </c>
      <c r="H29" s="43" t="s">
        <v>27</v>
      </c>
      <c r="I29" s="43" t="s">
        <v>27</v>
      </c>
      <c r="J29" s="41">
        <f>J30+J35+J51+J54+J58+J62</f>
        <v>8631954.8399999999</v>
      </c>
      <c r="K29" s="41">
        <f>K30+K35+K51+K54+K58+K62</f>
        <v>0</v>
      </c>
      <c r="L29" s="41">
        <f>L30+L35+L51+L54+L58+L62</f>
        <v>8164074.6900000004</v>
      </c>
      <c r="M29" s="41">
        <f>M30+M35+M51+M54+M58+M62</f>
        <v>0</v>
      </c>
      <c r="N29" s="43" t="s">
        <v>27</v>
      </c>
    </row>
    <row r="30" spans="1:15" s="38" customFormat="1" ht="10.199999999999999" x14ac:dyDescent="0.2">
      <c r="A30" s="48" t="s">
        <v>30</v>
      </c>
      <c r="B30" s="39">
        <v>2100</v>
      </c>
      <c r="C30" s="40" t="s">
        <v>43</v>
      </c>
      <c r="D30" s="41">
        <f>D31+D34</f>
        <v>0</v>
      </c>
      <c r="E30" s="43" t="s">
        <v>27</v>
      </c>
      <c r="F30" s="43" t="s">
        <v>27</v>
      </c>
      <c r="G30" s="43" t="s">
        <v>27</v>
      </c>
      <c r="H30" s="43" t="s">
        <v>27</v>
      </c>
      <c r="I30" s="43" t="s">
        <v>27</v>
      </c>
      <c r="J30" s="41">
        <f>J31+J34</f>
        <v>0</v>
      </c>
      <c r="K30" s="41">
        <f>K31+K34</f>
        <v>0</v>
      </c>
      <c r="L30" s="41">
        <f>L31+L34</f>
        <v>0</v>
      </c>
      <c r="M30" s="41">
        <f>M31+M34</f>
        <v>0</v>
      </c>
      <c r="N30" s="43" t="s">
        <v>27</v>
      </c>
    </row>
    <row r="31" spans="1:15" s="38" customFormat="1" ht="10.199999999999999" x14ac:dyDescent="0.2">
      <c r="A31" s="49" t="s">
        <v>32</v>
      </c>
      <c r="B31" s="50">
        <v>2110</v>
      </c>
      <c r="C31" s="50">
        <v>100</v>
      </c>
      <c r="D31" s="93">
        <f>SUM(D32:D33)</f>
        <v>0</v>
      </c>
      <c r="E31" s="43" t="s">
        <v>27</v>
      </c>
      <c r="F31" s="43" t="s">
        <v>27</v>
      </c>
      <c r="G31" s="43" t="s">
        <v>27</v>
      </c>
      <c r="H31" s="43" t="s">
        <v>27</v>
      </c>
      <c r="I31" s="43" t="s">
        <v>27</v>
      </c>
      <c r="J31" s="93">
        <f>SUM(J32:J33)</f>
        <v>0</v>
      </c>
      <c r="K31" s="93">
        <f>SUM(K32:K33)</f>
        <v>0</v>
      </c>
      <c r="L31" s="93">
        <f>SUM(L32:L33)</f>
        <v>0</v>
      </c>
      <c r="M31" s="93">
        <f>SUM(M32:M33)</f>
        <v>0</v>
      </c>
      <c r="N31" s="43" t="s">
        <v>27</v>
      </c>
    </row>
    <row r="32" spans="1:15" s="38" customFormat="1" ht="10.199999999999999" x14ac:dyDescent="0.2">
      <c r="A32" s="51" t="s">
        <v>34</v>
      </c>
      <c r="B32" s="35">
        <v>2111</v>
      </c>
      <c r="C32" s="35">
        <v>110</v>
      </c>
      <c r="D32" s="94">
        <v>0</v>
      </c>
      <c r="E32" s="43" t="s">
        <v>27</v>
      </c>
      <c r="F32" s="43" t="s">
        <v>27</v>
      </c>
      <c r="G32" s="43" t="s">
        <v>27</v>
      </c>
      <c r="H32" s="43" t="s">
        <v>27</v>
      </c>
      <c r="I32" s="43" t="s">
        <v>27</v>
      </c>
      <c r="J32" s="94">
        <v>0</v>
      </c>
      <c r="K32" s="94">
        <v>0</v>
      </c>
      <c r="L32" s="94">
        <v>0</v>
      </c>
      <c r="M32" s="94">
        <v>0</v>
      </c>
      <c r="N32" s="43" t="s">
        <v>27</v>
      </c>
    </row>
    <row r="33" spans="1:14" s="38" customFormat="1" ht="10.199999999999999" x14ac:dyDescent="0.2">
      <c r="A33" s="51" t="s">
        <v>36</v>
      </c>
      <c r="B33" s="35">
        <v>2112</v>
      </c>
      <c r="C33" s="35">
        <v>120</v>
      </c>
      <c r="D33" s="94">
        <v>0</v>
      </c>
      <c r="E33" s="43" t="s">
        <v>27</v>
      </c>
      <c r="F33" s="43" t="s">
        <v>27</v>
      </c>
      <c r="G33" s="43" t="s">
        <v>27</v>
      </c>
      <c r="H33" s="43" t="s">
        <v>27</v>
      </c>
      <c r="I33" s="43" t="s">
        <v>27</v>
      </c>
      <c r="J33" s="95">
        <v>0</v>
      </c>
      <c r="K33" s="95">
        <v>0</v>
      </c>
      <c r="L33" s="95">
        <v>0</v>
      </c>
      <c r="M33" s="95">
        <v>0</v>
      </c>
      <c r="N33" s="43" t="s">
        <v>27</v>
      </c>
    </row>
    <row r="34" spans="1:14" s="38" customFormat="1" ht="10.199999999999999" x14ac:dyDescent="0.2">
      <c r="A34" s="52" t="s">
        <v>38</v>
      </c>
      <c r="B34" s="50">
        <v>2120</v>
      </c>
      <c r="C34" s="50">
        <v>130</v>
      </c>
      <c r="D34" s="96">
        <v>0</v>
      </c>
      <c r="E34" s="43" t="s">
        <v>27</v>
      </c>
      <c r="F34" s="43" t="s">
        <v>27</v>
      </c>
      <c r="G34" s="43" t="s">
        <v>27</v>
      </c>
      <c r="H34" s="43" t="s">
        <v>27</v>
      </c>
      <c r="I34" s="43" t="s">
        <v>27</v>
      </c>
      <c r="J34" s="96">
        <v>0</v>
      </c>
      <c r="K34" s="96">
        <v>0</v>
      </c>
      <c r="L34" s="96">
        <v>0</v>
      </c>
      <c r="M34" s="96">
        <v>0</v>
      </c>
      <c r="N34" s="43" t="s">
        <v>27</v>
      </c>
    </row>
    <row r="35" spans="1:14" s="38" customFormat="1" ht="10.199999999999999" x14ac:dyDescent="0.2">
      <c r="A35" s="53" t="s">
        <v>40</v>
      </c>
      <c r="B35" s="39">
        <v>2200</v>
      </c>
      <c r="C35" s="39">
        <v>140</v>
      </c>
      <c r="D35" s="41">
        <f>SUM(D36:D42)+D48</f>
        <v>9163060</v>
      </c>
      <c r="E35" s="43" t="s">
        <v>27</v>
      </c>
      <c r="F35" s="43" t="s">
        <v>27</v>
      </c>
      <c r="G35" s="43" t="s">
        <v>27</v>
      </c>
      <c r="H35" s="43" t="s">
        <v>27</v>
      </c>
      <c r="I35" s="43" t="s">
        <v>27</v>
      </c>
      <c r="J35" s="41">
        <f>SUM(J36:J42)+J48</f>
        <v>8631954.8399999999</v>
      </c>
      <c r="K35" s="41">
        <f>SUM(K36:K42)+K48</f>
        <v>0</v>
      </c>
      <c r="L35" s="41">
        <f>SUM(L36:L42)+L48</f>
        <v>8164074.6900000004</v>
      </c>
      <c r="M35" s="41">
        <f>SUM(M36:M42)+M48</f>
        <v>0</v>
      </c>
      <c r="N35" s="43" t="s">
        <v>27</v>
      </c>
    </row>
    <row r="36" spans="1:14" s="38" customFormat="1" ht="10.199999999999999" x14ac:dyDescent="0.2">
      <c r="A36" s="49" t="s">
        <v>42</v>
      </c>
      <c r="B36" s="50">
        <v>2210</v>
      </c>
      <c r="C36" s="50">
        <v>150</v>
      </c>
      <c r="D36" s="96">
        <v>3578</v>
      </c>
      <c r="E36" s="43" t="s">
        <v>27</v>
      </c>
      <c r="F36" s="43" t="s">
        <v>27</v>
      </c>
      <c r="G36" s="43" t="s">
        <v>27</v>
      </c>
      <c r="H36" s="43" t="s">
        <v>27</v>
      </c>
      <c r="I36" s="43" t="s">
        <v>27</v>
      </c>
      <c r="J36" s="96">
        <v>3577.35</v>
      </c>
      <c r="K36" s="96">
        <v>0</v>
      </c>
      <c r="L36" s="96">
        <v>3240.28</v>
      </c>
      <c r="M36" s="96">
        <v>0</v>
      </c>
      <c r="N36" s="43" t="s">
        <v>27</v>
      </c>
    </row>
    <row r="37" spans="1:14" s="38" customFormat="1" ht="10.199999999999999" x14ac:dyDescent="0.2">
      <c r="A37" s="49" t="s">
        <v>44</v>
      </c>
      <c r="B37" s="50">
        <v>2220</v>
      </c>
      <c r="C37" s="50">
        <v>160</v>
      </c>
      <c r="D37" s="96">
        <v>0</v>
      </c>
      <c r="E37" s="43" t="s">
        <v>27</v>
      </c>
      <c r="F37" s="43" t="s">
        <v>27</v>
      </c>
      <c r="G37" s="43" t="s">
        <v>27</v>
      </c>
      <c r="H37" s="43" t="s">
        <v>27</v>
      </c>
      <c r="I37" s="43" t="s">
        <v>27</v>
      </c>
      <c r="J37" s="96">
        <v>0</v>
      </c>
      <c r="K37" s="96">
        <v>0</v>
      </c>
      <c r="L37" s="96">
        <v>0</v>
      </c>
      <c r="M37" s="96">
        <v>0</v>
      </c>
      <c r="N37" s="43" t="s">
        <v>27</v>
      </c>
    </row>
    <row r="38" spans="1:14" s="38" customFormat="1" ht="10.199999999999999" x14ac:dyDescent="0.2">
      <c r="A38" s="49" t="s">
        <v>45</v>
      </c>
      <c r="B38" s="50">
        <v>2230</v>
      </c>
      <c r="C38" s="50">
        <v>170</v>
      </c>
      <c r="D38" s="96">
        <v>9159482</v>
      </c>
      <c r="E38" s="43" t="s">
        <v>27</v>
      </c>
      <c r="F38" s="43" t="s">
        <v>27</v>
      </c>
      <c r="G38" s="43" t="s">
        <v>27</v>
      </c>
      <c r="H38" s="43" t="s">
        <v>27</v>
      </c>
      <c r="I38" s="43" t="s">
        <v>27</v>
      </c>
      <c r="J38" s="96">
        <v>8628377.4900000002</v>
      </c>
      <c r="K38" s="96">
        <v>0</v>
      </c>
      <c r="L38" s="97">
        <v>8160834.4100000001</v>
      </c>
      <c r="M38" s="96">
        <v>0</v>
      </c>
      <c r="N38" s="43" t="s">
        <v>27</v>
      </c>
    </row>
    <row r="39" spans="1:14" s="38" customFormat="1" ht="10.199999999999999" x14ac:dyDescent="0.2">
      <c r="A39" s="49" t="s">
        <v>46</v>
      </c>
      <c r="B39" s="50">
        <v>2240</v>
      </c>
      <c r="C39" s="50">
        <v>180</v>
      </c>
      <c r="D39" s="96">
        <v>0</v>
      </c>
      <c r="E39" s="43" t="s">
        <v>27</v>
      </c>
      <c r="F39" s="43" t="s">
        <v>27</v>
      </c>
      <c r="G39" s="43" t="s">
        <v>27</v>
      </c>
      <c r="H39" s="43" t="s">
        <v>27</v>
      </c>
      <c r="I39" s="43" t="s">
        <v>27</v>
      </c>
      <c r="J39" s="96">
        <v>0</v>
      </c>
      <c r="K39" s="96">
        <v>0</v>
      </c>
      <c r="L39" s="96">
        <v>0</v>
      </c>
      <c r="M39" s="96">
        <v>0</v>
      </c>
      <c r="N39" s="43" t="s">
        <v>27</v>
      </c>
    </row>
    <row r="40" spans="1:14" s="38" customFormat="1" ht="11.25" customHeight="1" x14ac:dyDescent="0.2">
      <c r="A40" s="49" t="s">
        <v>47</v>
      </c>
      <c r="B40" s="50">
        <v>2250</v>
      </c>
      <c r="C40" s="50">
        <v>190</v>
      </c>
      <c r="D40" s="96">
        <v>0</v>
      </c>
      <c r="E40" s="43" t="s">
        <v>27</v>
      </c>
      <c r="F40" s="43" t="s">
        <v>27</v>
      </c>
      <c r="G40" s="43" t="s">
        <v>27</v>
      </c>
      <c r="H40" s="43" t="s">
        <v>27</v>
      </c>
      <c r="I40" s="43" t="s">
        <v>27</v>
      </c>
      <c r="J40" s="96">
        <v>0</v>
      </c>
      <c r="K40" s="96">
        <v>0</v>
      </c>
      <c r="L40" s="96">
        <v>0</v>
      </c>
      <c r="M40" s="96">
        <v>0</v>
      </c>
      <c r="N40" s="43" t="s">
        <v>27</v>
      </c>
    </row>
    <row r="41" spans="1:14" s="38" customFormat="1" ht="11.25" customHeight="1" x14ac:dyDescent="0.2">
      <c r="A41" s="52" t="s">
        <v>48</v>
      </c>
      <c r="B41" s="50">
        <v>2260</v>
      </c>
      <c r="C41" s="50">
        <v>200</v>
      </c>
      <c r="D41" s="96">
        <v>0</v>
      </c>
      <c r="E41" s="43" t="s">
        <v>27</v>
      </c>
      <c r="F41" s="43" t="s">
        <v>27</v>
      </c>
      <c r="G41" s="43" t="s">
        <v>27</v>
      </c>
      <c r="H41" s="43" t="s">
        <v>27</v>
      </c>
      <c r="I41" s="43" t="s">
        <v>27</v>
      </c>
      <c r="J41" s="96">
        <v>0</v>
      </c>
      <c r="K41" s="96">
        <v>0</v>
      </c>
      <c r="L41" s="96">
        <v>0</v>
      </c>
      <c r="M41" s="96">
        <v>0</v>
      </c>
      <c r="N41" s="43" t="s">
        <v>27</v>
      </c>
    </row>
    <row r="42" spans="1:14" s="38" customFormat="1" ht="11.25" customHeight="1" x14ac:dyDescent="0.2">
      <c r="A42" s="52" t="s">
        <v>49</v>
      </c>
      <c r="B42" s="50">
        <v>2270</v>
      </c>
      <c r="C42" s="50">
        <v>210</v>
      </c>
      <c r="D42" s="93">
        <f>SUM(D43:D47)</f>
        <v>0</v>
      </c>
      <c r="E42" s="43" t="s">
        <v>27</v>
      </c>
      <c r="F42" s="43" t="s">
        <v>27</v>
      </c>
      <c r="G42" s="43" t="s">
        <v>27</v>
      </c>
      <c r="H42" s="43" t="s">
        <v>27</v>
      </c>
      <c r="I42" s="43" t="s">
        <v>27</v>
      </c>
      <c r="J42" s="93">
        <f>SUM(J43:J47)</f>
        <v>0</v>
      </c>
      <c r="K42" s="93">
        <f>SUM(K43:K47)</f>
        <v>0</v>
      </c>
      <c r="L42" s="93">
        <f>SUM(L43:L47)</f>
        <v>0</v>
      </c>
      <c r="M42" s="93">
        <f>SUM(M43:M47)</f>
        <v>0</v>
      </c>
      <c r="N42" s="43" t="s">
        <v>27</v>
      </c>
    </row>
    <row r="43" spans="1:14" s="38" customFormat="1" ht="11.25" customHeight="1" x14ac:dyDescent="0.2">
      <c r="A43" s="51" t="s">
        <v>50</v>
      </c>
      <c r="B43" s="35">
        <v>2271</v>
      </c>
      <c r="C43" s="35">
        <v>220</v>
      </c>
      <c r="D43" s="94">
        <v>0</v>
      </c>
      <c r="E43" s="43" t="s">
        <v>27</v>
      </c>
      <c r="F43" s="43" t="s">
        <v>27</v>
      </c>
      <c r="G43" s="43" t="s">
        <v>27</v>
      </c>
      <c r="H43" s="43" t="s">
        <v>27</v>
      </c>
      <c r="I43" s="43" t="s">
        <v>27</v>
      </c>
      <c r="J43" s="94">
        <v>0</v>
      </c>
      <c r="K43" s="94">
        <v>0</v>
      </c>
      <c r="L43" s="94">
        <v>0</v>
      </c>
      <c r="M43" s="94">
        <v>0</v>
      </c>
      <c r="N43" s="43" t="s">
        <v>27</v>
      </c>
    </row>
    <row r="44" spans="1:14" s="38" customFormat="1" ht="10.199999999999999" x14ac:dyDescent="0.2">
      <c r="A44" s="51" t="s">
        <v>51</v>
      </c>
      <c r="B44" s="35">
        <v>2272</v>
      </c>
      <c r="C44" s="50">
        <v>230</v>
      </c>
      <c r="D44" s="96">
        <v>0</v>
      </c>
      <c r="E44" s="43" t="s">
        <v>27</v>
      </c>
      <c r="F44" s="43" t="s">
        <v>27</v>
      </c>
      <c r="G44" s="43" t="s">
        <v>27</v>
      </c>
      <c r="H44" s="43" t="s">
        <v>27</v>
      </c>
      <c r="I44" s="43" t="s">
        <v>27</v>
      </c>
      <c r="J44" s="96">
        <v>0</v>
      </c>
      <c r="K44" s="96">
        <v>0</v>
      </c>
      <c r="L44" s="96">
        <v>0</v>
      </c>
      <c r="M44" s="96">
        <v>0</v>
      </c>
      <c r="N44" s="43" t="s">
        <v>27</v>
      </c>
    </row>
    <row r="45" spans="1:14" s="38" customFormat="1" ht="10.199999999999999" x14ac:dyDescent="0.2">
      <c r="A45" s="51" t="s">
        <v>52</v>
      </c>
      <c r="B45" s="35">
        <v>2273</v>
      </c>
      <c r="C45" s="35">
        <v>240</v>
      </c>
      <c r="D45" s="96">
        <v>0</v>
      </c>
      <c r="E45" s="43" t="s">
        <v>27</v>
      </c>
      <c r="F45" s="43" t="s">
        <v>27</v>
      </c>
      <c r="G45" s="43" t="s">
        <v>27</v>
      </c>
      <c r="H45" s="43" t="s">
        <v>27</v>
      </c>
      <c r="I45" s="43" t="s">
        <v>27</v>
      </c>
      <c r="J45" s="96">
        <v>0</v>
      </c>
      <c r="K45" s="96">
        <v>0</v>
      </c>
      <c r="L45" s="96">
        <v>0</v>
      </c>
      <c r="M45" s="96">
        <v>0</v>
      </c>
      <c r="N45" s="43" t="s">
        <v>27</v>
      </c>
    </row>
    <row r="46" spans="1:14" s="38" customFormat="1" ht="10.199999999999999" x14ac:dyDescent="0.2">
      <c r="A46" s="51" t="s">
        <v>53</v>
      </c>
      <c r="B46" s="35">
        <v>2274</v>
      </c>
      <c r="C46" s="50">
        <v>250</v>
      </c>
      <c r="D46" s="96">
        <v>0</v>
      </c>
      <c r="E46" s="43" t="s">
        <v>27</v>
      </c>
      <c r="F46" s="43" t="s">
        <v>27</v>
      </c>
      <c r="G46" s="43" t="s">
        <v>27</v>
      </c>
      <c r="H46" s="43" t="s">
        <v>27</v>
      </c>
      <c r="I46" s="43" t="s">
        <v>27</v>
      </c>
      <c r="J46" s="96">
        <v>0</v>
      </c>
      <c r="K46" s="96">
        <v>0</v>
      </c>
      <c r="L46" s="96">
        <v>0</v>
      </c>
      <c r="M46" s="96">
        <v>0</v>
      </c>
      <c r="N46" s="43" t="s">
        <v>27</v>
      </c>
    </row>
    <row r="47" spans="1:14" s="38" customFormat="1" ht="10.199999999999999" x14ac:dyDescent="0.2">
      <c r="A47" s="51" t="s">
        <v>54</v>
      </c>
      <c r="B47" s="35">
        <v>2275</v>
      </c>
      <c r="C47" s="35">
        <v>260</v>
      </c>
      <c r="D47" s="94">
        <v>0</v>
      </c>
      <c r="E47" s="43" t="s">
        <v>27</v>
      </c>
      <c r="F47" s="43" t="s">
        <v>27</v>
      </c>
      <c r="G47" s="43" t="s">
        <v>27</v>
      </c>
      <c r="H47" s="43" t="s">
        <v>27</v>
      </c>
      <c r="I47" s="43" t="s">
        <v>27</v>
      </c>
      <c r="J47" s="94">
        <v>0</v>
      </c>
      <c r="K47" s="94">
        <v>0</v>
      </c>
      <c r="L47" s="94">
        <v>0</v>
      </c>
      <c r="M47" s="94">
        <v>0</v>
      </c>
      <c r="N47" s="43" t="s">
        <v>27</v>
      </c>
    </row>
    <row r="48" spans="1:14" s="38" customFormat="1" ht="20.399999999999999" x14ac:dyDescent="0.2">
      <c r="A48" s="52" t="s">
        <v>55</v>
      </c>
      <c r="B48" s="50">
        <v>2280</v>
      </c>
      <c r="C48" s="50">
        <v>270</v>
      </c>
      <c r="D48" s="93">
        <f>SUM(D49:D50)</f>
        <v>0</v>
      </c>
      <c r="E48" s="43" t="s">
        <v>27</v>
      </c>
      <c r="F48" s="43" t="s">
        <v>27</v>
      </c>
      <c r="G48" s="43" t="s">
        <v>27</v>
      </c>
      <c r="H48" s="43" t="s">
        <v>27</v>
      </c>
      <c r="I48" s="43" t="s">
        <v>27</v>
      </c>
      <c r="J48" s="93">
        <f>SUM(J49:J50)</f>
        <v>0</v>
      </c>
      <c r="K48" s="93">
        <f>SUM(K49:K50)</f>
        <v>0</v>
      </c>
      <c r="L48" s="93">
        <f>SUM(L49:L50)</f>
        <v>0</v>
      </c>
      <c r="M48" s="93">
        <f>SUM(M49:M50)</f>
        <v>0</v>
      </c>
      <c r="N48" s="43" t="s">
        <v>27</v>
      </c>
    </row>
    <row r="49" spans="1:14" s="38" customFormat="1" ht="20.399999999999999" x14ac:dyDescent="0.2">
      <c r="A49" s="54" t="s">
        <v>56</v>
      </c>
      <c r="B49" s="35">
        <v>2281</v>
      </c>
      <c r="C49" s="35">
        <v>280</v>
      </c>
      <c r="D49" s="94">
        <v>0</v>
      </c>
      <c r="E49" s="43" t="s">
        <v>27</v>
      </c>
      <c r="F49" s="43" t="s">
        <v>27</v>
      </c>
      <c r="G49" s="43" t="s">
        <v>27</v>
      </c>
      <c r="H49" s="43" t="s">
        <v>27</v>
      </c>
      <c r="I49" s="43" t="s">
        <v>27</v>
      </c>
      <c r="J49" s="94">
        <v>0</v>
      </c>
      <c r="K49" s="94">
        <v>0</v>
      </c>
      <c r="L49" s="94">
        <v>0</v>
      </c>
      <c r="M49" s="94">
        <v>0</v>
      </c>
      <c r="N49" s="43" t="s">
        <v>27</v>
      </c>
    </row>
    <row r="50" spans="1:14" s="38" customFormat="1" ht="20.399999999999999" x14ac:dyDescent="0.2">
      <c r="A50" s="51" t="s">
        <v>57</v>
      </c>
      <c r="B50" s="35">
        <v>2282</v>
      </c>
      <c r="C50" s="50">
        <v>290</v>
      </c>
      <c r="D50" s="94">
        <v>0</v>
      </c>
      <c r="E50" s="43" t="s">
        <v>27</v>
      </c>
      <c r="F50" s="43" t="s">
        <v>27</v>
      </c>
      <c r="G50" s="43" t="s">
        <v>27</v>
      </c>
      <c r="H50" s="43" t="s">
        <v>27</v>
      </c>
      <c r="I50" s="43" t="s">
        <v>27</v>
      </c>
      <c r="J50" s="94">
        <v>0</v>
      </c>
      <c r="K50" s="94">
        <v>0</v>
      </c>
      <c r="L50" s="94">
        <v>0</v>
      </c>
      <c r="M50" s="94">
        <v>0</v>
      </c>
      <c r="N50" s="43" t="s">
        <v>27</v>
      </c>
    </row>
    <row r="51" spans="1:14" s="38" customFormat="1" ht="10.199999999999999" x14ac:dyDescent="0.2">
      <c r="A51" s="48" t="s">
        <v>58</v>
      </c>
      <c r="B51" s="39">
        <v>2400</v>
      </c>
      <c r="C51" s="39">
        <v>300</v>
      </c>
      <c r="D51" s="41">
        <f>SUM(D52:D53)</f>
        <v>0</v>
      </c>
      <c r="E51" s="43" t="s">
        <v>27</v>
      </c>
      <c r="F51" s="43" t="s">
        <v>27</v>
      </c>
      <c r="G51" s="43" t="s">
        <v>27</v>
      </c>
      <c r="H51" s="43" t="s">
        <v>27</v>
      </c>
      <c r="I51" s="43" t="s">
        <v>27</v>
      </c>
      <c r="J51" s="41">
        <f>SUM(J52:J53)</f>
        <v>0</v>
      </c>
      <c r="K51" s="41">
        <f>SUM(K52:K53)</f>
        <v>0</v>
      </c>
      <c r="L51" s="41">
        <f>SUM(L52:L53)</f>
        <v>0</v>
      </c>
      <c r="M51" s="41">
        <f>SUM(M52:M53)</f>
        <v>0</v>
      </c>
      <c r="N51" s="43" t="s">
        <v>27</v>
      </c>
    </row>
    <row r="52" spans="1:14" s="38" customFormat="1" ht="10.199999999999999" x14ac:dyDescent="0.2">
      <c r="A52" s="55" t="s">
        <v>59</v>
      </c>
      <c r="B52" s="50">
        <v>2410</v>
      </c>
      <c r="C52" s="50">
        <v>310</v>
      </c>
      <c r="D52" s="96">
        <v>0</v>
      </c>
      <c r="E52" s="43" t="s">
        <v>27</v>
      </c>
      <c r="F52" s="43" t="s">
        <v>27</v>
      </c>
      <c r="G52" s="43" t="s">
        <v>27</v>
      </c>
      <c r="H52" s="43" t="s">
        <v>27</v>
      </c>
      <c r="I52" s="43" t="s">
        <v>27</v>
      </c>
      <c r="J52" s="96">
        <v>0</v>
      </c>
      <c r="K52" s="96">
        <v>0</v>
      </c>
      <c r="L52" s="96">
        <v>0</v>
      </c>
      <c r="M52" s="96">
        <v>0</v>
      </c>
      <c r="N52" s="43" t="s">
        <v>27</v>
      </c>
    </row>
    <row r="53" spans="1:14" s="38" customFormat="1" ht="10.199999999999999" x14ac:dyDescent="0.2">
      <c r="A53" s="55" t="s">
        <v>60</v>
      </c>
      <c r="B53" s="50">
        <v>2420</v>
      </c>
      <c r="C53" s="50">
        <v>320</v>
      </c>
      <c r="D53" s="96">
        <v>0</v>
      </c>
      <c r="E53" s="43" t="s">
        <v>27</v>
      </c>
      <c r="F53" s="43" t="s">
        <v>27</v>
      </c>
      <c r="G53" s="43" t="s">
        <v>27</v>
      </c>
      <c r="H53" s="43" t="s">
        <v>27</v>
      </c>
      <c r="I53" s="43" t="s">
        <v>27</v>
      </c>
      <c r="J53" s="96">
        <v>0</v>
      </c>
      <c r="K53" s="96">
        <v>0</v>
      </c>
      <c r="L53" s="96">
        <v>0</v>
      </c>
      <c r="M53" s="96">
        <v>0</v>
      </c>
      <c r="N53" s="43" t="s">
        <v>27</v>
      </c>
    </row>
    <row r="54" spans="1:14" s="38" customFormat="1" ht="10.8" x14ac:dyDescent="0.2">
      <c r="A54" s="56" t="s">
        <v>61</v>
      </c>
      <c r="B54" s="39">
        <v>2600</v>
      </c>
      <c r="C54" s="57">
        <v>330</v>
      </c>
      <c r="D54" s="41">
        <f>SUM(D55:D57)</f>
        <v>0</v>
      </c>
      <c r="E54" s="43" t="s">
        <v>27</v>
      </c>
      <c r="F54" s="43" t="s">
        <v>27</v>
      </c>
      <c r="G54" s="43" t="s">
        <v>27</v>
      </c>
      <c r="H54" s="43" t="s">
        <v>27</v>
      </c>
      <c r="I54" s="43" t="s">
        <v>27</v>
      </c>
      <c r="J54" s="41">
        <f>SUM(J55:J57)</f>
        <v>0</v>
      </c>
      <c r="K54" s="41">
        <f>SUM(K55:K57)</f>
        <v>0</v>
      </c>
      <c r="L54" s="41">
        <f>SUM(L55:L57)</f>
        <v>0</v>
      </c>
      <c r="M54" s="41">
        <f>SUM(M55:M57)</f>
        <v>0</v>
      </c>
      <c r="N54" s="43" t="s">
        <v>27</v>
      </c>
    </row>
    <row r="55" spans="1:14" s="38" customFormat="1" ht="12.75" customHeight="1" x14ac:dyDescent="0.2">
      <c r="A55" s="52" t="s">
        <v>62</v>
      </c>
      <c r="B55" s="50">
        <v>2610</v>
      </c>
      <c r="C55" s="50">
        <v>340</v>
      </c>
      <c r="D55" s="96">
        <v>0</v>
      </c>
      <c r="E55" s="43" t="s">
        <v>27</v>
      </c>
      <c r="F55" s="43" t="s">
        <v>27</v>
      </c>
      <c r="G55" s="43" t="s">
        <v>27</v>
      </c>
      <c r="H55" s="43" t="s">
        <v>27</v>
      </c>
      <c r="I55" s="43" t="s">
        <v>27</v>
      </c>
      <c r="J55" s="96">
        <v>0</v>
      </c>
      <c r="K55" s="96">
        <v>0</v>
      </c>
      <c r="L55" s="96">
        <v>0</v>
      </c>
      <c r="M55" s="96">
        <v>0</v>
      </c>
      <c r="N55" s="43" t="s">
        <v>27</v>
      </c>
    </row>
    <row r="56" spans="1:14" s="38" customFormat="1" ht="10.8" x14ac:dyDescent="0.25">
      <c r="A56" s="52" t="s">
        <v>63</v>
      </c>
      <c r="B56" s="50">
        <v>2620</v>
      </c>
      <c r="C56" s="50">
        <v>350</v>
      </c>
      <c r="D56" s="98">
        <v>0</v>
      </c>
      <c r="E56" s="43" t="s">
        <v>27</v>
      </c>
      <c r="F56" s="43" t="s">
        <v>27</v>
      </c>
      <c r="G56" s="43" t="s">
        <v>27</v>
      </c>
      <c r="H56" s="43" t="s">
        <v>27</v>
      </c>
      <c r="I56" s="43" t="s">
        <v>27</v>
      </c>
      <c r="J56" s="99">
        <v>0</v>
      </c>
      <c r="K56" s="99">
        <v>0</v>
      </c>
      <c r="L56" s="99">
        <v>0</v>
      </c>
      <c r="M56" s="99">
        <v>0</v>
      </c>
      <c r="N56" s="43" t="s">
        <v>27</v>
      </c>
    </row>
    <row r="57" spans="1:14" s="38" customFormat="1" ht="11.25" customHeight="1" x14ac:dyDescent="0.2">
      <c r="A57" s="55" t="s">
        <v>64</v>
      </c>
      <c r="B57" s="50">
        <v>2630</v>
      </c>
      <c r="C57" s="50">
        <v>360</v>
      </c>
      <c r="D57" s="100">
        <v>0</v>
      </c>
      <c r="E57" s="43" t="s">
        <v>27</v>
      </c>
      <c r="F57" s="43" t="s">
        <v>27</v>
      </c>
      <c r="G57" s="43" t="s">
        <v>27</v>
      </c>
      <c r="H57" s="43" t="s">
        <v>27</v>
      </c>
      <c r="I57" s="43" t="s">
        <v>27</v>
      </c>
      <c r="J57" s="100">
        <v>0</v>
      </c>
      <c r="K57" s="100">
        <v>0</v>
      </c>
      <c r="L57" s="100">
        <v>0</v>
      </c>
      <c r="M57" s="100">
        <v>0</v>
      </c>
      <c r="N57" s="43" t="s">
        <v>27</v>
      </c>
    </row>
    <row r="58" spans="1:14" s="38" customFormat="1" ht="10.5" customHeight="1" x14ac:dyDescent="0.2">
      <c r="A58" s="53" t="s">
        <v>65</v>
      </c>
      <c r="B58" s="39">
        <v>2700</v>
      </c>
      <c r="C58" s="39">
        <v>370</v>
      </c>
      <c r="D58" s="41">
        <f>SUM(D59:D61)</f>
        <v>0</v>
      </c>
      <c r="E58" s="43" t="s">
        <v>27</v>
      </c>
      <c r="F58" s="43" t="s">
        <v>27</v>
      </c>
      <c r="G58" s="43" t="s">
        <v>27</v>
      </c>
      <c r="H58" s="43" t="s">
        <v>27</v>
      </c>
      <c r="I58" s="43" t="s">
        <v>27</v>
      </c>
      <c r="J58" s="41">
        <f>SUM(J59:J61)</f>
        <v>0</v>
      </c>
      <c r="K58" s="41">
        <f>SUM(K59:K61)</f>
        <v>0</v>
      </c>
      <c r="L58" s="41">
        <f>SUM(L59:L61)</f>
        <v>0</v>
      </c>
      <c r="M58" s="41">
        <f>SUM(M59:M61)</f>
        <v>0</v>
      </c>
      <c r="N58" s="43" t="s">
        <v>27</v>
      </c>
    </row>
    <row r="59" spans="1:14" s="38" customFormat="1" ht="10.199999999999999" x14ac:dyDescent="0.2">
      <c r="A59" s="52" t="s">
        <v>66</v>
      </c>
      <c r="B59" s="50">
        <v>2710</v>
      </c>
      <c r="C59" s="50">
        <v>380</v>
      </c>
      <c r="D59" s="96">
        <v>0</v>
      </c>
      <c r="E59" s="43" t="s">
        <v>27</v>
      </c>
      <c r="F59" s="43" t="s">
        <v>27</v>
      </c>
      <c r="G59" s="43" t="s">
        <v>27</v>
      </c>
      <c r="H59" s="43" t="s">
        <v>27</v>
      </c>
      <c r="I59" s="43" t="s">
        <v>27</v>
      </c>
      <c r="J59" s="96">
        <v>0</v>
      </c>
      <c r="K59" s="96">
        <v>0</v>
      </c>
      <c r="L59" s="96">
        <v>0</v>
      </c>
      <c r="M59" s="96">
        <v>0</v>
      </c>
      <c r="N59" s="43" t="s">
        <v>27</v>
      </c>
    </row>
    <row r="60" spans="1:14" s="38" customFormat="1" ht="10.199999999999999" x14ac:dyDescent="0.2">
      <c r="A60" s="52" t="s">
        <v>67</v>
      </c>
      <c r="B60" s="50">
        <v>2720</v>
      </c>
      <c r="C60" s="50">
        <v>390</v>
      </c>
      <c r="D60" s="96">
        <v>0</v>
      </c>
      <c r="E60" s="43" t="s">
        <v>27</v>
      </c>
      <c r="F60" s="43" t="s">
        <v>27</v>
      </c>
      <c r="G60" s="43" t="s">
        <v>27</v>
      </c>
      <c r="H60" s="43" t="s">
        <v>27</v>
      </c>
      <c r="I60" s="43" t="s">
        <v>27</v>
      </c>
      <c r="J60" s="96">
        <v>0</v>
      </c>
      <c r="K60" s="96">
        <v>0</v>
      </c>
      <c r="L60" s="96">
        <v>0</v>
      </c>
      <c r="M60" s="96">
        <v>0</v>
      </c>
      <c r="N60" s="43" t="s">
        <v>27</v>
      </c>
    </row>
    <row r="61" spans="1:14" s="38" customFormat="1" ht="10.199999999999999" x14ac:dyDescent="0.2">
      <c r="A61" s="52" t="s">
        <v>68</v>
      </c>
      <c r="B61" s="50">
        <v>2730</v>
      </c>
      <c r="C61" s="50">
        <v>400</v>
      </c>
      <c r="D61" s="96">
        <v>0</v>
      </c>
      <c r="E61" s="43" t="s">
        <v>27</v>
      </c>
      <c r="F61" s="43" t="s">
        <v>27</v>
      </c>
      <c r="G61" s="43" t="s">
        <v>27</v>
      </c>
      <c r="H61" s="43" t="s">
        <v>27</v>
      </c>
      <c r="I61" s="43" t="s">
        <v>27</v>
      </c>
      <c r="J61" s="96">
        <v>0</v>
      </c>
      <c r="K61" s="96">
        <v>0</v>
      </c>
      <c r="L61" s="96">
        <v>0</v>
      </c>
      <c r="M61" s="96">
        <v>0</v>
      </c>
      <c r="N61" s="43" t="s">
        <v>27</v>
      </c>
    </row>
    <row r="62" spans="1:14" s="38" customFormat="1" ht="10.199999999999999" x14ac:dyDescent="0.2">
      <c r="A62" s="53" t="s">
        <v>69</v>
      </c>
      <c r="B62" s="39">
        <v>2800</v>
      </c>
      <c r="C62" s="39">
        <v>410</v>
      </c>
      <c r="D62" s="91">
        <v>0</v>
      </c>
      <c r="E62" s="43" t="s">
        <v>27</v>
      </c>
      <c r="F62" s="43" t="s">
        <v>27</v>
      </c>
      <c r="G62" s="43" t="s">
        <v>27</v>
      </c>
      <c r="H62" s="43" t="s">
        <v>27</v>
      </c>
      <c r="I62" s="43" t="s">
        <v>27</v>
      </c>
      <c r="J62" s="91">
        <v>0</v>
      </c>
      <c r="K62" s="91">
        <v>0</v>
      </c>
      <c r="L62" s="91">
        <v>0</v>
      </c>
      <c r="M62" s="91">
        <v>0</v>
      </c>
      <c r="N62" s="43" t="s">
        <v>27</v>
      </c>
    </row>
    <row r="63" spans="1:14" s="38" customFormat="1" ht="10.199999999999999" x14ac:dyDescent="0.2">
      <c r="A63" s="39" t="s">
        <v>70</v>
      </c>
      <c r="B63" s="39">
        <v>3000</v>
      </c>
      <c r="C63" s="39">
        <v>420</v>
      </c>
      <c r="D63" s="41">
        <f>D64+D78</f>
        <v>0</v>
      </c>
      <c r="E63" s="43" t="s">
        <v>27</v>
      </c>
      <c r="F63" s="43" t="s">
        <v>27</v>
      </c>
      <c r="G63" s="43" t="s">
        <v>27</v>
      </c>
      <c r="H63" s="43" t="s">
        <v>27</v>
      </c>
      <c r="I63" s="43" t="s">
        <v>27</v>
      </c>
      <c r="J63" s="41">
        <f>J64+J78</f>
        <v>0</v>
      </c>
      <c r="K63" s="41">
        <f>K64+K78</f>
        <v>0</v>
      </c>
      <c r="L63" s="41">
        <f>L64+L78</f>
        <v>0</v>
      </c>
      <c r="M63" s="41">
        <f>M64+M78</f>
        <v>0</v>
      </c>
      <c r="N63" s="43" t="s">
        <v>27</v>
      </c>
    </row>
    <row r="64" spans="1:14" s="38" customFormat="1" ht="10.199999999999999" x14ac:dyDescent="0.2">
      <c r="A64" s="48" t="s">
        <v>71</v>
      </c>
      <c r="B64" s="39">
        <v>3100</v>
      </c>
      <c r="C64" s="39">
        <v>430</v>
      </c>
      <c r="D64" s="41">
        <f>D65+D66+D69+D72+D76+D77</f>
        <v>0</v>
      </c>
      <c r="E64" s="43" t="s">
        <v>27</v>
      </c>
      <c r="F64" s="43" t="s">
        <v>27</v>
      </c>
      <c r="G64" s="43" t="s">
        <v>27</v>
      </c>
      <c r="H64" s="43" t="s">
        <v>27</v>
      </c>
      <c r="I64" s="43" t="s">
        <v>27</v>
      </c>
      <c r="J64" s="41">
        <f>J65+J66+J69+J72+J76+J77</f>
        <v>0</v>
      </c>
      <c r="K64" s="41">
        <f>K65+K66+K69+K72+K76+K77</f>
        <v>0</v>
      </c>
      <c r="L64" s="41">
        <f>L65+L66+L69+L72+L76+L77</f>
        <v>0</v>
      </c>
      <c r="M64" s="41">
        <f>M65+M66+M69+M72+M76+M77</f>
        <v>0</v>
      </c>
      <c r="N64" s="43" t="s">
        <v>27</v>
      </c>
    </row>
    <row r="65" spans="1:14" s="38" customFormat="1" ht="10.199999999999999" x14ac:dyDescent="0.2">
      <c r="A65" s="52" t="s">
        <v>72</v>
      </c>
      <c r="B65" s="50">
        <v>3110</v>
      </c>
      <c r="C65" s="50">
        <v>440</v>
      </c>
      <c r="D65" s="96">
        <v>0</v>
      </c>
      <c r="E65" s="43" t="s">
        <v>27</v>
      </c>
      <c r="F65" s="43" t="s">
        <v>27</v>
      </c>
      <c r="G65" s="43" t="s">
        <v>27</v>
      </c>
      <c r="H65" s="43" t="s">
        <v>27</v>
      </c>
      <c r="I65" s="43" t="s">
        <v>27</v>
      </c>
      <c r="J65" s="96">
        <v>0</v>
      </c>
      <c r="K65" s="96">
        <v>0</v>
      </c>
      <c r="L65" s="96">
        <v>0</v>
      </c>
      <c r="M65" s="96">
        <v>0</v>
      </c>
      <c r="N65" s="43" t="s">
        <v>27</v>
      </c>
    </row>
    <row r="66" spans="1:14" s="38" customFormat="1" ht="10.199999999999999" x14ac:dyDescent="0.2">
      <c r="A66" s="55" t="s">
        <v>73</v>
      </c>
      <c r="B66" s="50">
        <v>3120</v>
      </c>
      <c r="C66" s="50">
        <v>450</v>
      </c>
      <c r="D66" s="93">
        <f>SUM(D67:D68)</f>
        <v>0</v>
      </c>
      <c r="E66" s="43" t="s">
        <v>27</v>
      </c>
      <c r="F66" s="43" t="s">
        <v>27</v>
      </c>
      <c r="G66" s="43" t="s">
        <v>27</v>
      </c>
      <c r="H66" s="43" t="s">
        <v>27</v>
      </c>
      <c r="I66" s="43" t="s">
        <v>27</v>
      </c>
      <c r="J66" s="93">
        <f>SUM(J67:J68)</f>
        <v>0</v>
      </c>
      <c r="K66" s="93">
        <f>SUM(K67:K68)</f>
        <v>0</v>
      </c>
      <c r="L66" s="93">
        <f>SUM(L67:L68)</f>
        <v>0</v>
      </c>
      <c r="M66" s="93">
        <f>SUM(M67:M68)</f>
        <v>0</v>
      </c>
      <c r="N66" s="43" t="s">
        <v>27</v>
      </c>
    </row>
    <row r="67" spans="1:14" s="38" customFormat="1" ht="13.5" customHeight="1" x14ac:dyDescent="0.2">
      <c r="A67" s="51" t="s">
        <v>74</v>
      </c>
      <c r="B67" s="35">
        <v>3121</v>
      </c>
      <c r="C67" s="35">
        <v>460</v>
      </c>
      <c r="D67" s="94">
        <v>0</v>
      </c>
      <c r="E67" s="43" t="s">
        <v>27</v>
      </c>
      <c r="F67" s="43" t="s">
        <v>27</v>
      </c>
      <c r="G67" s="43" t="s">
        <v>27</v>
      </c>
      <c r="H67" s="43" t="s">
        <v>27</v>
      </c>
      <c r="I67" s="43" t="s">
        <v>27</v>
      </c>
      <c r="J67" s="94">
        <v>0</v>
      </c>
      <c r="K67" s="94">
        <v>0</v>
      </c>
      <c r="L67" s="94">
        <v>0</v>
      </c>
      <c r="M67" s="94">
        <v>0</v>
      </c>
      <c r="N67" s="43" t="s">
        <v>27</v>
      </c>
    </row>
    <row r="68" spans="1:14" s="38" customFormat="1" ht="10.199999999999999" x14ac:dyDescent="0.2">
      <c r="A68" s="51" t="s">
        <v>75</v>
      </c>
      <c r="B68" s="35">
        <v>3122</v>
      </c>
      <c r="C68" s="35">
        <v>470</v>
      </c>
      <c r="D68" s="94">
        <v>0</v>
      </c>
      <c r="E68" s="43" t="s">
        <v>27</v>
      </c>
      <c r="F68" s="43" t="s">
        <v>27</v>
      </c>
      <c r="G68" s="43" t="s">
        <v>27</v>
      </c>
      <c r="H68" s="43" t="s">
        <v>27</v>
      </c>
      <c r="I68" s="43" t="s">
        <v>27</v>
      </c>
      <c r="J68" s="94">
        <v>0</v>
      </c>
      <c r="K68" s="94">
        <v>0</v>
      </c>
      <c r="L68" s="94">
        <v>0</v>
      </c>
      <c r="M68" s="94">
        <v>0</v>
      </c>
      <c r="N68" s="43" t="s">
        <v>27</v>
      </c>
    </row>
    <row r="69" spans="1:14" s="38" customFormat="1" ht="10.199999999999999" x14ac:dyDescent="0.2">
      <c r="A69" s="49" t="s">
        <v>76</v>
      </c>
      <c r="B69" s="50">
        <v>3130</v>
      </c>
      <c r="C69" s="50">
        <v>480</v>
      </c>
      <c r="D69" s="93">
        <f>SUM(D70:D71)</f>
        <v>0</v>
      </c>
      <c r="E69" s="43" t="s">
        <v>27</v>
      </c>
      <c r="F69" s="43" t="s">
        <v>27</v>
      </c>
      <c r="G69" s="43" t="s">
        <v>27</v>
      </c>
      <c r="H69" s="43" t="s">
        <v>27</v>
      </c>
      <c r="I69" s="43" t="s">
        <v>27</v>
      </c>
      <c r="J69" s="93">
        <f>SUM(J70:J71)</f>
        <v>0</v>
      </c>
      <c r="K69" s="93">
        <f>SUM(K70:K71)</f>
        <v>0</v>
      </c>
      <c r="L69" s="93">
        <f>SUM(L70:L71)</f>
        <v>0</v>
      </c>
      <c r="M69" s="93">
        <f>SUM(M70:M71)</f>
        <v>0</v>
      </c>
      <c r="N69" s="43" t="s">
        <v>27</v>
      </c>
    </row>
    <row r="70" spans="1:14" s="38" customFormat="1" ht="10.199999999999999" x14ac:dyDescent="0.2">
      <c r="A70" s="51" t="s">
        <v>77</v>
      </c>
      <c r="B70" s="35">
        <v>3131</v>
      </c>
      <c r="C70" s="35">
        <v>490</v>
      </c>
      <c r="D70" s="94">
        <v>0</v>
      </c>
      <c r="E70" s="43" t="s">
        <v>27</v>
      </c>
      <c r="F70" s="43" t="s">
        <v>27</v>
      </c>
      <c r="G70" s="43" t="s">
        <v>27</v>
      </c>
      <c r="H70" s="43" t="s">
        <v>27</v>
      </c>
      <c r="I70" s="43" t="s">
        <v>27</v>
      </c>
      <c r="J70" s="94">
        <v>0</v>
      </c>
      <c r="K70" s="94">
        <v>0</v>
      </c>
      <c r="L70" s="94">
        <v>0</v>
      </c>
      <c r="M70" s="94">
        <v>0</v>
      </c>
      <c r="N70" s="43" t="s">
        <v>27</v>
      </c>
    </row>
    <row r="71" spans="1:14" s="38" customFormat="1" ht="10.199999999999999" x14ac:dyDescent="0.2">
      <c r="A71" s="51" t="s">
        <v>78</v>
      </c>
      <c r="B71" s="35">
        <v>3132</v>
      </c>
      <c r="C71" s="35">
        <v>500</v>
      </c>
      <c r="D71" s="94">
        <v>0</v>
      </c>
      <c r="E71" s="43" t="s">
        <v>27</v>
      </c>
      <c r="F71" s="43" t="s">
        <v>27</v>
      </c>
      <c r="G71" s="43" t="s">
        <v>27</v>
      </c>
      <c r="H71" s="43" t="s">
        <v>27</v>
      </c>
      <c r="I71" s="43" t="s">
        <v>27</v>
      </c>
      <c r="J71" s="94">
        <v>0</v>
      </c>
      <c r="K71" s="94">
        <v>0</v>
      </c>
      <c r="L71" s="94">
        <v>0</v>
      </c>
      <c r="M71" s="94">
        <v>0</v>
      </c>
      <c r="N71" s="43" t="s">
        <v>27</v>
      </c>
    </row>
    <row r="72" spans="1:14" s="38" customFormat="1" ht="10.199999999999999" x14ac:dyDescent="0.2">
      <c r="A72" s="49" t="s">
        <v>79</v>
      </c>
      <c r="B72" s="50">
        <v>3140</v>
      </c>
      <c r="C72" s="50">
        <v>510</v>
      </c>
      <c r="D72" s="93">
        <f>SUM(D73:D75)</f>
        <v>0</v>
      </c>
      <c r="E72" s="43" t="s">
        <v>27</v>
      </c>
      <c r="F72" s="43" t="s">
        <v>27</v>
      </c>
      <c r="G72" s="43" t="s">
        <v>27</v>
      </c>
      <c r="H72" s="43" t="s">
        <v>27</v>
      </c>
      <c r="I72" s="43" t="s">
        <v>27</v>
      </c>
      <c r="J72" s="93">
        <f>SUM(J73:J75)</f>
        <v>0</v>
      </c>
      <c r="K72" s="93">
        <f>SUM(K73:K75)</f>
        <v>0</v>
      </c>
      <c r="L72" s="93">
        <f>SUM(L73:L75)</f>
        <v>0</v>
      </c>
      <c r="M72" s="93">
        <f>SUM(M73:M75)</f>
        <v>0</v>
      </c>
      <c r="N72" s="43" t="s">
        <v>27</v>
      </c>
    </row>
    <row r="73" spans="1:14" s="38" customFormat="1" ht="12" x14ac:dyDescent="0.2">
      <c r="A73" s="58" t="s">
        <v>121</v>
      </c>
      <c r="B73" s="35">
        <v>3141</v>
      </c>
      <c r="C73" s="35">
        <v>520</v>
      </c>
      <c r="D73" s="94">
        <v>0</v>
      </c>
      <c r="E73" s="43" t="s">
        <v>27</v>
      </c>
      <c r="F73" s="43" t="s">
        <v>27</v>
      </c>
      <c r="G73" s="43" t="s">
        <v>27</v>
      </c>
      <c r="H73" s="43" t="s">
        <v>27</v>
      </c>
      <c r="I73" s="43" t="s">
        <v>27</v>
      </c>
      <c r="J73" s="94">
        <v>0</v>
      </c>
      <c r="K73" s="94">
        <v>0</v>
      </c>
      <c r="L73" s="94">
        <v>0</v>
      </c>
      <c r="M73" s="94">
        <v>0</v>
      </c>
      <c r="N73" s="43" t="s">
        <v>27</v>
      </c>
    </row>
    <row r="74" spans="1:14" s="38" customFormat="1" ht="12" x14ac:dyDescent="0.2">
      <c r="A74" s="58" t="s">
        <v>122</v>
      </c>
      <c r="B74" s="35">
        <v>3142</v>
      </c>
      <c r="C74" s="35">
        <v>530</v>
      </c>
      <c r="D74" s="94">
        <v>0</v>
      </c>
      <c r="E74" s="43" t="s">
        <v>27</v>
      </c>
      <c r="F74" s="43" t="s">
        <v>27</v>
      </c>
      <c r="G74" s="43" t="s">
        <v>27</v>
      </c>
      <c r="H74" s="43" t="s">
        <v>27</v>
      </c>
      <c r="I74" s="43" t="s">
        <v>27</v>
      </c>
      <c r="J74" s="94">
        <v>0</v>
      </c>
      <c r="K74" s="94">
        <v>0</v>
      </c>
      <c r="L74" s="94">
        <v>0</v>
      </c>
      <c r="M74" s="94">
        <v>0</v>
      </c>
      <c r="N74" s="43" t="s">
        <v>27</v>
      </c>
    </row>
    <row r="75" spans="1:14" s="38" customFormat="1" ht="12" x14ac:dyDescent="0.2">
      <c r="A75" s="58" t="s">
        <v>123</v>
      </c>
      <c r="B75" s="35">
        <v>3143</v>
      </c>
      <c r="C75" s="35">
        <v>540</v>
      </c>
      <c r="D75" s="94">
        <v>0</v>
      </c>
      <c r="E75" s="43" t="s">
        <v>27</v>
      </c>
      <c r="F75" s="43" t="s">
        <v>27</v>
      </c>
      <c r="G75" s="43" t="s">
        <v>27</v>
      </c>
      <c r="H75" s="43" t="s">
        <v>27</v>
      </c>
      <c r="I75" s="43" t="s">
        <v>27</v>
      </c>
      <c r="J75" s="94">
        <v>0</v>
      </c>
      <c r="K75" s="94">
        <v>0</v>
      </c>
      <c r="L75" s="94">
        <v>0</v>
      </c>
      <c r="M75" s="94">
        <v>0</v>
      </c>
      <c r="N75" s="43" t="s">
        <v>27</v>
      </c>
    </row>
    <row r="76" spans="1:14" s="38" customFormat="1" ht="10.199999999999999" x14ac:dyDescent="0.2">
      <c r="A76" s="49" t="s">
        <v>80</v>
      </c>
      <c r="B76" s="50">
        <v>3150</v>
      </c>
      <c r="C76" s="50">
        <v>550</v>
      </c>
      <c r="D76" s="96">
        <v>0</v>
      </c>
      <c r="E76" s="43" t="s">
        <v>27</v>
      </c>
      <c r="F76" s="43" t="s">
        <v>27</v>
      </c>
      <c r="G76" s="43" t="s">
        <v>27</v>
      </c>
      <c r="H76" s="43" t="s">
        <v>27</v>
      </c>
      <c r="I76" s="43" t="s">
        <v>27</v>
      </c>
      <c r="J76" s="96">
        <v>0</v>
      </c>
      <c r="K76" s="96">
        <v>0</v>
      </c>
      <c r="L76" s="96">
        <v>0</v>
      </c>
      <c r="M76" s="96">
        <v>0</v>
      </c>
      <c r="N76" s="43" t="s">
        <v>27</v>
      </c>
    </row>
    <row r="77" spans="1:14" s="38" customFormat="1" ht="10.199999999999999" x14ac:dyDescent="0.2">
      <c r="A77" s="49" t="s">
        <v>81</v>
      </c>
      <c r="B77" s="50">
        <v>3160</v>
      </c>
      <c r="C77" s="50">
        <v>560</v>
      </c>
      <c r="D77" s="96">
        <v>0</v>
      </c>
      <c r="E77" s="43" t="s">
        <v>27</v>
      </c>
      <c r="F77" s="43" t="s">
        <v>27</v>
      </c>
      <c r="G77" s="43" t="s">
        <v>27</v>
      </c>
      <c r="H77" s="43" t="s">
        <v>27</v>
      </c>
      <c r="I77" s="43" t="s">
        <v>27</v>
      </c>
      <c r="J77" s="96">
        <v>0</v>
      </c>
      <c r="K77" s="96">
        <v>0</v>
      </c>
      <c r="L77" s="96">
        <v>0</v>
      </c>
      <c r="M77" s="96">
        <v>0</v>
      </c>
      <c r="N77" s="43" t="s">
        <v>27</v>
      </c>
    </row>
    <row r="78" spans="1:14" s="38" customFormat="1" ht="10.199999999999999" x14ac:dyDescent="0.2">
      <c r="A78" s="48" t="s">
        <v>82</v>
      </c>
      <c r="B78" s="39">
        <v>3200</v>
      </c>
      <c r="C78" s="39">
        <v>570</v>
      </c>
      <c r="D78" s="41">
        <f>SUM(D79:D81)</f>
        <v>0</v>
      </c>
      <c r="E78" s="43" t="s">
        <v>27</v>
      </c>
      <c r="F78" s="43" t="s">
        <v>27</v>
      </c>
      <c r="G78" s="43" t="s">
        <v>27</v>
      </c>
      <c r="H78" s="43" t="s">
        <v>27</v>
      </c>
      <c r="I78" s="43" t="s">
        <v>27</v>
      </c>
      <c r="J78" s="41">
        <f>SUM(J79:J81)</f>
        <v>0</v>
      </c>
      <c r="K78" s="41">
        <f>SUM(K79:K81)</f>
        <v>0</v>
      </c>
      <c r="L78" s="41">
        <f>SUM(L79:L81)</f>
        <v>0</v>
      </c>
      <c r="M78" s="41">
        <f>SUM(M79:M81)</f>
        <v>0</v>
      </c>
      <c r="N78" s="43" t="s">
        <v>27</v>
      </c>
    </row>
    <row r="79" spans="1:14" s="38" customFormat="1" ht="10.199999999999999" x14ac:dyDescent="0.2">
      <c r="A79" s="52" t="s">
        <v>83</v>
      </c>
      <c r="B79" s="50">
        <v>3210</v>
      </c>
      <c r="C79" s="50">
        <v>580</v>
      </c>
      <c r="D79" s="96">
        <v>0</v>
      </c>
      <c r="E79" s="43" t="s">
        <v>27</v>
      </c>
      <c r="F79" s="43" t="s">
        <v>27</v>
      </c>
      <c r="G79" s="43" t="s">
        <v>27</v>
      </c>
      <c r="H79" s="43" t="s">
        <v>27</v>
      </c>
      <c r="I79" s="43" t="s">
        <v>27</v>
      </c>
      <c r="J79" s="96">
        <v>0</v>
      </c>
      <c r="K79" s="96">
        <v>0</v>
      </c>
      <c r="L79" s="96">
        <v>0</v>
      </c>
      <c r="M79" s="96">
        <v>0</v>
      </c>
      <c r="N79" s="43" t="s">
        <v>27</v>
      </c>
    </row>
    <row r="80" spans="1:14" s="38" customFormat="1" ht="10.199999999999999" x14ac:dyDescent="0.2">
      <c r="A80" s="52" t="s">
        <v>84</v>
      </c>
      <c r="B80" s="50">
        <v>3220</v>
      </c>
      <c r="C80" s="50">
        <v>590</v>
      </c>
      <c r="D80" s="96">
        <v>0</v>
      </c>
      <c r="E80" s="43" t="s">
        <v>27</v>
      </c>
      <c r="F80" s="43" t="s">
        <v>27</v>
      </c>
      <c r="G80" s="43" t="s">
        <v>27</v>
      </c>
      <c r="H80" s="43" t="s">
        <v>27</v>
      </c>
      <c r="I80" s="43" t="s">
        <v>27</v>
      </c>
      <c r="J80" s="96">
        <v>0</v>
      </c>
      <c r="K80" s="96">
        <v>0</v>
      </c>
      <c r="L80" s="96">
        <v>0</v>
      </c>
      <c r="M80" s="96">
        <v>0</v>
      </c>
      <c r="N80" s="43" t="s">
        <v>27</v>
      </c>
    </row>
    <row r="81" spans="1:14" s="38" customFormat="1" ht="12.75" customHeight="1" x14ac:dyDescent="0.2">
      <c r="A81" s="49" t="s">
        <v>85</v>
      </c>
      <c r="B81" s="50">
        <v>3230</v>
      </c>
      <c r="C81" s="50">
        <v>600</v>
      </c>
      <c r="D81" s="96">
        <v>0</v>
      </c>
      <c r="E81" s="43" t="s">
        <v>27</v>
      </c>
      <c r="F81" s="43" t="s">
        <v>27</v>
      </c>
      <c r="G81" s="43" t="s">
        <v>27</v>
      </c>
      <c r="H81" s="43" t="s">
        <v>27</v>
      </c>
      <c r="I81" s="43" t="s">
        <v>27</v>
      </c>
      <c r="J81" s="96">
        <v>0</v>
      </c>
      <c r="K81" s="96">
        <v>0</v>
      </c>
      <c r="L81" s="96">
        <v>0</v>
      </c>
      <c r="M81" s="96">
        <v>0</v>
      </c>
      <c r="N81" s="43" t="s">
        <v>27</v>
      </c>
    </row>
    <row r="82" spans="1:14" s="38" customFormat="1" ht="13.5" customHeight="1" x14ac:dyDescent="0.2">
      <c r="A82" s="52" t="s">
        <v>86</v>
      </c>
      <c r="B82" s="50">
        <v>3240</v>
      </c>
      <c r="C82" s="50">
        <v>610</v>
      </c>
      <c r="D82" s="96">
        <v>0</v>
      </c>
      <c r="E82" s="43" t="s">
        <v>27</v>
      </c>
      <c r="F82" s="43" t="s">
        <v>27</v>
      </c>
      <c r="G82" s="43" t="s">
        <v>27</v>
      </c>
      <c r="H82" s="43" t="s">
        <v>27</v>
      </c>
      <c r="I82" s="43" t="s">
        <v>27</v>
      </c>
      <c r="J82" s="96">
        <v>0</v>
      </c>
      <c r="K82" s="96">
        <v>0</v>
      </c>
      <c r="L82" s="96">
        <v>0</v>
      </c>
      <c r="M82" s="96">
        <v>0</v>
      </c>
      <c r="N82" s="43" t="s">
        <v>27</v>
      </c>
    </row>
    <row r="83" spans="1:14" s="38" customFormat="1" ht="12" hidden="1" customHeight="1" x14ac:dyDescent="0.2">
      <c r="A83" s="59"/>
      <c r="B83" s="60"/>
      <c r="C83" s="60"/>
      <c r="D83" s="101"/>
      <c r="E83" s="102"/>
      <c r="F83" s="102"/>
      <c r="G83" s="102"/>
      <c r="H83" s="102"/>
      <c r="I83" s="102"/>
      <c r="J83" s="101"/>
      <c r="K83" s="101"/>
      <c r="L83" s="101"/>
      <c r="M83" s="101"/>
      <c r="N83" s="102"/>
    </row>
    <row r="84" spans="1:14" s="38" customFormat="1" ht="12" hidden="1" customHeight="1" x14ac:dyDescent="0.2">
      <c r="A84" s="49"/>
      <c r="B84" s="50"/>
      <c r="C84" s="50"/>
      <c r="D84" s="103"/>
      <c r="E84" s="104"/>
      <c r="F84" s="104"/>
      <c r="G84" s="104"/>
      <c r="H84" s="104"/>
      <c r="I84" s="104"/>
      <c r="J84" s="103"/>
      <c r="K84" s="103"/>
      <c r="L84" s="103"/>
      <c r="M84" s="103"/>
      <c r="N84" s="104"/>
    </row>
    <row r="85" spans="1:14" s="38" customFormat="1" ht="12" hidden="1" customHeight="1" x14ac:dyDescent="0.2">
      <c r="A85" s="49" t="s">
        <v>124</v>
      </c>
      <c r="B85" s="50">
        <v>2450</v>
      </c>
      <c r="C85" s="50">
        <v>610</v>
      </c>
      <c r="D85" s="103" t="s">
        <v>11</v>
      </c>
      <c r="E85" s="104" t="s">
        <v>27</v>
      </c>
      <c r="F85" s="104" t="s">
        <v>27</v>
      </c>
      <c r="G85" s="104" t="s">
        <v>27</v>
      </c>
      <c r="H85" s="104" t="s">
        <v>27</v>
      </c>
      <c r="I85" s="104" t="s">
        <v>27</v>
      </c>
      <c r="J85" s="103" t="s">
        <v>11</v>
      </c>
      <c r="K85" s="103" t="s">
        <v>11</v>
      </c>
      <c r="L85" s="103" t="s">
        <v>11</v>
      </c>
      <c r="M85" s="103" t="s">
        <v>11</v>
      </c>
      <c r="N85" s="104" t="s">
        <v>27</v>
      </c>
    </row>
    <row r="86" spans="1:14" s="38" customFormat="1" ht="12" hidden="1" customHeight="1" x14ac:dyDescent="0.2">
      <c r="A86" s="65" t="s">
        <v>87</v>
      </c>
      <c r="B86" s="39">
        <v>4100</v>
      </c>
      <c r="C86" s="39">
        <v>620</v>
      </c>
      <c r="D86" s="104" t="s">
        <v>27</v>
      </c>
      <c r="E86" s="104" t="s">
        <v>27</v>
      </c>
      <c r="F86" s="104" t="s">
        <v>27</v>
      </c>
      <c r="G86" s="104" t="s">
        <v>27</v>
      </c>
      <c r="H86" s="104" t="s">
        <v>27</v>
      </c>
      <c r="I86" s="104" t="s">
        <v>27</v>
      </c>
      <c r="J86" s="104" t="s">
        <v>27</v>
      </c>
      <c r="K86" s="104" t="s">
        <v>27</v>
      </c>
      <c r="L86" s="104" t="s">
        <v>27</v>
      </c>
      <c r="M86" s="104" t="s">
        <v>27</v>
      </c>
      <c r="N86" s="104" t="s">
        <v>27</v>
      </c>
    </row>
    <row r="87" spans="1:14" s="38" customFormat="1" ht="12" hidden="1" customHeight="1" x14ac:dyDescent="0.2">
      <c r="A87" s="49" t="s">
        <v>88</v>
      </c>
      <c r="B87" s="50">
        <v>4110</v>
      </c>
      <c r="C87" s="39">
        <v>630</v>
      </c>
      <c r="D87" s="104" t="s">
        <v>27</v>
      </c>
      <c r="E87" s="104" t="s">
        <v>27</v>
      </c>
      <c r="F87" s="104" t="s">
        <v>27</v>
      </c>
      <c r="G87" s="104" t="s">
        <v>27</v>
      </c>
      <c r="H87" s="104" t="s">
        <v>27</v>
      </c>
      <c r="I87" s="104" t="s">
        <v>27</v>
      </c>
      <c r="J87" s="104" t="s">
        <v>27</v>
      </c>
      <c r="K87" s="104" t="s">
        <v>27</v>
      </c>
      <c r="L87" s="104" t="s">
        <v>27</v>
      </c>
      <c r="M87" s="104" t="s">
        <v>27</v>
      </c>
      <c r="N87" s="104" t="s">
        <v>27</v>
      </c>
    </row>
    <row r="88" spans="1:14" s="38" customFormat="1" ht="12" hidden="1" customHeight="1" x14ac:dyDescent="0.2">
      <c r="A88" s="51" t="s">
        <v>89</v>
      </c>
      <c r="B88" s="35">
        <v>4111</v>
      </c>
      <c r="C88" s="39">
        <v>640</v>
      </c>
      <c r="D88" s="104" t="s">
        <v>27</v>
      </c>
      <c r="E88" s="104" t="s">
        <v>27</v>
      </c>
      <c r="F88" s="104" t="s">
        <v>27</v>
      </c>
      <c r="G88" s="104" t="s">
        <v>27</v>
      </c>
      <c r="H88" s="104" t="s">
        <v>27</v>
      </c>
      <c r="I88" s="104" t="s">
        <v>27</v>
      </c>
      <c r="J88" s="104" t="s">
        <v>27</v>
      </c>
      <c r="K88" s="104" t="s">
        <v>27</v>
      </c>
      <c r="L88" s="104" t="s">
        <v>27</v>
      </c>
      <c r="M88" s="104" t="s">
        <v>27</v>
      </c>
      <c r="N88" s="104" t="s">
        <v>27</v>
      </c>
    </row>
    <row r="89" spans="1:14" s="38" customFormat="1" ht="12" hidden="1" customHeight="1" x14ac:dyDescent="0.2">
      <c r="A89" s="51" t="s">
        <v>90</v>
      </c>
      <c r="B89" s="35">
        <v>4112</v>
      </c>
      <c r="C89" s="39">
        <v>650</v>
      </c>
      <c r="D89" s="104" t="s">
        <v>27</v>
      </c>
      <c r="E89" s="104" t="s">
        <v>27</v>
      </c>
      <c r="F89" s="104" t="s">
        <v>27</v>
      </c>
      <c r="G89" s="104" t="s">
        <v>27</v>
      </c>
      <c r="H89" s="104" t="s">
        <v>27</v>
      </c>
      <c r="I89" s="104" t="s">
        <v>27</v>
      </c>
      <c r="J89" s="104" t="s">
        <v>27</v>
      </c>
      <c r="K89" s="104" t="s">
        <v>27</v>
      </c>
      <c r="L89" s="104" t="s">
        <v>27</v>
      </c>
      <c r="M89" s="104" t="s">
        <v>27</v>
      </c>
      <c r="N89" s="104" t="s">
        <v>27</v>
      </c>
    </row>
    <row r="90" spans="1:14" s="38" customFormat="1" ht="12" hidden="1" customHeight="1" x14ac:dyDescent="0.2">
      <c r="A90" s="66" t="s">
        <v>125</v>
      </c>
      <c r="B90" s="35">
        <v>4113</v>
      </c>
      <c r="C90" s="39">
        <v>660</v>
      </c>
      <c r="D90" s="104" t="s">
        <v>27</v>
      </c>
      <c r="E90" s="104" t="s">
        <v>27</v>
      </c>
      <c r="F90" s="104" t="s">
        <v>27</v>
      </c>
      <c r="G90" s="104" t="s">
        <v>27</v>
      </c>
      <c r="H90" s="104" t="s">
        <v>27</v>
      </c>
      <c r="I90" s="104" t="s">
        <v>27</v>
      </c>
      <c r="J90" s="104" t="s">
        <v>27</v>
      </c>
      <c r="K90" s="104" t="s">
        <v>27</v>
      </c>
      <c r="L90" s="104" t="s">
        <v>27</v>
      </c>
      <c r="M90" s="104" t="s">
        <v>27</v>
      </c>
      <c r="N90" s="104" t="s">
        <v>27</v>
      </c>
    </row>
    <row r="91" spans="1:14" s="38" customFormat="1" ht="12" hidden="1" customHeight="1" x14ac:dyDescent="0.2">
      <c r="A91" s="49" t="s">
        <v>126</v>
      </c>
      <c r="B91" s="50">
        <v>4120</v>
      </c>
      <c r="C91" s="39">
        <v>670</v>
      </c>
      <c r="D91" s="104" t="s">
        <v>27</v>
      </c>
      <c r="E91" s="104" t="s">
        <v>27</v>
      </c>
      <c r="F91" s="104" t="s">
        <v>27</v>
      </c>
      <c r="G91" s="104" t="s">
        <v>27</v>
      </c>
      <c r="H91" s="104" t="s">
        <v>27</v>
      </c>
      <c r="I91" s="104" t="s">
        <v>27</v>
      </c>
      <c r="J91" s="104" t="s">
        <v>27</v>
      </c>
      <c r="K91" s="104" t="s">
        <v>27</v>
      </c>
      <c r="L91" s="104" t="s">
        <v>27</v>
      </c>
      <c r="M91" s="104" t="s">
        <v>27</v>
      </c>
      <c r="N91" s="104" t="s">
        <v>27</v>
      </c>
    </row>
    <row r="92" spans="1:14" s="38" customFormat="1" ht="12" hidden="1" customHeight="1" x14ac:dyDescent="0.2">
      <c r="A92" s="67" t="s">
        <v>127</v>
      </c>
      <c r="B92" s="35">
        <v>4121</v>
      </c>
      <c r="C92" s="39">
        <v>680</v>
      </c>
      <c r="D92" s="104" t="s">
        <v>27</v>
      </c>
      <c r="E92" s="104" t="s">
        <v>27</v>
      </c>
      <c r="F92" s="104" t="s">
        <v>27</v>
      </c>
      <c r="G92" s="104" t="s">
        <v>27</v>
      </c>
      <c r="H92" s="104" t="s">
        <v>27</v>
      </c>
      <c r="I92" s="104" t="s">
        <v>27</v>
      </c>
      <c r="J92" s="104" t="s">
        <v>27</v>
      </c>
      <c r="K92" s="104" t="s">
        <v>27</v>
      </c>
      <c r="L92" s="104" t="s">
        <v>27</v>
      </c>
      <c r="M92" s="104" t="s">
        <v>27</v>
      </c>
      <c r="N92" s="104" t="s">
        <v>27</v>
      </c>
    </row>
    <row r="93" spans="1:14" s="38" customFormat="1" ht="12" hidden="1" customHeight="1" x14ac:dyDescent="0.2">
      <c r="A93" s="67" t="s">
        <v>128</v>
      </c>
      <c r="B93" s="35">
        <v>4122</v>
      </c>
      <c r="C93" s="39">
        <v>690</v>
      </c>
      <c r="D93" s="104" t="s">
        <v>27</v>
      </c>
      <c r="E93" s="104" t="s">
        <v>27</v>
      </c>
      <c r="F93" s="104" t="s">
        <v>27</v>
      </c>
      <c r="G93" s="104" t="s">
        <v>27</v>
      </c>
      <c r="H93" s="104" t="s">
        <v>27</v>
      </c>
      <c r="I93" s="104" t="s">
        <v>27</v>
      </c>
      <c r="J93" s="104" t="s">
        <v>27</v>
      </c>
      <c r="K93" s="104" t="s">
        <v>27</v>
      </c>
      <c r="L93" s="104" t="s">
        <v>27</v>
      </c>
      <c r="M93" s="104" t="s">
        <v>27</v>
      </c>
      <c r="N93" s="104" t="s">
        <v>27</v>
      </c>
    </row>
    <row r="94" spans="1:14" s="38" customFormat="1" ht="12" hidden="1" customHeight="1" x14ac:dyDescent="0.2">
      <c r="A94" s="51" t="s">
        <v>129</v>
      </c>
      <c r="B94" s="35">
        <v>4123</v>
      </c>
      <c r="C94" s="39">
        <v>700</v>
      </c>
      <c r="D94" s="104" t="s">
        <v>27</v>
      </c>
      <c r="E94" s="104" t="s">
        <v>27</v>
      </c>
      <c r="F94" s="104" t="s">
        <v>27</v>
      </c>
      <c r="G94" s="104" t="s">
        <v>27</v>
      </c>
      <c r="H94" s="104" t="s">
        <v>27</v>
      </c>
      <c r="I94" s="104" t="s">
        <v>27</v>
      </c>
      <c r="J94" s="104" t="s">
        <v>27</v>
      </c>
      <c r="K94" s="104" t="s">
        <v>27</v>
      </c>
      <c r="L94" s="104" t="s">
        <v>27</v>
      </c>
      <c r="M94" s="104" t="s">
        <v>27</v>
      </c>
      <c r="N94" s="104" t="s">
        <v>27</v>
      </c>
    </row>
    <row r="95" spans="1:14" s="38" customFormat="1" ht="12" hidden="1" customHeight="1" x14ac:dyDescent="0.2">
      <c r="A95" s="65" t="s">
        <v>91</v>
      </c>
      <c r="B95" s="39">
        <v>4200</v>
      </c>
      <c r="C95" s="39">
        <v>710</v>
      </c>
      <c r="D95" s="104" t="s">
        <v>27</v>
      </c>
      <c r="E95" s="104" t="s">
        <v>27</v>
      </c>
      <c r="F95" s="104" t="s">
        <v>27</v>
      </c>
      <c r="G95" s="104" t="s">
        <v>27</v>
      </c>
      <c r="H95" s="104" t="s">
        <v>27</v>
      </c>
      <c r="I95" s="104" t="s">
        <v>27</v>
      </c>
      <c r="J95" s="104" t="s">
        <v>27</v>
      </c>
      <c r="K95" s="104" t="s">
        <v>27</v>
      </c>
      <c r="L95" s="104" t="s">
        <v>27</v>
      </c>
      <c r="M95" s="104" t="s">
        <v>27</v>
      </c>
      <c r="N95" s="104" t="s">
        <v>27</v>
      </c>
    </row>
    <row r="96" spans="1:14" ht="12" hidden="1" customHeight="1" x14ac:dyDescent="0.3">
      <c r="A96" s="49" t="s">
        <v>92</v>
      </c>
      <c r="B96" s="50">
        <v>4210</v>
      </c>
      <c r="C96" s="39">
        <v>720</v>
      </c>
      <c r="D96" s="105" t="s">
        <v>27</v>
      </c>
      <c r="E96" s="105" t="s">
        <v>27</v>
      </c>
      <c r="F96" s="104" t="s">
        <v>27</v>
      </c>
      <c r="G96" s="104" t="s">
        <v>27</v>
      </c>
      <c r="H96" s="104" t="s">
        <v>27</v>
      </c>
      <c r="I96" s="104" t="s">
        <v>27</v>
      </c>
      <c r="J96" s="104" t="s">
        <v>27</v>
      </c>
      <c r="K96" s="104" t="s">
        <v>27</v>
      </c>
      <c r="L96" s="104" t="s">
        <v>27</v>
      </c>
      <c r="M96" s="104" t="s">
        <v>27</v>
      </c>
      <c r="N96" s="104" t="s">
        <v>27</v>
      </c>
    </row>
    <row r="97" spans="1:14" ht="12" hidden="1" customHeight="1" x14ac:dyDescent="0.3">
      <c r="A97" s="49" t="s">
        <v>130</v>
      </c>
      <c r="B97" s="50">
        <v>4220</v>
      </c>
      <c r="C97" s="39">
        <v>730</v>
      </c>
      <c r="D97" s="104" t="s">
        <v>27</v>
      </c>
      <c r="E97" s="104" t="s">
        <v>27</v>
      </c>
      <c r="F97" s="106" t="s">
        <v>27</v>
      </c>
      <c r="G97" s="104" t="s">
        <v>27</v>
      </c>
      <c r="H97" s="104" t="s">
        <v>27</v>
      </c>
      <c r="I97" s="104" t="s">
        <v>27</v>
      </c>
      <c r="J97" s="104" t="s">
        <v>27</v>
      </c>
      <c r="K97" s="104" t="s">
        <v>27</v>
      </c>
      <c r="L97" s="104" t="s">
        <v>27</v>
      </c>
      <c r="M97" s="104" t="s">
        <v>27</v>
      </c>
      <c r="N97" s="104" t="s">
        <v>27</v>
      </c>
    </row>
    <row r="98" spans="1:14" ht="3" customHeight="1" x14ac:dyDescent="0.3">
      <c r="A98" s="70"/>
      <c r="B98" s="71"/>
      <c r="C98" s="72"/>
      <c r="D98" s="73"/>
      <c r="E98" s="73"/>
      <c r="J98" s="107"/>
      <c r="K98" s="107"/>
      <c r="L98" s="107"/>
      <c r="M98" s="107"/>
      <c r="N98" s="107"/>
    </row>
    <row r="99" spans="1:14" ht="14.4" customHeight="1" x14ac:dyDescent="0.3">
      <c r="A99" s="75" t="str">
        <f>[1]ЗАПОЛНИТЬ!F30</f>
        <v xml:space="preserve">Керівник </v>
      </c>
      <c r="C99" s="76"/>
      <c r="D99" s="107"/>
      <c r="E99" s="107"/>
      <c r="F99" s="107"/>
      <c r="G99" s="108" t="str">
        <f>[1]ЗАПОЛНИТЬ!F26</f>
        <v>Л. О. Темченко</v>
      </c>
      <c r="H99" s="108"/>
      <c r="I99" s="108"/>
    </row>
    <row r="100" spans="1:14" ht="12" customHeight="1" x14ac:dyDescent="0.3">
      <c r="A100" s="75"/>
      <c r="C100" s="76"/>
      <c r="D100" s="79" t="s">
        <v>97</v>
      </c>
      <c r="E100" s="79"/>
      <c r="G100" s="81" t="s">
        <v>98</v>
      </c>
      <c r="H100" s="81"/>
      <c r="I100" s="81"/>
    </row>
    <row r="101" spans="1:14" x14ac:dyDescent="0.3">
      <c r="A101" s="75" t="str">
        <f>[1]ЗАПОЛНИТЬ!F31</f>
        <v>Головний бухгалтер</v>
      </c>
      <c r="C101" s="3"/>
      <c r="D101" s="109"/>
      <c r="E101" s="109"/>
      <c r="G101" s="110" t="str">
        <f>[1]ЗАПОЛНИТЬ!F28</f>
        <v>А. М. Трусевич</v>
      </c>
      <c r="H101" s="110"/>
      <c r="I101" s="110"/>
    </row>
    <row r="102" spans="1:14" x14ac:dyDescent="0.3">
      <c r="A102" s="84" t="str">
        <f>[1]ЗАПОЛНИТЬ!C19</f>
        <v>" 12 "січня2016 року</v>
      </c>
      <c r="C102" s="3"/>
      <c r="D102" s="79" t="s">
        <v>97</v>
      </c>
      <c r="E102" s="79"/>
      <c r="G102" s="81" t="s">
        <v>98</v>
      </c>
      <c r="H102" s="81"/>
      <c r="I102" s="81"/>
    </row>
    <row r="103" spans="1:14" x14ac:dyDescent="0.3">
      <c r="A103" s="12" t="s">
        <v>99</v>
      </c>
    </row>
  </sheetData>
  <mergeCells count="31">
    <mergeCell ref="G101:I101"/>
    <mergeCell ref="G102:I102"/>
    <mergeCell ref="I18:I19"/>
    <mergeCell ref="J18:K18"/>
    <mergeCell ref="L18:M18"/>
    <mergeCell ref="N18:N19"/>
    <mergeCell ref="G99:I99"/>
    <mergeCell ref="G100:I100"/>
    <mergeCell ref="A15:D15"/>
    <mergeCell ref="F15:N15"/>
    <mergeCell ref="A18:A19"/>
    <mergeCell ref="B18:B19"/>
    <mergeCell ref="C18:C19"/>
    <mergeCell ref="D18:D19"/>
    <mergeCell ref="E18:E19"/>
    <mergeCell ref="F18:F19"/>
    <mergeCell ref="G18:G19"/>
    <mergeCell ref="H18:H19"/>
    <mergeCell ref="B11:L11"/>
    <mergeCell ref="A12:D12"/>
    <mergeCell ref="F12:L12"/>
    <mergeCell ref="A13:D13"/>
    <mergeCell ref="F13:N13"/>
    <mergeCell ref="A14:D14"/>
    <mergeCell ref="F14:N14"/>
    <mergeCell ref="I1:N2"/>
    <mergeCell ref="A3:N3"/>
    <mergeCell ref="A4:I4"/>
    <mergeCell ref="A6:N6"/>
    <mergeCell ref="B9:L9"/>
    <mergeCell ref="B10:L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workbookViewId="0">
      <selection activeCell="A31" sqref="A31"/>
    </sheetView>
  </sheetViews>
  <sheetFormatPr defaultRowHeight="14.4" x14ac:dyDescent="0.3"/>
  <cols>
    <col min="1" max="1" width="53.5546875" customWidth="1"/>
    <col min="2" max="2" width="5.109375" customWidth="1"/>
    <col min="3" max="3" width="4.5546875" customWidth="1"/>
    <col min="4" max="4" width="9.44140625" customWidth="1"/>
    <col min="5" max="5" width="8" customWidth="1"/>
    <col min="6" max="6" width="5.44140625" customWidth="1"/>
    <col min="7" max="7" width="8.109375" customWidth="1"/>
    <col min="8" max="8" width="9.5546875" customWidth="1"/>
    <col min="9" max="9" width="10" customWidth="1"/>
    <col min="10" max="10" width="10.88671875" customWidth="1"/>
    <col min="11" max="11" width="8.44140625" customWidth="1"/>
    <col min="12" max="12" width="10.33203125" customWidth="1"/>
    <col min="13" max="13" width="8.109375" customWidth="1"/>
    <col min="14" max="14" width="11" customWidth="1"/>
    <col min="257" max="257" width="53.5546875" customWidth="1"/>
    <col min="258" max="258" width="5.109375" customWidth="1"/>
    <col min="259" max="259" width="4.5546875" customWidth="1"/>
    <col min="260" max="260" width="9.44140625" customWidth="1"/>
    <col min="261" max="261" width="8" customWidth="1"/>
    <col min="262" max="262" width="5.44140625" customWidth="1"/>
    <col min="263" max="263" width="8.109375" customWidth="1"/>
    <col min="264" max="264" width="9.5546875" customWidth="1"/>
    <col min="265" max="265" width="10" customWidth="1"/>
    <col min="266" max="266" width="10.88671875" customWidth="1"/>
    <col min="267" max="267" width="8.44140625" customWidth="1"/>
    <col min="268" max="268" width="10.33203125" customWidth="1"/>
    <col min="269" max="269" width="8.109375" customWidth="1"/>
    <col min="270" max="270" width="11" customWidth="1"/>
    <col min="513" max="513" width="53.5546875" customWidth="1"/>
    <col min="514" max="514" width="5.109375" customWidth="1"/>
    <col min="515" max="515" width="4.5546875" customWidth="1"/>
    <col min="516" max="516" width="9.44140625" customWidth="1"/>
    <col min="517" max="517" width="8" customWidth="1"/>
    <col min="518" max="518" width="5.44140625" customWidth="1"/>
    <col min="519" max="519" width="8.109375" customWidth="1"/>
    <col min="520" max="520" width="9.5546875" customWidth="1"/>
    <col min="521" max="521" width="10" customWidth="1"/>
    <col min="522" max="522" width="10.88671875" customWidth="1"/>
    <col min="523" max="523" width="8.44140625" customWidth="1"/>
    <col min="524" max="524" width="10.33203125" customWidth="1"/>
    <col min="525" max="525" width="8.109375" customWidth="1"/>
    <col min="526" max="526" width="11" customWidth="1"/>
    <col min="769" max="769" width="53.5546875" customWidth="1"/>
    <col min="770" max="770" width="5.109375" customWidth="1"/>
    <col min="771" max="771" width="4.5546875" customWidth="1"/>
    <col min="772" max="772" width="9.44140625" customWidth="1"/>
    <col min="773" max="773" width="8" customWidth="1"/>
    <col min="774" max="774" width="5.44140625" customWidth="1"/>
    <col min="775" max="775" width="8.109375" customWidth="1"/>
    <col min="776" max="776" width="9.5546875" customWidth="1"/>
    <col min="777" max="777" width="10" customWidth="1"/>
    <col min="778" max="778" width="10.88671875" customWidth="1"/>
    <col min="779" max="779" width="8.44140625" customWidth="1"/>
    <col min="780" max="780" width="10.33203125" customWidth="1"/>
    <col min="781" max="781" width="8.109375" customWidth="1"/>
    <col min="782" max="782" width="11" customWidth="1"/>
    <col min="1025" max="1025" width="53.5546875" customWidth="1"/>
    <col min="1026" max="1026" width="5.109375" customWidth="1"/>
    <col min="1027" max="1027" width="4.5546875" customWidth="1"/>
    <col min="1028" max="1028" width="9.44140625" customWidth="1"/>
    <col min="1029" max="1029" width="8" customWidth="1"/>
    <col min="1030" max="1030" width="5.44140625" customWidth="1"/>
    <col min="1031" max="1031" width="8.109375" customWidth="1"/>
    <col min="1032" max="1032" width="9.5546875" customWidth="1"/>
    <col min="1033" max="1033" width="10" customWidth="1"/>
    <col min="1034" max="1034" width="10.88671875" customWidth="1"/>
    <col min="1035" max="1035" width="8.44140625" customWidth="1"/>
    <col min="1036" max="1036" width="10.33203125" customWidth="1"/>
    <col min="1037" max="1037" width="8.109375" customWidth="1"/>
    <col min="1038" max="1038" width="11" customWidth="1"/>
    <col min="1281" max="1281" width="53.5546875" customWidth="1"/>
    <col min="1282" max="1282" width="5.109375" customWidth="1"/>
    <col min="1283" max="1283" width="4.5546875" customWidth="1"/>
    <col min="1284" max="1284" width="9.44140625" customWidth="1"/>
    <col min="1285" max="1285" width="8" customWidth="1"/>
    <col min="1286" max="1286" width="5.44140625" customWidth="1"/>
    <col min="1287" max="1287" width="8.109375" customWidth="1"/>
    <col min="1288" max="1288" width="9.5546875" customWidth="1"/>
    <col min="1289" max="1289" width="10" customWidth="1"/>
    <col min="1290" max="1290" width="10.88671875" customWidth="1"/>
    <col min="1291" max="1291" width="8.44140625" customWidth="1"/>
    <col min="1292" max="1292" width="10.33203125" customWidth="1"/>
    <col min="1293" max="1293" width="8.109375" customWidth="1"/>
    <col min="1294" max="1294" width="11" customWidth="1"/>
    <col min="1537" max="1537" width="53.5546875" customWidth="1"/>
    <col min="1538" max="1538" width="5.109375" customWidth="1"/>
    <col min="1539" max="1539" width="4.5546875" customWidth="1"/>
    <col min="1540" max="1540" width="9.44140625" customWidth="1"/>
    <col min="1541" max="1541" width="8" customWidth="1"/>
    <col min="1542" max="1542" width="5.44140625" customWidth="1"/>
    <col min="1543" max="1543" width="8.109375" customWidth="1"/>
    <col min="1544" max="1544" width="9.5546875" customWidth="1"/>
    <col min="1545" max="1545" width="10" customWidth="1"/>
    <col min="1546" max="1546" width="10.88671875" customWidth="1"/>
    <col min="1547" max="1547" width="8.44140625" customWidth="1"/>
    <col min="1548" max="1548" width="10.33203125" customWidth="1"/>
    <col min="1549" max="1549" width="8.109375" customWidth="1"/>
    <col min="1550" max="1550" width="11" customWidth="1"/>
    <col min="1793" max="1793" width="53.5546875" customWidth="1"/>
    <col min="1794" max="1794" width="5.109375" customWidth="1"/>
    <col min="1795" max="1795" width="4.5546875" customWidth="1"/>
    <col min="1796" max="1796" width="9.44140625" customWidth="1"/>
    <col min="1797" max="1797" width="8" customWidth="1"/>
    <col min="1798" max="1798" width="5.44140625" customWidth="1"/>
    <col min="1799" max="1799" width="8.109375" customWidth="1"/>
    <col min="1800" max="1800" width="9.5546875" customWidth="1"/>
    <col min="1801" max="1801" width="10" customWidth="1"/>
    <col min="1802" max="1802" width="10.88671875" customWidth="1"/>
    <col min="1803" max="1803" width="8.44140625" customWidth="1"/>
    <col min="1804" max="1804" width="10.33203125" customWidth="1"/>
    <col min="1805" max="1805" width="8.109375" customWidth="1"/>
    <col min="1806" max="1806" width="11" customWidth="1"/>
    <col min="2049" max="2049" width="53.5546875" customWidth="1"/>
    <col min="2050" max="2050" width="5.109375" customWidth="1"/>
    <col min="2051" max="2051" width="4.5546875" customWidth="1"/>
    <col min="2052" max="2052" width="9.44140625" customWidth="1"/>
    <col min="2053" max="2053" width="8" customWidth="1"/>
    <col min="2054" max="2054" width="5.44140625" customWidth="1"/>
    <col min="2055" max="2055" width="8.109375" customWidth="1"/>
    <col min="2056" max="2056" width="9.5546875" customWidth="1"/>
    <col min="2057" max="2057" width="10" customWidth="1"/>
    <col min="2058" max="2058" width="10.88671875" customWidth="1"/>
    <col min="2059" max="2059" width="8.44140625" customWidth="1"/>
    <col min="2060" max="2060" width="10.33203125" customWidth="1"/>
    <col min="2061" max="2061" width="8.109375" customWidth="1"/>
    <col min="2062" max="2062" width="11" customWidth="1"/>
    <col min="2305" max="2305" width="53.5546875" customWidth="1"/>
    <col min="2306" max="2306" width="5.109375" customWidth="1"/>
    <col min="2307" max="2307" width="4.5546875" customWidth="1"/>
    <col min="2308" max="2308" width="9.44140625" customWidth="1"/>
    <col min="2309" max="2309" width="8" customWidth="1"/>
    <col min="2310" max="2310" width="5.44140625" customWidth="1"/>
    <col min="2311" max="2311" width="8.109375" customWidth="1"/>
    <col min="2312" max="2312" width="9.5546875" customWidth="1"/>
    <col min="2313" max="2313" width="10" customWidth="1"/>
    <col min="2314" max="2314" width="10.88671875" customWidth="1"/>
    <col min="2315" max="2315" width="8.44140625" customWidth="1"/>
    <col min="2316" max="2316" width="10.33203125" customWidth="1"/>
    <col min="2317" max="2317" width="8.109375" customWidth="1"/>
    <col min="2318" max="2318" width="11" customWidth="1"/>
    <col min="2561" max="2561" width="53.5546875" customWidth="1"/>
    <col min="2562" max="2562" width="5.109375" customWidth="1"/>
    <col min="2563" max="2563" width="4.5546875" customWidth="1"/>
    <col min="2564" max="2564" width="9.44140625" customWidth="1"/>
    <col min="2565" max="2565" width="8" customWidth="1"/>
    <col min="2566" max="2566" width="5.44140625" customWidth="1"/>
    <col min="2567" max="2567" width="8.109375" customWidth="1"/>
    <col min="2568" max="2568" width="9.5546875" customWidth="1"/>
    <col min="2569" max="2569" width="10" customWidth="1"/>
    <col min="2570" max="2570" width="10.88671875" customWidth="1"/>
    <col min="2571" max="2571" width="8.44140625" customWidth="1"/>
    <col min="2572" max="2572" width="10.33203125" customWidth="1"/>
    <col min="2573" max="2573" width="8.109375" customWidth="1"/>
    <col min="2574" max="2574" width="11" customWidth="1"/>
    <col min="2817" max="2817" width="53.5546875" customWidth="1"/>
    <col min="2818" max="2818" width="5.109375" customWidth="1"/>
    <col min="2819" max="2819" width="4.5546875" customWidth="1"/>
    <col min="2820" max="2820" width="9.44140625" customWidth="1"/>
    <col min="2821" max="2821" width="8" customWidth="1"/>
    <col min="2822" max="2822" width="5.44140625" customWidth="1"/>
    <col min="2823" max="2823" width="8.109375" customWidth="1"/>
    <col min="2824" max="2824" width="9.5546875" customWidth="1"/>
    <col min="2825" max="2825" width="10" customWidth="1"/>
    <col min="2826" max="2826" width="10.88671875" customWidth="1"/>
    <col min="2827" max="2827" width="8.44140625" customWidth="1"/>
    <col min="2828" max="2828" width="10.33203125" customWidth="1"/>
    <col min="2829" max="2829" width="8.109375" customWidth="1"/>
    <col min="2830" max="2830" width="11" customWidth="1"/>
    <col min="3073" max="3073" width="53.5546875" customWidth="1"/>
    <col min="3074" max="3074" width="5.109375" customWidth="1"/>
    <col min="3075" max="3075" width="4.5546875" customWidth="1"/>
    <col min="3076" max="3076" width="9.44140625" customWidth="1"/>
    <col min="3077" max="3077" width="8" customWidth="1"/>
    <col min="3078" max="3078" width="5.44140625" customWidth="1"/>
    <col min="3079" max="3079" width="8.109375" customWidth="1"/>
    <col min="3080" max="3080" width="9.5546875" customWidth="1"/>
    <col min="3081" max="3081" width="10" customWidth="1"/>
    <col min="3082" max="3082" width="10.88671875" customWidth="1"/>
    <col min="3083" max="3083" width="8.44140625" customWidth="1"/>
    <col min="3084" max="3084" width="10.33203125" customWidth="1"/>
    <col min="3085" max="3085" width="8.109375" customWidth="1"/>
    <col min="3086" max="3086" width="11" customWidth="1"/>
    <col min="3329" max="3329" width="53.5546875" customWidth="1"/>
    <col min="3330" max="3330" width="5.109375" customWidth="1"/>
    <col min="3331" max="3331" width="4.5546875" customWidth="1"/>
    <col min="3332" max="3332" width="9.44140625" customWidth="1"/>
    <col min="3333" max="3333" width="8" customWidth="1"/>
    <col min="3334" max="3334" width="5.44140625" customWidth="1"/>
    <col min="3335" max="3335" width="8.109375" customWidth="1"/>
    <col min="3336" max="3336" width="9.5546875" customWidth="1"/>
    <col min="3337" max="3337" width="10" customWidth="1"/>
    <col min="3338" max="3338" width="10.88671875" customWidth="1"/>
    <col min="3339" max="3339" width="8.44140625" customWidth="1"/>
    <col min="3340" max="3340" width="10.33203125" customWidth="1"/>
    <col min="3341" max="3341" width="8.109375" customWidth="1"/>
    <col min="3342" max="3342" width="11" customWidth="1"/>
    <col min="3585" max="3585" width="53.5546875" customWidth="1"/>
    <col min="3586" max="3586" width="5.109375" customWidth="1"/>
    <col min="3587" max="3587" width="4.5546875" customWidth="1"/>
    <col min="3588" max="3588" width="9.44140625" customWidth="1"/>
    <col min="3589" max="3589" width="8" customWidth="1"/>
    <col min="3590" max="3590" width="5.44140625" customWidth="1"/>
    <col min="3591" max="3591" width="8.109375" customWidth="1"/>
    <col min="3592" max="3592" width="9.5546875" customWidth="1"/>
    <col min="3593" max="3593" width="10" customWidth="1"/>
    <col min="3594" max="3594" width="10.88671875" customWidth="1"/>
    <col min="3595" max="3595" width="8.44140625" customWidth="1"/>
    <col min="3596" max="3596" width="10.33203125" customWidth="1"/>
    <col min="3597" max="3597" width="8.109375" customWidth="1"/>
    <col min="3598" max="3598" width="11" customWidth="1"/>
    <col min="3841" max="3841" width="53.5546875" customWidth="1"/>
    <col min="3842" max="3842" width="5.109375" customWidth="1"/>
    <col min="3843" max="3843" width="4.5546875" customWidth="1"/>
    <col min="3844" max="3844" width="9.44140625" customWidth="1"/>
    <col min="3845" max="3845" width="8" customWidth="1"/>
    <col min="3846" max="3846" width="5.44140625" customWidth="1"/>
    <col min="3847" max="3847" width="8.109375" customWidth="1"/>
    <col min="3848" max="3848" width="9.5546875" customWidth="1"/>
    <col min="3849" max="3849" width="10" customWidth="1"/>
    <col min="3850" max="3850" width="10.88671875" customWidth="1"/>
    <col min="3851" max="3851" width="8.44140625" customWidth="1"/>
    <col min="3852" max="3852" width="10.33203125" customWidth="1"/>
    <col min="3853" max="3853" width="8.109375" customWidth="1"/>
    <col min="3854" max="3854" width="11" customWidth="1"/>
    <col min="4097" max="4097" width="53.5546875" customWidth="1"/>
    <col min="4098" max="4098" width="5.109375" customWidth="1"/>
    <col min="4099" max="4099" width="4.5546875" customWidth="1"/>
    <col min="4100" max="4100" width="9.44140625" customWidth="1"/>
    <col min="4101" max="4101" width="8" customWidth="1"/>
    <col min="4102" max="4102" width="5.44140625" customWidth="1"/>
    <col min="4103" max="4103" width="8.109375" customWidth="1"/>
    <col min="4104" max="4104" width="9.5546875" customWidth="1"/>
    <col min="4105" max="4105" width="10" customWidth="1"/>
    <col min="4106" max="4106" width="10.88671875" customWidth="1"/>
    <col min="4107" max="4107" width="8.44140625" customWidth="1"/>
    <col min="4108" max="4108" width="10.33203125" customWidth="1"/>
    <col min="4109" max="4109" width="8.109375" customWidth="1"/>
    <col min="4110" max="4110" width="11" customWidth="1"/>
    <col min="4353" max="4353" width="53.5546875" customWidth="1"/>
    <col min="4354" max="4354" width="5.109375" customWidth="1"/>
    <col min="4355" max="4355" width="4.5546875" customWidth="1"/>
    <col min="4356" max="4356" width="9.44140625" customWidth="1"/>
    <col min="4357" max="4357" width="8" customWidth="1"/>
    <col min="4358" max="4358" width="5.44140625" customWidth="1"/>
    <col min="4359" max="4359" width="8.109375" customWidth="1"/>
    <col min="4360" max="4360" width="9.5546875" customWidth="1"/>
    <col min="4361" max="4361" width="10" customWidth="1"/>
    <col min="4362" max="4362" width="10.88671875" customWidth="1"/>
    <col min="4363" max="4363" width="8.44140625" customWidth="1"/>
    <col min="4364" max="4364" width="10.33203125" customWidth="1"/>
    <col min="4365" max="4365" width="8.109375" customWidth="1"/>
    <col min="4366" max="4366" width="11" customWidth="1"/>
    <col min="4609" max="4609" width="53.5546875" customWidth="1"/>
    <col min="4610" max="4610" width="5.109375" customWidth="1"/>
    <col min="4611" max="4611" width="4.5546875" customWidth="1"/>
    <col min="4612" max="4612" width="9.44140625" customWidth="1"/>
    <col min="4613" max="4613" width="8" customWidth="1"/>
    <col min="4614" max="4614" width="5.44140625" customWidth="1"/>
    <col min="4615" max="4615" width="8.109375" customWidth="1"/>
    <col min="4616" max="4616" width="9.5546875" customWidth="1"/>
    <col min="4617" max="4617" width="10" customWidth="1"/>
    <col min="4618" max="4618" width="10.88671875" customWidth="1"/>
    <col min="4619" max="4619" width="8.44140625" customWidth="1"/>
    <col min="4620" max="4620" width="10.33203125" customWidth="1"/>
    <col min="4621" max="4621" width="8.109375" customWidth="1"/>
    <col min="4622" max="4622" width="11" customWidth="1"/>
    <col min="4865" max="4865" width="53.5546875" customWidth="1"/>
    <col min="4866" max="4866" width="5.109375" customWidth="1"/>
    <col min="4867" max="4867" width="4.5546875" customWidth="1"/>
    <col min="4868" max="4868" width="9.44140625" customWidth="1"/>
    <col min="4869" max="4869" width="8" customWidth="1"/>
    <col min="4870" max="4870" width="5.44140625" customWidth="1"/>
    <col min="4871" max="4871" width="8.109375" customWidth="1"/>
    <col min="4872" max="4872" width="9.5546875" customWidth="1"/>
    <col min="4873" max="4873" width="10" customWidth="1"/>
    <col min="4874" max="4874" width="10.88671875" customWidth="1"/>
    <col min="4875" max="4875" width="8.44140625" customWidth="1"/>
    <col min="4876" max="4876" width="10.33203125" customWidth="1"/>
    <col min="4877" max="4877" width="8.109375" customWidth="1"/>
    <col min="4878" max="4878" width="11" customWidth="1"/>
    <col min="5121" max="5121" width="53.5546875" customWidth="1"/>
    <col min="5122" max="5122" width="5.109375" customWidth="1"/>
    <col min="5123" max="5123" width="4.5546875" customWidth="1"/>
    <col min="5124" max="5124" width="9.44140625" customWidth="1"/>
    <col min="5125" max="5125" width="8" customWidth="1"/>
    <col min="5126" max="5126" width="5.44140625" customWidth="1"/>
    <col min="5127" max="5127" width="8.109375" customWidth="1"/>
    <col min="5128" max="5128" width="9.5546875" customWidth="1"/>
    <col min="5129" max="5129" width="10" customWidth="1"/>
    <col min="5130" max="5130" width="10.88671875" customWidth="1"/>
    <col min="5131" max="5131" width="8.44140625" customWidth="1"/>
    <col min="5132" max="5132" width="10.33203125" customWidth="1"/>
    <col min="5133" max="5133" width="8.109375" customWidth="1"/>
    <col min="5134" max="5134" width="11" customWidth="1"/>
    <col min="5377" max="5377" width="53.5546875" customWidth="1"/>
    <col min="5378" max="5378" width="5.109375" customWidth="1"/>
    <col min="5379" max="5379" width="4.5546875" customWidth="1"/>
    <col min="5380" max="5380" width="9.44140625" customWidth="1"/>
    <col min="5381" max="5381" width="8" customWidth="1"/>
    <col min="5382" max="5382" width="5.44140625" customWidth="1"/>
    <col min="5383" max="5383" width="8.109375" customWidth="1"/>
    <col min="5384" max="5384" width="9.5546875" customWidth="1"/>
    <col min="5385" max="5385" width="10" customWidth="1"/>
    <col min="5386" max="5386" width="10.88671875" customWidth="1"/>
    <col min="5387" max="5387" width="8.44140625" customWidth="1"/>
    <col min="5388" max="5388" width="10.33203125" customWidth="1"/>
    <col min="5389" max="5389" width="8.109375" customWidth="1"/>
    <col min="5390" max="5390" width="11" customWidth="1"/>
    <col min="5633" max="5633" width="53.5546875" customWidth="1"/>
    <col min="5634" max="5634" width="5.109375" customWidth="1"/>
    <col min="5635" max="5635" width="4.5546875" customWidth="1"/>
    <col min="5636" max="5636" width="9.44140625" customWidth="1"/>
    <col min="5637" max="5637" width="8" customWidth="1"/>
    <col min="5638" max="5638" width="5.44140625" customWidth="1"/>
    <col min="5639" max="5639" width="8.109375" customWidth="1"/>
    <col min="5640" max="5640" width="9.5546875" customWidth="1"/>
    <col min="5641" max="5641" width="10" customWidth="1"/>
    <col min="5642" max="5642" width="10.88671875" customWidth="1"/>
    <col min="5643" max="5643" width="8.44140625" customWidth="1"/>
    <col min="5644" max="5644" width="10.33203125" customWidth="1"/>
    <col min="5645" max="5645" width="8.109375" customWidth="1"/>
    <col min="5646" max="5646" width="11" customWidth="1"/>
    <col min="5889" max="5889" width="53.5546875" customWidth="1"/>
    <col min="5890" max="5890" width="5.109375" customWidth="1"/>
    <col min="5891" max="5891" width="4.5546875" customWidth="1"/>
    <col min="5892" max="5892" width="9.44140625" customWidth="1"/>
    <col min="5893" max="5893" width="8" customWidth="1"/>
    <col min="5894" max="5894" width="5.44140625" customWidth="1"/>
    <col min="5895" max="5895" width="8.109375" customWidth="1"/>
    <col min="5896" max="5896" width="9.5546875" customWidth="1"/>
    <col min="5897" max="5897" width="10" customWidth="1"/>
    <col min="5898" max="5898" width="10.88671875" customWidth="1"/>
    <col min="5899" max="5899" width="8.44140625" customWidth="1"/>
    <col min="5900" max="5900" width="10.33203125" customWidth="1"/>
    <col min="5901" max="5901" width="8.109375" customWidth="1"/>
    <col min="5902" max="5902" width="11" customWidth="1"/>
    <col min="6145" max="6145" width="53.5546875" customWidth="1"/>
    <col min="6146" max="6146" width="5.109375" customWidth="1"/>
    <col min="6147" max="6147" width="4.5546875" customWidth="1"/>
    <col min="6148" max="6148" width="9.44140625" customWidth="1"/>
    <col min="6149" max="6149" width="8" customWidth="1"/>
    <col min="6150" max="6150" width="5.44140625" customWidth="1"/>
    <col min="6151" max="6151" width="8.109375" customWidth="1"/>
    <col min="6152" max="6152" width="9.5546875" customWidth="1"/>
    <col min="6153" max="6153" width="10" customWidth="1"/>
    <col min="6154" max="6154" width="10.88671875" customWidth="1"/>
    <col min="6155" max="6155" width="8.44140625" customWidth="1"/>
    <col min="6156" max="6156" width="10.33203125" customWidth="1"/>
    <col min="6157" max="6157" width="8.109375" customWidth="1"/>
    <col min="6158" max="6158" width="11" customWidth="1"/>
    <col min="6401" max="6401" width="53.5546875" customWidth="1"/>
    <col min="6402" max="6402" width="5.109375" customWidth="1"/>
    <col min="6403" max="6403" width="4.5546875" customWidth="1"/>
    <col min="6404" max="6404" width="9.44140625" customWidth="1"/>
    <col min="6405" max="6405" width="8" customWidth="1"/>
    <col min="6406" max="6406" width="5.44140625" customWidth="1"/>
    <col min="6407" max="6407" width="8.109375" customWidth="1"/>
    <col min="6408" max="6408" width="9.5546875" customWidth="1"/>
    <col min="6409" max="6409" width="10" customWidth="1"/>
    <col min="6410" max="6410" width="10.88671875" customWidth="1"/>
    <col min="6411" max="6411" width="8.44140625" customWidth="1"/>
    <col min="6412" max="6412" width="10.33203125" customWidth="1"/>
    <col min="6413" max="6413" width="8.109375" customWidth="1"/>
    <col min="6414" max="6414" width="11" customWidth="1"/>
    <col min="6657" max="6657" width="53.5546875" customWidth="1"/>
    <col min="6658" max="6658" width="5.109375" customWidth="1"/>
    <col min="6659" max="6659" width="4.5546875" customWidth="1"/>
    <col min="6660" max="6660" width="9.44140625" customWidth="1"/>
    <col min="6661" max="6661" width="8" customWidth="1"/>
    <col min="6662" max="6662" width="5.44140625" customWidth="1"/>
    <col min="6663" max="6663" width="8.109375" customWidth="1"/>
    <col min="6664" max="6664" width="9.5546875" customWidth="1"/>
    <col min="6665" max="6665" width="10" customWidth="1"/>
    <col min="6666" max="6666" width="10.88671875" customWidth="1"/>
    <col min="6667" max="6667" width="8.44140625" customWidth="1"/>
    <col min="6668" max="6668" width="10.33203125" customWidth="1"/>
    <col min="6669" max="6669" width="8.109375" customWidth="1"/>
    <col min="6670" max="6670" width="11" customWidth="1"/>
    <col min="6913" max="6913" width="53.5546875" customWidth="1"/>
    <col min="6914" max="6914" width="5.109375" customWidth="1"/>
    <col min="6915" max="6915" width="4.5546875" customWidth="1"/>
    <col min="6916" max="6916" width="9.44140625" customWidth="1"/>
    <col min="6917" max="6917" width="8" customWidth="1"/>
    <col min="6918" max="6918" width="5.44140625" customWidth="1"/>
    <col min="6919" max="6919" width="8.109375" customWidth="1"/>
    <col min="6920" max="6920" width="9.5546875" customWidth="1"/>
    <col min="6921" max="6921" width="10" customWidth="1"/>
    <col min="6922" max="6922" width="10.88671875" customWidth="1"/>
    <col min="6923" max="6923" width="8.44140625" customWidth="1"/>
    <col min="6924" max="6924" width="10.33203125" customWidth="1"/>
    <col min="6925" max="6925" width="8.109375" customWidth="1"/>
    <col min="6926" max="6926" width="11" customWidth="1"/>
    <col min="7169" max="7169" width="53.5546875" customWidth="1"/>
    <col min="7170" max="7170" width="5.109375" customWidth="1"/>
    <col min="7171" max="7171" width="4.5546875" customWidth="1"/>
    <col min="7172" max="7172" width="9.44140625" customWidth="1"/>
    <col min="7173" max="7173" width="8" customWidth="1"/>
    <col min="7174" max="7174" width="5.44140625" customWidth="1"/>
    <col min="7175" max="7175" width="8.109375" customWidth="1"/>
    <col min="7176" max="7176" width="9.5546875" customWidth="1"/>
    <col min="7177" max="7177" width="10" customWidth="1"/>
    <col min="7178" max="7178" width="10.88671875" customWidth="1"/>
    <col min="7179" max="7179" width="8.44140625" customWidth="1"/>
    <col min="7180" max="7180" width="10.33203125" customWidth="1"/>
    <col min="7181" max="7181" width="8.109375" customWidth="1"/>
    <col min="7182" max="7182" width="11" customWidth="1"/>
    <col min="7425" max="7425" width="53.5546875" customWidth="1"/>
    <col min="7426" max="7426" width="5.109375" customWidth="1"/>
    <col min="7427" max="7427" width="4.5546875" customWidth="1"/>
    <col min="7428" max="7428" width="9.44140625" customWidth="1"/>
    <col min="7429" max="7429" width="8" customWidth="1"/>
    <col min="7430" max="7430" width="5.44140625" customWidth="1"/>
    <col min="7431" max="7431" width="8.109375" customWidth="1"/>
    <col min="7432" max="7432" width="9.5546875" customWidth="1"/>
    <col min="7433" max="7433" width="10" customWidth="1"/>
    <col min="7434" max="7434" width="10.88671875" customWidth="1"/>
    <col min="7435" max="7435" width="8.44140625" customWidth="1"/>
    <col min="7436" max="7436" width="10.33203125" customWidth="1"/>
    <col min="7437" max="7437" width="8.109375" customWidth="1"/>
    <col min="7438" max="7438" width="11" customWidth="1"/>
    <col min="7681" max="7681" width="53.5546875" customWidth="1"/>
    <col min="7682" max="7682" width="5.109375" customWidth="1"/>
    <col min="7683" max="7683" width="4.5546875" customWidth="1"/>
    <col min="7684" max="7684" width="9.44140625" customWidth="1"/>
    <col min="7685" max="7685" width="8" customWidth="1"/>
    <col min="7686" max="7686" width="5.44140625" customWidth="1"/>
    <col min="7687" max="7687" width="8.109375" customWidth="1"/>
    <col min="7688" max="7688" width="9.5546875" customWidth="1"/>
    <col min="7689" max="7689" width="10" customWidth="1"/>
    <col min="7690" max="7690" width="10.88671875" customWidth="1"/>
    <col min="7691" max="7691" width="8.44140625" customWidth="1"/>
    <col min="7692" max="7692" width="10.33203125" customWidth="1"/>
    <col min="7693" max="7693" width="8.109375" customWidth="1"/>
    <col min="7694" max="7694" width="11" customWidth="1"/>
    <col min="7937" max="7937" width="53.5546875" customWidth="1"/>
    <col min="7938" max="7938" width="5.109375" customWidth="1"/>
    <col min="7939" max="7939" width="4.5546875" customWidth="1"/>
    <col min="7940" max="7940" width="9.44140625" customWidth="1"/>
    <col min="7941" max="7941" width="8" customWidth="1"/>
    <col min="7942" max="7942" width="5.44140625" customWidth="1"/>
    <col min="7943" max="7943" width="8.109375" customWidth="1"/>
    <col min="7944" max="7944" width="9.5546875" customWidth="1"/>
    <col min="7945" max="7945" width="10" customWidth="1"/>
    <col min="7946" max="7946" width="10.88671875" customWidth="1"/>
    <col min="7947" max="7947" width="8.44140625" customWidth="1"/>
    <col min="7948" max="7948" width="10.33203125" customWidth="1"/>
    <col min="7949" max="7949" width="8.109375" customWidth="1"/>
    <col min="7950" max="7950" width="11" customWidth="1"/>
    <col min="8193" max="8193" width="53.5546875" customWidth="1"/>
    <col min="8194" max="8194" width="5.109375" customWidth="1"/>
    <col min="8195" max="8195" width="4.5546875" customWidth="1"/>
    <col min="8196" max="8196" width="9.44140625" customWidth="1"/>
    <col min="8197" max="8197" width="8" customWidth="1"/>
    <col min="8198" max="8198" width="5.44140625" customWidth="1"/>
    <col min="8199" max="8199" width="8.109375" customWidth="1"/>
    <col min="8200" max="8200" width="9.5546875" customWidth="1"/>
    <col min="8201" max="8201" width="10" customWidth="1"/>
    <col min="8202" max="8202" width="10.88671875" customWidth="1"/>
    <col min="8203" max="8203" width="8.44140625" customWidth="1"/>
    <col min="8204" max="8204" width="10.33203125" customWidth="1"/>
    <col min="8205" max="8205" width="8.109375" customWidth="1"/>
    <col min="8206" max="8206" width="11" customWidth="1"/>
    <col min="8449" max="8449" width="53.5546875" customWidth="1"/>
    <col min="8450" max="8450" width="5.109375" customWidth="1"/>
    <col min="8451" max="8451" width="4.5546875" customWidth="1"/>
    <col min="8452" max="8452" width="9.44140625" customWidth="1"/>
    <col min="8453" max="8453" width="8" customWidth="1"/>
    <col min="8454" max="8454" width="5.44140625" customWidth="1"/>
    <col min="8455" max="8455" width="8.109375" customWidth="1"/>
    <col min="8456" max="8456" width="9.5546875" customWidth="1"/>
    <col min="8457" max="8457" width="10" customWidth="1"/>
    <col min="8458" max="8458" width="10.88671875" customWidth="1"/>
    <col min="8459" max="8459" width="8.44140625" customWidth="1"/>
    <col min="8460" max="8460" width="10.33203125" customWidth="1"/>
    <col min="8461" max="8461" width="8.109375" customWidth="1"/>
    <col min="8462" max="8462" width="11" customWidth="1"/>
    <col min="8705" max="8705" width="53.5546875" customWidth="1"/>
    <col min="8706" max="8706" width="5.109375" customWidth="1"/>
    <col min="8707" max="8707" width="4.5546875" customWidth="1"/>
    <col min="8708" max="8708" width="9.44140625" customWidth="1"/>
    <col min="8709" max="8709" width="8" customWidth="1"/>
    <col min="8710" max="8710" width="5.44140625" customWidth="1"/>
    <col min="8711" max="8711" width="8.109375" customWidth="1"/>
    <col min="8712" max="8712" width="9.5546875" customWidth="1"/>
    <col min="8713" max="8713" width="10" customWidth="1"/>
    <col min="8714" max="8714" width="10.88671875" customWidth="1"/>
    <col min="8715" max="8715" width="8.44140625" customWidth="1"/>
    <col min="8716" max="8716" width="10.33203125" customWidth="1"/>
    <col min="8717" max="8717" width="8.109375" customWidth="1"/>
    <col min="8718" max="8718" width="11" customWidth="1"/>
    <col min="8961" max="8961" width="53.5546875" customWidth="1"/>
    <col min="8962" max="8962" width="5.109375" customWidth="1"/>
    <col min="8963" max="8963" width="4.5546875" customWidth="1"/>
    <col min="8964" max="8964" width="9.44140625" customWidth="1"/>
    <col min="8965" max="8965" width="8" customWidth="1"/>
    <col min="8966" max="8966" width="5.44140625" customWidth="1"/>
    <col min="8967" max="8967" width="8.109375" customWidth="1"/>
    <col min="8968" max="8968" width="9.5546875" customWidth="1"/>
    <col min="8969" max="8969" width="10" customWidth="1"/>
    <col min="8970" max="8970" width="10.88671875" customWidth="1"/>
    <col min="8971" max="8971" width="8.44140625" customWidth="1"/>
    <col min="8972" max="8972" width="10.33203125" customWidth="1"/>
    <col min="8973" max="8973" width="8.109375" customWidth="1"/>
    <col min="8974" max="8974" width="11" customWidth="1"/>
    <col min="9217" max="9217" width="53.5546875" customWidth="1"/>
    <col min="9218" max="9218" width="5.109375" customWidth="1"/>
    <col min="9219" max="9219" width="4.5546875" customWidth="1"/>
    <col min="9220" max="9220" width="9.44140625" customWidth="1"/>
    <col min="9221" max="9221" width="8" customWidth="1"/>
    <col min="9222" max="9222" width="5.44140625" customWidth="1"/>
    <col min="9223" max="9223" width="8.109375" customWidth="1"/>
    <col min="9224" max="9224" width="9.5546875" customWidth="1"/>
    <col min="9225" max="9225" width="10" customWidth="1"/>
    <col min="9226" max="9226" width="10.88671875" customWidth="1"/>
    <col min="9227" max="9227" width="8.44140625" customWidth="1"/>
    <col min="9228" max="9228" width="10.33203125" customWidth="1"/>
    <col min="9229" max="9229" width="8.109375" customWidth="1"/>
    <col min="9230" max="9230" width="11" customWidth="1"/>
    <col min="9473" max="9473" width="53.5546875" customWidth="1"/>
    <col min="9474" max="9474" width="5.109375" customWidth="1"/>
    <col min="9475" max="9475" width="4.5546875" customWidth="1"/>
    <col min="9476" max="9476" width="9.44140625" customWidth="1"/>
    <col min="9477" max="9477" width="8" customWidth="1"/>
    <col min="9478" max="9478" width="5.44140625" customWidth="1"/>
    <col min="9479" max="9479" width="8.109375" customWidth="1"/>
    <col min="9480" max="9480" width="9.5546875" customWidth="1"/>
    <col min="9481" max="9481" width="10" customWidth="1"/>
    <col min="9482" max="9482" width="10.88671875" customWidth="1"/>
    <col min="9483" max="9483" width="8.44140625" customWidth="1"/>
    <col min="9484" max="9484" width="10.33203125" customWidth="1"/>
    <col min="9485" max="9485" width="8.109375" customWidth="1"/>
    <col min="9486" max="9486" width="11" customWidth="1"/>
    <col min="9729" max="9729" width="53.5546875" customWidth="1"/>
    <col min="9730" max="9730" width="5.109375" customWidth="1"/>
    <col min="9731" max="9731" width="4.5546875" customWidth="1"/>
    <col min="9732" max="9732" width="9.44140625" customWidth="1"/>
    <col min="9733" max="9733" width="8" customWidth="1"/>
    <col min="9734" max="9734" width="5.44140625" customWidth="1"/>
    <col min="9735" max="9735" width="8.109375" customWidth="1"/>
    <col min="9736" max="9736" width="9.5546875" customWidth="1"/>
    <col min="9737" max="9737" width="10" customWidth="1"/>
    <col min="9738" max="9738" width="10.88671875" customWidth="1"/>
    <col min="9739" max="9739" width="8.44140625" customWidth="1"/>
    <col min="9740" max="9740" width="10.33203125" customWidth="1"/>
    <col min="9741" max="9741" width="8.109375" customWidth="1"/>
    <col min="9742" max="9742" width="11" customWidth="1"/>
    <col min="9985" max="9985" width="53.5546875" customWidth="1"/>
    <col min="9986" max="9986" width="5.109375" customWidth="1"/>
    <col min="9987" max="9987" width="4.5546875" customWidth="1"/>
    <col min="9988" max="9988" width="9.44140625" customWidth="1"/>
    <col min="9989" max="9989" width="8" customWidth="1"/>
    <col min="9990" max="9990" width="5.44140625" customWidth="1"/>
    <col min="9991" max="9991" width="8.109375" customWidth="1"/>
    <col min="9992" max="9992" width="9.5546875" customWidth="1"/>
    <col min="9993" max="9993" width="10" customWidth="1"/>
    <col min="9994" max="9994" width="10.88671875" customWidth="1"/>
    <col min="9995" max="9995" width="8.44140625" customWidth="1"/>
    <col min="9996" max="9996" width="10.33203125" customWidth="1"/>
    <col min="9997" max="9997" width="8.109375" customWidth="1"/>
    <col min="9998" max="9998" width="11" customWidth="1"/>
    <col min="10241" max="10241" width="53.5546875" customWidth="1"/>
    <col min="10242" max="10242" width="5.109375" customWidth="1"/>
    <col min="10243" max="10243" width="4.5546875" customWidth="1"/>
    <col min="10244" max="10244" width="9.44140625" customWidth="1"/>
    <col min="10245" max="10245" width="8" customWidth="1"/>
    <col min="10246" max="10246" width="5.44140625" customWidth="1"/>
    <col min="10247" max="10247" width="8.109375" customWidth="1"/>
    <col min="10248" max="10248" width="9.5546875" customWidth="1"/>
    <col min="10249" max="10249" width="10" customWidth="1"/>
    <col min="10250" max="10250" width="10.88671875" customWidth="1"/>
    <col min="10251" max="10251" width="8.44140625" customWidth="1"/>
    <col min="10252" max="10252" width="10.33203125" customWidth="1"/>
    <col min="10253" max="10253" width="8.109375" customWidth="1"/>
    <col min="10254" max="10254" width="11" customWidth="1"/>
    <col min="10497" max="10497" width="53.5546875" customWidth="1"/>
    <col min="10498" max="10498" width="5.109375" customWidth="1"/>
    <col min="10499" max="10499" width="4.5546875" customWidth="1"/>
    <col min="10500" max="10500" width="9.44140625" customWidth="1"/>
    <col min="10501" max="10501" width="8" customWidth="1"/>
    <col min="10502" max="10502" width="5.44140625" customWidth="1"/>
    <col min="10503" max="10503" width="8.109375" customWidth="1"/>
    <col min="10504" max="10504" width="9.5546875" customWidth="1"/>
    <col min="10505" max="10505" width="10" customWidth="1"/>
    <col min="10506" max="10506" width="10.88671875" customWidth="1"/>
    <col min="10507" max="10507" width="8.44140625" customWidth="1"/>
    <col min="10508" max="10508" width="10.33203125" customWidth="1"/>
    <col min="10509" max="10509" width="8.109375" customWidth="1"/>
    <col min="10510" max="10510" width="11" customWidth="1"/>
    <col min="10753" max="10753" width="53.5546875" customWidth="1"/>
    <col min="10754" max="10754" width="5.109375" customWidth="1"/>
    <col min="10755" max="10755" width="4.5546875" customWidth="1"/>
    <col min="10756" max="10756" width="9.44140625" customWidth="1"/>
    <col min="10757" max="10757" width="8" customWidth="1"/>
    <col min="10758" max="10758" width="5.44140625" customWidth="1"/>
    <col min="10759" max="10759" width="8.109375" customWidth="1"/>
    <col min="10760" max="10760" width="9.5546875" customWidth="1"/>
    <col min="10761" max="10761" width="10" customWidth="1"/>
    <col min="10762" max="10762" width="10.88671875" customWidth="1"/>
    <col min="10763" max="10763" width="8.44140625" customWidth="1"/>
    <col min="10764" max="10764" width="10.33203125" customWidth="1"/>
    <col min="10765" max="10765" width="8.109375" customWidth="1"/>
    <col min="10766" max="10766" width="11" customWidth="1"/>
    <col min="11009" max="11009" width="53.5546875" customWidth="1"/>
    <col min="11010" max="11010" width="5.109375" customWidth="1"/>
    <col min="11011" max="11011" width="4.5546875" customWidth="1"/>
    <col min="11012" max="11012" width="9.44140625" customWidth="1"/>
    <col min="11013" max="11013" width="8" customWidth="1"/>
    <col min="11014" max="11014" width="5.44140625" customWidth="1"/>
    <col min="11015" max="11015" width="8.109375" customWidth="1"/>
    <col min="11016" max="11016" width="9.5546875" customWidth="1"/>
    <col min="11017" max="11017" width="10" customWidth="1"/>
    <col min="11018" max="11018" width="10.88671875" customWidth="1"/>
    <col min="11019" max="11019" width="8.44140625" customWidth="1"/>
    <col min="11020" max="11020" width="10.33203125" customWidth="1"/>
    <col min="11021" max="11021" width="8.109375" customWidth="1"/>
    <col min="11022" max="11022" width="11" customWidth="1"/>
    <col min="11265" max="11265" width="53.5546875" customWidth="1"/>
    <col min="11266" max="11266" width="5.109375" customWidth="1"/>
    <col min="11267" max="11267" width="4.5546875" customWidth="1"/>
    <col min="11268" max="11268" width="9.44140625" customWidth="1"/>
    <col min="11269" max="11269" width="8" customWidth="1"/>
    <col min="11270" max="11270" width="5.44140625" customWidth="1"/>
    <col min="11271" max="11271" width="8.109375" customWidth="1"/>
    <col min="11272" max="11272" width="9.5546875" customWidth="1"/>
    <col min="11273" max="11273" width="10" customWidth="1"/>
    <col min="11274" max="11274" width="10.88671875" customWidth="1"/>
    <col min="11275" max="11275" width="8.44140625" customWidth="1"/>
    <col min="11276" max="11276" width="10.33203125" customWidth="1"/>
    <col min="11277" max="11277" width="8.109375" customWidth="1"/>
    <col min="11278" max="11278" width="11" customWidth="1"/>
    <col min="11521" max="11521" width="53.5546875" customWidth="1"/>
    <col min="11522" max="11522" width="5.109375" customWidth="1"/>
    <col min="11523" max="11523" width="4.5546875" customWidth="1"/>
    <col min="11524" max="11524" width="9.44140625" customWidth="1"/>
    <col min="11525" max="11525" width="8" customWidth="1"/>
    <col min="11526" max="11526" width="5.44140625" customWidth="1"/>
    <col min="11527" max="11527" width="8.109375" customWidth="1"/>
    <col min="11528" max="11528" width="9.5546875" customWidth="1"/>
    <col min="11529" max="11529" width="10" customWidth="1"/>
    <col min="11530" max="11530" width="10.88671875" customWidth="1"/>
    <col min="11531" max="11531" width="8.44140625" customWidth="1"/>
    <col min="11532" max="11532" width="10.33203125" customWidth="1"/>
    <col min="11533" max="11533" width="8.109375" customWidth="1"/>
    <col min="11534" max="11534" width="11" customWidth="1"/>
    <col min="11777" max="11777" width="53.5546875" customWidth="1"/>
    <col min="11778" max="11778" width="5.109375" customWidth="1"/>
    <col min="11779" max="11779" width="4.5546875" customWidth="1"/>
    <col min="11780" max="11780" width="9.44140625" customWidth="1"/>
    <col min="11781" max="11781" width="8" customWidth="1"/>
    <col min="11782" max="11782" width="5.44140625" customWidth="1"/>
    <col min="11783" max="11783" width="8.109375" customWidth="1"/>
    <col min="11784" max="11784" width="9.5546875" customWidth="1"/>
    <col min="11785" max="11785" width="10" customWidth="1"/>
    <col min="11786" max="11786" width="10.88671875" customWidth="1"/>
    <col min="11787" max="11787" width="8.44140625" customWidth="1"/>
    <col min="11788" max="11788" width="10.33203125" customWidth="1"/>
    <col min="11789" max="11789" width="8.109375" customWidth="1"/>
    <col min="11790" max="11790" width="11" customWidth="1"/>
    <col min="12033" max="12033" width="53.5546875" customWidth="1"/>
    <col min="12034" max="12034" width="5.109375" customWidth="1"/>
    <col min="12035" max="12035" width="4.5546875" customWidth="1"/>
    <col min="12036" max="12036" width="9.44140625" customWidth="1"/>
    <col min="12037" max="12037" width="8" customWidth="1"/>
    <col min="12038" max="12038" width="5.44140625" customWidth="1"/>
    <col min="12039" max="12039" width="8.109375" customWidth="1"/>
    <col min="12040" max="12040" width="9.5546875" customWidth="1"/>
    <col min="12041" max="12041" width="10" customWidth="1"/>
    <col min="12042" max="12042" width="10.88671875" customWidth="1"/>
    <col min="12043" max="12043" width="8.44140625" customWidth="1"/>
    <col min="12044" max="12044" width="10.33203125" customWidth="1"/>
    <col min="12045" max="12045" width="8.109375" customWidth="1"/>
    <col min="12046" max="12046" width="11" customWidth="1"/>
    <col min="12289" max="12289" width="53.5546875" customWidth="1"/>
    <col min="12290" max="12290" width="5.109375" customWidth="1"/>
    <col min="12291" max="12291" width="4.5546875" customWidth="1"/>
    <col min="12292" max="12292" width="9.44140625" customWidth="1"/>
    <col min="12293" max="12293" width="8" customWidth="1"/>
    <col min="12294" max="12294" width="5.44140625" customWidth="1"/>
    <col min="12295" max="12295" width="8.109375" customWidth="1"/>
    <col min="12296" max="12296" width="9.5546875" customWidth="1"/>
    <col min="12297" max="12297" width="10" customWidth="1"/>
    <col min="12298" max="12298" width="10.88671875" customWidth="1"/>
    <col min="12299" max="12299" width="8.44140625" customWidth="1"/>
    <col min="12300" max="12300" width="10.33203125" customWidth="1"/>
    <col min="12301" max="12301" width="8.109375" customWidth="1"/>
    <col min="12302" max="12302" width="11" customWidth="1"/>
    <col min="12545" max="12545" width="53.5546875" customWidth="1"/>
    <col min="12546" max="12546" width="5.109375" customWidth="1"/>
    <col min="12547" max="12547" width="4.5546875" customWidth="1"/>
    <col min="12548" max="12548" width="9.44140625" customWidth="1"/>
    <col min="12549" max="12549" width="8" customWidth="1"/>
    <col min="12550" max="12550" width="5.44140625" customWidth="1"/>
    <col min="12551" max="12551" width="8.109375" customWidth="1"/>
    <col min="12552" max="12552" width="9.5546875" customWidth="1"/>
    <col min="12553" max="12553" width="10" customWidth="1"/>
    <col min="12554" max="12554" width="10.88671875" customWidth="1"/>
    <col min="12555" max="12555" width="8.44140625" customWidth="1"/>
    <col min="12556" max="12556" width="10.33203125" customWidth="1"/>
    <col min="12557" max="12557" width="8.109375" customWidth="1"/>
    <col min="12558" max="12558" width="11" customWidth="1"/>
    <col min="12801" max="12801" width="53.5546875" customWidth="1"/>
    <col min="12802" max="12802" width="5.109375" customWidth="1"/>
    <col min="12803" max="12803" width="4.5546875" customWidth="1"/>
    <col min="12804" max="12804" width="9.44140625" customWidth="1"/>
    <col min="12805" max="12805" width="8" customWidth="1"/>
    <col min="12806" max="12806" width="5.44140625" customWidth="1"/>
    <col min="12807" max="12807" width="8.109375" customWidth="1"/>
    <col min="12808" max="12808" width="9.5546875" customWidth="1"/>
    <col min="12809" max="12809" width="10" customWidth="1"/>
    <col min="12810" max="12810" width="10.88671875" customWidth="1"/>
    <col min="12811" max="12811" width="8.44140625" customWidth="1"/>
    <col min="12812" max="12812" width="10.33203125" customWidth="1"/>
    <col min="12813" max="12813" width="8.109375" customWidth="1"/>
    <col min="12814" max="12814" width="11" customWidth="1"/>
    <col min="13057" max="13057" width="53.5546875" customWidth="1"/>
    <col min="13058" max="13058" width="5.109375" customWidth="1"/>
    <col min="13059" max="13059" width="4.5546875" customWidth="1"/>
    <col min="13060" max="13060" width="9.44140625" customWidth="1"/>
    <col min="13061" max="13061" width="8" customWidth="1"/>
    <col min="13062" max="13062" width="5.44140625" customWidth="1"/>
    <col min="13063" max="13063" width="8.109375" customWidth="1"/>
    <col min="13064" max="13064" width="9.5546875" customWidth="1"/>
    <col min="13065" max="13065" width="10" customWidth="1"/>
    <col min="13066" max="13066" width="10.88671875" customWidth="1"/>
    <col min="13067" max="13067" width="8.44140625" customWidth="1"/>
    <col min="13068" max="13068" width="10.33203125" customWidth="1"/>
    <col min="13069" max="13069" width="8.109375" customWidth="1"/>
    <col min="13070" max="13070" width="11" customWidth="1"/>
    <col min="13313" max="13313" width="53.5546875" customWidth="1"/>
    <col min="13314" max="13314" width="5.109375" customWidth="1"/>
    <col min="13315" max="13315" width="4.5546875" customWidth="1"/>
    <col min="13316" max="13316" width="9.44140625" customWidth="1"/>
    <col min="13317" max="13317" width="8" customWidth="1"/>
    <col min="13318" max="13318" width="5.44140625" customWidth="1"/>
    <col min="13319" max="13319" width="8.109375" customWidth="1"/>
    <col min="13320" max="13320" width="9.5546875" customWidth="1"/>
    <col min="13321" max="13321" width="10" customWidth="1"/>
    <col min="13322" max="13322" width="10.88671875" customWidth="1"/>
    <col min="13323" max="13323" width="8.44140625" customWidth="1"/>
    <col min="13324" max="13324" width="10.33203125" customWidth="1"/>
    <col min="13325" max="13325" width="8.109375" customWidth="1"/>
    <col min="13326" max="13326" width="11" customWidth="1"/>
    <col min="13569" max="13569" width="53.5546875" customWidth="1"/>
    <col min="13570" max="13570" width="5.109375" customWidth="1"/>
    <col min="13571" max="13571" width="4.5546875" customWidth="1"/>
    <col min="13572" max="13572" width="9.44140625" customWidth="1"/>
    <col min="13573" max="13573" width="8" customWidth="1"/>
    <col min="13574" max="13574" width="5.44140625" customWidth="1"/>
    <col min="13575" max="13575" width="8.109375" customWidth="1"/>
    <col min="13576" max="13576" width="9.5546875" customWidth="1"/>
    <col min="13577" max="13577" width="10" customWidth="1"/>
    <col min="13578" max="13578" width="10.88671875" customWidth="1"/>
    <col min="13579" max="13579" width="8.44140625" customWidth="1"/>
    <col min="13580" max="13580" width="10.33203125" customWidth="1"/>
    <col min="13581" max="13581" width="8.109375" customWidth="1"/>
    <col min="13582" max="13582" width="11" customWidth="1"/>
    <col min="13825" max="13825" width="53.5546875" customWidth="1"/>
    <col min="13826" max="13826" width="5.109375" customWidth="1"/>
    <col min="13827" max="13827" width="4.5546875" customWidth="1"/>
    <col min="13828" max="13828" width="9.44140625" customWidth="1"/>
    <col min="13829" max="13829" width="8" customWidth="1"/>
    <col min="13830" max="13830" width="5.44140625" customWidth="1"/>
    <col min="13831" max="13831" width="8.109375" customWidth="1"/>
    <col min="13832" max="13832" width="9.5546875" customWidth="1"/>
    <col min="13833" max="13833" width="10" customWidth="1"/>
    <col min="13834" max="13834" width="10.88671875" customWidth="1"/>
    <col min="13835" max="13835" width="8.44140625" customWidth="1"/>
    <col min="13836" max="13836" width="10.33203125" customWidth="1"/>
    <col min="13837" max="13837" width="8.109375" customWidth="1"/>
    <col min="13838" max="13838" width="11" customWidth="1"/>
    <col min="14081" max="14081" width="53.5546875" customWidth="1"/>
    <col min="14082" max="14082" width="5.109375" customWidth="1"/>
    <col min="14083" max="14083" width="4.5546875" customWidth="1"/>
    <col min="14084" max="14084" width="9.44140625" customWidth="1"/>
    <col min="14085" max="14085" width="8" customWidth="1"/>
    <col min="14086" max="14086" width="5.44140625" customWidth="1"/>
    <col min="14087" max="14087" width="8.109375" customWidth="1"/>
    <col min="14088" max="14088" width="9.5546875" customWidth="1"/>
    <col min="14089" max="14089" width="10" customWidth="1"/>
    <col min="14090" max="14090" width="10.88671875" customWidth="1"/>
    <col min="14091" max="14091" width="8.44140625" customWidth="1"/>
    <col min="14092" max="14092" width="10.33203125" customWidth="1"/>
    <col min="14093" max="14093" width="8.109375" customWidth="1"/>
    <col min="14094" max="14094" width="11" customWidth="1"/>
    <col min="14337" max="14337" width="53.5546875" customWidth="1"/>
    <col min="14338" max="14338" width="5.109375" customWidth="1"/>
    <col min="14339" max="14339" width="4.5546875" customWidth="1"/>
    <col min="14340" max="14340" width="9.44140625" customWidth="1"/>
    <col min="14341" max="14341" width="8" customWidth="1"/>
    <col min="14342" max="14342" width="5.44140625" customWidth="1"/>
    <col min="14343" max="14343" width="8.109375" customWidth="1"/>
    <col min="14344" max="14344" width="9.5546875" customWidth="1"/>
    <col min="14345" max="14345" width="10" customWidth="1"/>
    <col min="14346" max="14346" width="10.88671875" customWidth="1"/>
    <col min="14347" max="14347" width="8.44140625" customWidth="1"/>
    <col min="14348" max="14348" width="10.33203125" customWidth="1"/>
    <col min="14349" max="14349" width="8.109375" customWidth="1"/>
    <col min="14350" max="14350" width="11" customWidth="1"/>
    <col min="14593" max="14593" width="53.5546875" customWidth="1"/>
    <col min="14594" max="14594" width="5.109375" customWidth="1"/>
    <col min="14595" max="14595" width="4.5546875" customWidth="1"/>
    <col min="14596" max="14596" width="9.44140625" customWidth="1"/>
    <col min="14597" max="14597" width="8" customWidth="1"/>
    <col min="14598" max="14598" width="5.44140625" customWidth="1"/>
    <col min="14599" max="14599" width="8.109375" customWidth="1"/>
    <col min="14600" max="14600" width="9.5546875" customWidth="1"/>
    <col min="14601" max="14601" width="10" customWidth="1"/>
    <col min="14602" max="14602" width="10.88671875" customWidth="1"/>
    <col min="14603" max="14603" width="8.44140625" customWidth="1"/>
    <col min="14604" max="14604" width="10.33203125" customWidth="1"/>
    <col min="14605" max="14605" width="8.109375" customWidth="1"/>
    <col min="14606" max="14606" width="11" customWidth="1"/>
    <col min="14849" max="14849" width="53.5546875" customWidth="1"/>
    <col min="14850" max="14850" width="5.109375" customWidth="1"/>
    <col min="14851" max="14851" width="4.5546875" customWidth="1"/>
    <col min="14852" max="14852" width="9.44140625" customWidth="1"/>
    <col min="14853" max="14853" width="8" customWidth="1"/>
    <col min="14854" max="14854" width="5.44140625" customWidth="1"/>
    <col min="14855" max="14855" width="8.109375" customWidth="1"/>
    <col min="14856" max="14856" width="9.5546875" customWidth="1"/>
    <col min="14857" max="14857" width="10" customWidth="1"/>
    <col min="14858" max="14858" width="10.88671875" customWidth="1"/>
    <col min="14859" max="14859" width="8.44140625" customWidth="1"/>
    <col min="14860" max="14860" width="10.33203125" customWidth="1"/>
    <col min="14861" max="14861" width="8.109375" customWidth="1"/>
    <col min="14862" max="14862" width="11" customWidth="1"/>
    <col min="15105" max="15105" width="53.5546875" customWidth="1"/>
    <col min="15106" max="15106" width="5.109375" customWidth="1"/>
    <col min="15107" max="15107" width="4.5546875" customWidth="1"/>
    <col min="15108" max="15108" width="9.44140625" customWidth="1"/>
    <col min="15109" max="15109" width="8" customWidth="1"/>
    <col min="15110" max="15110" width="5.44140625" customWidth="1"/>
    <col min="15111" max="15111" width="8.109375" customWidth="1"/>
    <col min="15112" max="15112" width="9.5546875" customWidth="1"/>
    <col min="15113" max="15113" width="10" customWidth="1"/>
    <col min="15114" max="15114" width="10.88671875" customWidth="1"/>
    <col min="15115" max="15115" width="8.44140625" customWidth="1"/>
    <col min="15116" max="15116" width="10.33203125" customWidth="1"/>
    <col min="15117" max="15117" width="8.109375" customWidth="1"/>
    <col min="15118" max="15118" width="11" customWidth="1"/>
    <col min="15361" max="15361" width="53.5546875" customWidth="1"/>
    <col min="15362" max="15362" width="5.109375" customWidth="1"/>
    <col min="15363" max="15363" width="4.5546875" customWidth="1"/>
    <col min="15364" max="15364" width="9.44140625" customWidth="1"/>
    <col min="15365" max="15365" width="8" customWidth="1"/>
    <col min="15366" max="15366" width="5.44140625" customWidth="1"/>
    <col min="15367" max="15367" width="8.109375" customWidth="1"/>
    <col min="15368" max="15368" width="9.5546875" customWidth="1"/>
    <col min="15369" max="15369" width="10" customWidth="1"/>
    <col min="15370" max="15370" width="10.88671875" customWidth="1"/>
    <col min="15371" max="15371" width="8.44140625" customWidth="1"/>
    <col min="15372" max="15372" width="10.33203125" customWidth="1"/>
    <col min="15373" max="15373" width="8.109375" customWidth="1"/>
    <col min="15374" max="15374" width="11" customWidth="1"/>
    <col min="15617" max="15617" width="53.5546875" customWidth="1"/>
    <col min="15618" max="15618" width="5.109375" customWidth="1"/>
    <col min="15619" max="15619" width="4.5546875" customWidth="1"/>
    <col min="15620" max="15620" width="9.44140625" customWidth="1"/>
    <col min="15621" max="15621" width="8" customWidth="1"/>
    <col min="15622" max="15622" width="5.44140625" customWidth="1"/>
    <col min="15623" max="15623" width="8.109375" customWidth="1"/>
    <col min="15624" max="15624" width="9.5546875" customWidth="1"/>
    <col min="15625" max="15625" width="10" customWidth="1"/>
    <col min="15626" max="15626" width="10.88671875" customWidth="1"/>
    <col min="15627" max="15627" width="8.44140625" customWidth="1"/>
    <col min="15628" max="15628" width="10.33203125" customWidth="1"/>
    <col min="15629" max="15629" width="8.109375" customWidth="1"/>
    <col min="15630" max="15630" width="11" customWidth="1"/>
    <col min="15873" max="15873" width="53.5546875" customWidth="1"/>
    <col min="15874" max="15874" width="5.109375" customWidth="1"/>
    <col min="15875" max="15875" width="4.5546875" customWidth="1"/>
    <col min="15876" max="15876" width="9.44140625" customWidth="1"/>
    <col min="15877" max="15877" width="8" customWidth="1"/>
    <col min="15878" max="15878" width="5.44140625" customWidth="1"/>
    <col min="15879" max="15879" width="8.109375" customWidth="1"/>
    <col min="15880" max="15880" width="9.5546875" customWidth="1"/>
    <col min="15881" max="15881" width="10" customWidth="1"/>
    <col min="15882" max="15882" width="10.88671875" customWidth="1"/>
    <col min="15883" max="15883" width="8.44140625" customWidth="1"/>
    <col min="15884" max="15884" width="10.33203125" customWidth="1"/>
    <col min="15885" max="15885" width="8.109375" customWidth="1"/>
    <col min="15886" max="15886" width="11" customWidth="1"/>
    <col min="16129" max="16129" width="53.5546875" customWidth="1"/>
    <col min="16130" max="16130" width="5.109375" customWidth="1"/>
    <col min="16131" max="16131" width="4.5546875" customWidth="1"/>
    <col min="16132" max="16132" width="9.44140625" customWidth="1"/>
    <col min="16133" max="16133" width="8" customWidth="1"/>
    <col min="16134" max="16134" width="5.44140625" customWidth="1"/>
    <col min="16135" max="16135" width="8.109375" customWidth="1"/>
    <col min="16136" max="16136" width="9.5546875" customWidth="1"/>
    <col min="16137" max="16137" width="10" customWidth="1"/>
    <col min="16138" max="16138" width="10.88671875" customWidth="1"/>
    <col min="16139" max="16139" width="8.44140625" customWidth="1"/>
    <col min="16140" max="16140" width="10.33203125" customWidth="1"/>
    <col min="16141" max="16141" width="8.109375" customWidth="1"/>
    <col min="16142" max="16142" width="11" customWidth="1"/>
  </cols>
  <sheetData>
    <row r="1" spans="1:15" s="3" customFormat="1" ht="15" customHeight="1" x14ac:dyDescent="0.25">
      <c r="I1" s="4" t="s">
        <v>100</v>
      </c>
      <c r="J1" s="4"/>
      <c r="K1" s="4"/>
      <c r="L1" s="4"/>
      <c r="M1" s="4"/>
      <c r="N1" s="4"/>
    </row>
    <row r="2" spans="1:15" s="3" customFormat="1" ht="16.5" customHeight="1" x14ac:dyDescent="0.25">
      <c r="I2" s="4"/>
      <c r="J2" s="4"/>
      <c r="K2" s="4"/>
      <c r="L2" s="4"/>
      <c r="M2" s="4"/>
      <c r="N2" s="4"/>
    </row>
    <row r="3" spans="1:15" s="3" customFormat="1" ht="13.8" x14ac:dyDescent="0.25">
      <c r="A3" s="5" t="s">
        <v>1</v>
      </c>
      <c r="B3" s="5"/>
      <c r="C3" s="5"/>
      <c r="D3" s="5"/>
      <c r="E3" s="5"/>
      <c r="F3" s="5"/>
      <c r="G3" s="5"/>
      <c r="H3" s="5"/>
      <c r="I3" s="5"/>
      <c r="J3" s="5"/>
      <c r="K3" s="5"/>
      <c r="L3" s="5"/>
      <c r="M3" s="5"/>
      <c r="N3" s="5"/>
    </row>
    <row r="4" spans="1:15" s="3" customFormat="1" ht="13.8" x14ac:dyDescent="0.25">
      <c r="A4" s="6" t="str">
        <f>IF([1]ЗАПОЛНИТЬ!$F$7=1,CONCATENATE([1]шапки!A3),CONCATENATE([1]шапки!A3,[1]шапки!C3))</f>
        <v xml:space="preserve">про надходження і використання коштів, отриманих як плата за послуги (форма№ 4-1д, </v>
      </c>
      <c r="B4" s="6"/>
      <c r="C4" s="6"/>
      <c r="D4" s="6"/>
      <c r="E4" s="6"/>
      <c r="F4" s="6"/>
      <c r="G4" s="6"/>
      <c r="H4" s="6"/>
      <c r="I4" s="6"/>
      <c r="J4" s="7" t="str">
        <f>IF([1]ЗАПОЛНИТЬ!$F$7=1,[1]шапки!C3,[1]шапки!D3)</f>
        <v>№ 4-1м),</v>
      </c>
      <c r="K4" s="8" t="str">
        <f>IF([1]ЗАПОЛНИТЬ!$F$7=1,[1]шапки!D3,"")</f>
        <v/>
      </c>
      <c r="L4" s="8"/>
      <c r="M4" s="8"/>
      <c r="N4" s="8"/>
      <c r="O4" s="8"/>
    </row>
    <row r="5" spans="1:15" s="3" customFormat="1" ht="15" hidden="1" customHeight="1" x14ac:dyDescent="0.25">
      <c r="A5" s="9"/>
      <c r="B5" s="9"/>
      <c r="C5" s="9"/>
      <c r="D5" s="9"/>
      <c r="E5" s="10"/>
      <c r="F5" s="11"/>
      <c r="G5" s="11"/>
      <c r="I5" s="10"/>
      <c r="J5" s="8"/>
      <c r="K5" s="8"/>
      <c r="L5" s="8"/>
      <c r="M5" s="8"/>
      <c r="N5" s="8"/>
    </row>
    <row r="6" spans="1:15" s="3" customFormat="1" ht="14.25" customHeight="1" x14ac:dyDescent="0.25">
      <c r="A6" s="5" t="str">
        <f>CONCATENATE("за ",[1]ЗАПОЛНИТЬ!$B$17," ",[1]ЗАПОЛНИТЬ!$C$17)</f>
        <v>за  2015 р.</v>
      </c>
      <c r="B6" s="5"/>
      <c r="C6" s="5"/>
      <c r="D6" s="5"/>
      <c r="E6" s="5"/>
      <c r="F6" s="5"/>
      <c r="G6" s="5"/>
      <c r="H6" s="5"/>
      <c r="I6" s="5"/>
      <c r="J6" s="5"/>
      <c r="K6" s="5"/>
      <c r="L6" s="5"/>
      <c r="M6" s="5"/>
      <c r="N6" s="5"/>
    </row>
    <row r="7" spans="1:15" s="12" customFormat="1" ht="2.25" hidden="1" customHeight="1" x14ac:dyDescent="0.2"/>
    <row r="8" spans="1:15" s="12" customFormat="1" ht="9" customHeight="1" x14ac:dyDescent="0.2">
      <c r="N8" s="13" t="s">
        <v>3</v>
      </c>
    </row>
    <row r="9" spans="1:15" s="12" customFormat="1" ht="12" x14ac:dyDescent="0.25">
      <c r="A9" s="14" t="s">
        <v>4</v>
      </c>
      <c r="B9" s="15" t="str">
        <f>[1]ЗАПОЛНИТЬ!B3</f>
        <v>Відділ освіти Амур-Нижньодніпровської районної у місті ради</v>
      </c>
      <c r="C9" s="15"/>
      <c r="D9" s="15"/>
      <c r="E9" s="15"/>
      <c r="F9" s="15"/>
      <c r="G9" s="15"/>
      <c r="H9" s="15"/>
      <c r="I9" s="15"/>
      <c r="J9" s="15"/>
      <c r="K9" s="15"/>
      <c r="L9" s="15"/>
      <c r="M9" s="16" t="str">
        <f>[1]ЗАПОЛНИТЬ!A13</f>
        <v>за ЄДРПОУ</v>
      </c>
      <c r="N9" s="17" t="str">
        <f>[1]ЗАПОЛНИТЬ!B13</f>
        <v>02142187</v>
      </c>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9"/>
      <c r="K10" s="19"/>
      <c r="L10" s="19"/>
      <c r="M10" s="16" t="str">
        <f>[1]ЗАПОЛНИТЬ!A14</f>
        <v>за КОАТУУ</v>
      </c>
      <c r="N10" s="20">
        <f>[1]ЗАПОЛНИТЬ!B14</f>
        <v>1210136300</v>
      </c>
    </row>
    <row r="11" spans="1:15" s="12" customFormat="1" ht="11.25" customHeight="1" x14ac:dyDescent="0.2">
      <c r="A11" s="18" t="str">
        <f>[1]Ф.2.ЗВЕД!A11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9"/>
      <c r="K11" s="19"/>
      <c r="L11" s="19"/>
      <c r="M11" s="16" t="str">
        <f>[1]ЗАПОЛНИТЬ!A15</f>
        <v>за КОПФГ</v>
      </c>
      <c r="N11" s="20">
        <f>[1]ЗАПОЛНИТЬ!B15</f>
        <v>420</v>
      </c>
    </row>
    <row r="12" spans="1:15" s="12" customFormat="1" ht="11.25" customHeight="1" x14ac:dyDescent="0.2">
      <c r="A12" s="21" t="s">
        <v>101</v>
      </c>
      <c r="B12" s="21"/>
      <c r="C12" s="21"/>
      <c r="D12" s="21"/>
      <c r="E12" s="22" t="str">
        <f>[1]ЗАПОЛНИТЬ!H9</f>
        <v>-</v>
      </c>
      <c r="F12" s="23" t="str">
        <f>IF(E12&gt;0,VLOOKUP(E12,'[1]ДовидникКВК(ГОС)'!A$1:B$65536,2,FALSE),"")</f>
        <v>-</v>
      </c>
      <c r="G12" s="23"/>
      <c r="H12" s="23"/>
      <c r="I12" s="23"/>
      <c r="J12" s="23"/>
      <c r="K12" s="23"/>
      <c r="L12" s="23"/>
      <c r="M12" s="24"/>
      <c r="N12" s="25"/>
    </row>
    <row r="13" spans="1:15" s="12" customFormat="1" ht="20.25" customHeight="1" x14ac:dyDescent="0.2">
      <c r="A13" s="21" t="s">
        <v>12</v>
      </c>
      <c r="B13" s="21"/>
      <c r="C13" s="21"/>
      <c r="D13" s="21"/>
      <c r="E13" s="111"/>
      <c r="F13" s="29" t="str">
        <f>IF(E13&gt;0,VLOOKUP(E13,[1]ДовидникКПК!B$1:C$65536,2,FALSE),"")</f>
        <v/>
      </c>
      <c r="G13" s="29"/>
      <c r="H13" s="29"/>
      <c r="I13" s="29"/>
      <c r="J13" s="29"/>
      <c r="K13" s="29"/>
      <c r="L13" s="29"/>
      <c r="M13" s="29"/>
      <c r="N13" s="29"/>
    </row>
    <row r="14" spans="1:15" s="12" customFormat="1" ht="10.199999999999999" x14ac:dyDescent="0.2">
      <c r="A14" s="21" t="s">
        <v>13</v>
      </c>
      <c r="B14" s="21"/>
      <c r="C14" s="21"/>
      <c r="D14" s="21"/>
      <c r="E14" s="28" t="str">
        <f>[1]ЗАПОЛНИТЬ!H10</f>
        <v>-</v>
      </c>
      <c r="F14" s="29" t="str">
        <f>[1]ЗАПОЛНИТЬ!I10</f>
        <v>10 - Орган з питань освіти і науки, молоді</v>
      </c>
      <c r="G14" s="29"/>
      <c r="H14" s="29"/>
      <c r="I14" s="29"/>
      <c r="J14" s="29"/>
      <c r="K14" s="29"/>
      <c r="L14" s="29"/>
      <c r="M14" s="29"/>
      <c r="N14" s="29"/>
    </row>
    <row r="15" spans="1:15" s="12" customFormat="1" ht="44.25" customHeight="1" x14ac:dyDescent="0.2">
      <c r="A15" s="21" t="s">
        <v>14</v>
      </c>
      <c r="B15" s="21"/>
      <c r="C15" s="21"/>
      <c r="D15" s="21"/>
      <c r="E15" s="86" t="s">
        <v>135</v>
      </c>
      <c r="F15" s="23" t="str">
        <f>IF(E15&gt;0,VLOOKUP(E15,[1]ДовидникКФК!A$1:B$65536,2,FALSE),"")</f>
        <v>Загальноосвітні школи (в т.ч. школа-дитячий садок, інтернат при школі), спеціалізовані школи, ліцеі, гімназіі, колегіуми</v>
      </c>
      <c r="G15" s="23"/>
      <c r="H15" s="23"/>
      <c r="I15" s="23"/>
      <c r="J15" s="23"/>
      <c r="K15" s="23"/>
      <c r="L15" s="23"/>
      <c r="M15" s="23"/>
      <c r="N15" s="23"/>
    </row>
    <row r="16" spans="1:15" s="12" customFormat="1" ht="10.199999999999999" x14ac:dyDescent="0.2">
      <c r="A16" s="32" t="s">
        <v>136</v>
      </c>
    </row>
    <row r="17" spans="1:14" s="12" customFormat="1" ht="10.5" customHeight="1" x14ac:dyDescent="0.2">
      <c r="A17" s="33" t="s">
        <v>16</v>
      </c>
    </row>
    <row r="18" spans="1:14" ht="24" customHeight="1" x14ac:dyDescent="0.3">
      <c r="A18" s="34" t="s">
        <v>17</v>
      </c>
      <c r="B18" s="34" t="s">
        <v>104</v>
      </c>
      <c r="C18" s="34" t="s">
        <v>19</v>
      </c>
      <c r="D18" s="34" t="s">
        <v>20</v>
      </c>
      <c r="E18" s="34" t="s">
        <v>22</v>
      </c>
      <c r="F18" s="34" t="s">
        <v>105</v>
      </c>
      <c r="G18" s="34" t="s">
        <v>106</v>
      </c>
      <c r="H18" s="34" t="s">
        <v>133</v>
      </c>
      <c r="I18" s="34" t="s">
        <v>108</v>
      </c>
      <c r="J18" s="34" t="s">
        <v>24</v>
      </c>
      <c r="K18" s="34"/>
      <c r="L18" s="34" t="s">
        <v>25</v>
      </c>
      <c r="M18" s="34"/>
      <c r="N18" s="34" t="s">
        <v>26</v>
      </c>
    </row>
    <row r="19" spans="1:14" ht="47.25" customHeight="1" x14ac:dyDescent="0.3">
      <c r="A19" s="34"/>
      <c r="B19" s="34"/>
      <c r="C19" s="34"/>
      <c r="D19" s="34"/>
      <c r="E19" s="34"/>
      <c r="F19" s="34"/>
      <c r="G19" s="34"/>
      <c r="H19" s="34"/>
      <c r="I19" s="34"/>
      <c r="J19" s="35" t="s">
        <v>109</v>
      </c>
      <c r="K19" s="36" t="s">
        <v>110</v>
      </c>
      <c r="L19" s="35" t="s">
        <v>109</v>
      </c>
      <c r="M19" s="36" t="s">
        <v>111</v>
      </c>
      <c r="N19" s="34"/>
    </row>
    <row r="20" spans="1:14" s="38" customFormat="1" ht="10.199999999999999" x14ac:dyDescent="0.2">
      <c r="A20" s="37">
        <v>1</v>
      </c>
      <c r="B20" s="37">
        <v>2</v>
      </c>
      <c r="C20" s="37">
        <v>3</v>
      </c>
      <c r="D20" s="37">
        <v>4</v>
      </c>
      <c r="E20" s="37">
        <v>5</v>
      </c>
      <c r="F20" s="37">
        <v>6</v>
      </c>
      <c r="G20" s="37">
        <v>7</v>
      </c>
      <c r="H20" s="37">
        <v>8</v>
      </c>
      <c r="I20" s="37">
        <v>9</v>
      </c>
      <c r="J20" s="37">
        <v>10</v>
      </c>
      <c r="K20" s="37">
        <v>11</v>
      </c>
      <c r="L20" s="37">
        <v>12</v>
      </c>
      <c r="M20" s="37">
        <v>13</v>
      </c>
      <c r="N20" s="37">
        <v>14</v>
      </c>
    </row>
    <row r="21" spans="1:14" s="38" customFormat="1" ht="10.199999999999999" x14ac:dyDescent="0.2">
      <c r="A21" s="37" t="s">
        <v>112</v>
      </c>
      <c r="B21" s="39" t="s">
        <v>27</v>
      </c>
      <c r="C21" s="40" t="s">
        <v>28</v>
      </c>
      <c r="D21" s="41">
        <f>SUM(D22:D26)</f>
        <v>53913</v>
      </c>
      <c r="E21" s="91">
        <v>35129.06</v>
      </c>
      <c r="F21" s="91">
        <v>0</v>
      </c>
      <c r="G21" s="91">
        <v>0</v>
      </c>
      <c r="H21" s="42">
        <f>SUM(H22:H25)</f>
        <v>53912.18</v>
      </c>
      <c r="I21" s="42">
        <f>SUM(I22:I25)</f>
        <v>53912.18</v>
      </c>
      <c r="J21" s="43" t="s">
        <v>27</v>
      </c>
      <c r="K21" s="43" t="s">
        <v>27</v>
      </c>
      <c r="L21" s="43" t="s">
        <v>27</v>
      </c>
      <c r="M21" s="43" t="s">
        <v>27</v>
      </c>
      <c r="N21" s="41">
        <f>E21-F21+G21+I21-J27</f>
        <v>41100.939999999988</v>
      </c>
    </row>
    <row r="22" spans="1:14" s="38" customFormat="1" ht="13.5" customHeight="1" x14ac:dyDescent="0.2">
      <c r="A22" s="44" t="s">
        <v>113</v>
      </c>
      <c r="B22" s="39" t="s">
        <v>27</v>
      </c>
      <c r="C22" s="40" t="s">
        <v>29</v>
      </c>
      <c r="D22" s="91">
        <v>8530</v>
      </c>
      <c r="E22" s="43" t="s">
        <v>27</v>
      </c>
      <c r="F22" s="43" t="s">
        <v>27</v>
      </c>
      <c r="G22" s="43" t="s">
        <v>27</v>
      </c>
      <c r="H22" s="92">
        <v>8529.9</v>
      </c>
      <c r="I22" s="92">
        <v>8529.9</v>
      </c>
      <c r="J22" s="43" t="s">
        <v>27</v>
      </c>
      <c r="K22" s="43" t="s">
        <v>27</v>
      </c>
      <c r="L22" s="43" t="s">
        <v>27</v>
      </c>
      <c r="M22" s="43" t="s">
        <v>27</v>
      </c>
      <c r="N22" s="43" t="s">
        <v>27</v>
      </c>
    </row>
    <row r="23" spans="1:14" s="38" customFormat="1" ht="10.199999999999999" x14ac:dyDescent="0.2">
      <c r="A23" s="45" t="s">
        <v>114</v>
      </c>
      <c r="B23" s="39" t="s">
        <v>27</v>
      </c>
      <c r="C23" s="40" t="s">
        <v>31</v>
      </c>
      <c r="D23" s="91">
        <v>0</v>
      </c>
      <c r="E23" s="43" t="s">
        <v>27</v>
      </c>
      <c r="F23" s="43" t="s">
        <v>27</v>
      </c>
      <c r="G23" s="43" t="s">
        <v>27</v>
      </c>
      <c r="H23" s="92">
        <v>0</v>
      </c>
      <c r="I23" s="92" t="s">
        <v>11</v>
      </c>
      <c r="J23" s="43" t="s">
        <v>27</v>
      </c>
      <c r="K23" s="43" t="s">
        <v>27</v>
      </c>
      <c r="L23" s="43" t="s">
        <v>27</v>
      </c>
      <c r="M23" s="43" t="s">
        <v>27</v>
      </c>
      <c r="N23" s="43" t="s">
        <v>27</v>
      </c>
    </row>
    <row r="24" spans="1:14" s="38" customFormat="1" ht="10.199999999999999" x14ac:dyDescent="0.2">
      <c r="A24" s="44" t="s">
        <v>115</v>
      </c>
      <c r="B24" s="39" t="s">
        <v>27</v>
      </c>
      <c r="C24" s="40" t="s">
        <v>33</v>
      </c>
      <c r="D24" s="91">
        <v>42875</v>
      </c>
      <c r="E24" s="43" t="s">
        <v>27</v>
      </c>
      <c r="F24" s="43" t="s">
        <v>27</v>
      </c>
      <c r="G24" s="43" t="s">
        <v>27</v>
      </c>
      <c r="H24" s="92">
        <v>42874.68</v>
      </c>
      <c r="I24" s="92">
        <v>42874.68</v>
      </c>
      <c r="J24" s="43" t="s">
        <v>27</v>
      </c>
      <c r="K24" s="43" t="s">
        <v>27</v>
      </c>
      <c r="L24" s="43" t="s">
        <v>27</v>
      </c>
      <c r="M24" s="43" t="s">
        <v>27</v>
      </c>
      <c r="N24" s="43" t="s">
        <v>27</v>
      </c>
    </row>
    <row r="25" spans="1:14" s="38" customFormat="1" ht="12" customHeight="1" x14ac:dyDescent="0.2">
      <c r="A25" s="46" t="s">
        <v>116</v>
      </c>
      <c r="B25" s="39" t="s">
        <v>27</v>
      </c>
      <c r="C25" s="40" t="s">
        <v>35</v>
      </c>
      <c r="D25" s="91">
        <v>2508</v>
      </c>
      <c r="E25" s="43" t="s">
        <v>27</v>
      </c>
      <c r="F25" s="43" t="s">
        <v>27</v>
      </c>
      <c r="G25" s="43" t="s">
        <v>27</v>
      </c>
      <c r="H25" s="92">
        <v>2507.6</v>
      </c>
      <c r="I25" s="92">
        <v>2507.6</v>
      </c>
      <c r="J25" s="43" t="s">
        <v>27</v>
      </c>
      <c r="K25" s="43" t="s">
        <v>27</v>
      </c>
      <c r="L25" s="43" t="s">
        <v>27</v>
      </c>
      <c r="M25" s="43" t="s">
        <v>27</v>
      </c>
      <c r="N25" s="43" t="s">
        <v>27</v>
      </c>
    </row>
    <row r="26" spans="1:14" s="38" customFormat="1" ht="10.199999999999999" x14ac:dyDescent="0.2">
      <c r="A26" s="44" t="s">
        <v>117</v>
      </c>
      <c r="B26" s="39" t="s">
        <v>27</v>
      </c>
      <c r="C26" s="40" t="s">
        <v>37</v>
      </c>
      <c r="D26" s="91">
        <v>0</v>
      </c>
      <c r="E26" s="43" t="s">
        <v>27</v>
      </c>
      <c r="F26" s="43" t="s">
        <v>27</v>
      </c>
      <c r="G26" s="43" t="s">
        <v>27</v>
      </c>
      <c r="H26" s="43" t="s">
        <v>27</v>
      </c>
      <c r="I26" s="43" t="s">
        <v>27</v>
      </c>
      <c r="J26" s="43" t="s">
        <v>27</v>
      </c>
      <c r="K26" s="43" t="s">
        <v>27</v>
      </c>
      <c r="L26" s="43" t="s">
        <v>27</v>
      </c>
      <c r="M26" s="43" t="s">
        <v>27</v>
      </c>
      <c r="N26" s="43" t="s">
        <v>27</v>
      </c>
    </row>
    <row r="27" spans="1:14" s="38" customFormat="1" ht="10.199999999999999" x14ac:dyDescent="0.2">
      <c r="A27" s="37" t="s">
        <v>118</v>
      </c>
      <c r="B27" s="37" t="s">
        <v>27</v>
      </c>
      <c r="C27" s="40" t="s">
        <v>39</v>
      </c>
      <c r="D27" s="41">
        <f>D29+D63</f>
        <v>53913</v>
      </c>
      <c r="E27" s="43" t="s">
        <v>27</v>
      </c>
      <c r="F27" s="43" t="s">
        <v>27</v>
      </c>
      <c r="G27" s="43" t="s">
        <v>27</v>
      </c>
      <c r="H27" s="43" t="s">
        <v>27</v>
      </c>
      <c r="I27" s="43" t="s">
        <v>27</v>
      </c>
      <c r="J27" s="41">
        <f>J29+J63</f>
        <v>47940.3</v>
      </c>
      <c r="K27" s="41">
        <f>K29+K63</f>
        <v>0</v>
      </c>
      <c r="L27" s="42">
        <f>L29+L63</f>
        <v>33618.229999999996</v>
      </c>
      <c r="M27" s="41">
        <f>M29+M63</f>
        <v>0</v>
      </c>
      <c r="N27" s="43" t="s">
        <v>27</v>
      </c>
    </row>
    <row r="28" spans="1:14" s="38" customFormat="1" ht="10.199999999999999" x14ac:dyDescent="0.2">
      <c r="A28" s="47" t="s">
        <v>119</v>
      </c>
      <c r="B28" s="39"/>
      <c r="C28" s="40"/>
      <c r="D28" s="41"/>
      <c r="E28" s="43"/>
      <c r="F28" s="43"/>
      <c r="G28" s="43"/>
      <c r="H28" s="43"/>
      <c r="I28" s="43"/>
      <c r="J28" s="41"/>
      <c r="K28" s="41"/>
      <c r="L28" s="41"/>
      <c r="M28" s="41"/>
      <c r="N28" s="43"/>
    </row>
    <row r="29" spans="1:14" s="38" customFormat="1" ht="10.199999999999999" x14ac:dyDescent="0.2">
      <c r="A29" s="39" t="s">
        <v>120</v>
      </c>
      <c r="B29" s="39">
        <v>2000</v>
      </c>
      <c r="C29" s="40" t="s">
        <v>41</v>
      </c>
      <c r="D29" s="41">
        <f>D30+D35+D51+D54+D58+D62</f>
        <v>43913</v>
      </c>
      <c r="E29" s="43" t="s">
        <v>27</v>
      </c>
      <c r="F29" s="43" t="s">
        <v>27</v>
      </c>
      <c r="G29" s="43" t="s">
        <v>27</v>
      </c>
      <c r="H29" s="43" t="s">
        <v>27</v>
      </c>
      <c r="I29" s="43" t="s">
        <v>27</v>
      </c>
      <c r="J29" s="41">
        <f>J30+J35+J51+J54+J58+J62</f>
        <v>37941.300000000003</v>
      </c>
      <c r="K29" s="41">
        <f>K30+K35+K51+K54+K58+K62</f>
        <v>0</v>
      </c>
      <c r="L29" s="41">
        <f>L30+L35+L51+L54+L58+L62</f>
        <v>23619.23</v>
      </c>
      <c r="M29" s="41">
        <f>M30+M35+M51+M54+M58+M62</f>
        <v>0</v>
      </c>
      <c r="N29" s="43" t="s">
        <v>27</v>
      </c>
    </row>
    <row r="30" spans="1:14" s="38" customFormat="1" ht="10.199999999999999" x14ac:dyDescent="0.2">
      <c r="A30" s="48" t="s">
        <v>30</v>
      </c>
      <c r="B30" s="39">
        <v>2100</v>
      </c>
      <c r="C30" s="40" t="s">
        <v>43</v>
      </c>
      <c r="D30" s="41">
        <f>D31+D34</f>
        <v>7125</v>
      </c>
      <c r="E30" s="43" t="s">
        <v>27</v>
      </c>
      <c r="F30" s="43" t="s">
        <v>27</v>
      </c>
      <c r="G30" s="43" t="s">
        <v>27</v>
      </c>
      <c r="H30" s="43" t="s">
        <v>27</v>
      </c>
      <c r="I30" s="43" t="s">
        <v>27</v>
      </c>
      <c r="J30" s="41">
        <f>J31+J34</f>
        <v>7124.48</v>
      </c>
      <c r="K30" s="41">
        <f>K31+K34</f>
        <v>0</v>
      </c>
      <c r="L30" s="41">
        <f>L31+L34</f>
        <v>7124.48</v>
      </c>
      <c r="M30" s="41">
        <f>M31+M34</f>
        <v>0</v>
      </c>
      <c r="N30" s="43" t="s">
        <v>27</v>
      </c>
    </row>
    <row r="31" spans="1:14" s="38" customFormat="1" ht="10.199999999999999" x14ac:dyDescent="0.2">
      <c r="A31" s="49" t="s">
        <v>32</v>
      </c>
      <c r="B31" s="50">
        <v>2110</v>
      </c>
      <c r="C31" s="50">
        <v>100</v>
      </c>
      <c r="D31" s="93">
        <f>SUM(D32:D33)</f>
        <v>4777</v>
      </c>
      <c r="E31" s="43" t="s">
        <v>27</v>
      </c>
      <c r="F31" s="43" t="s">
        <v>27</v>
      </c>
      <c r="G31" s="43" t="s">
        <v>27</v>
      </c>
      <c r="H31" s="43" t="s">
        <v>27</v>
      </c>
      <c r="I31" s="43" t="s">
        <v>27</v>
      </c>
      <c r="J31" s="93">
        <f>SUM(J32:J33)</f>
        <v>4776.99</v>
      </c>
      <c r="K31" s="93">
        <f>SUM(K32:K33)</f>
        <v>0</v>
      </c>
      <c r="L31" s="93">
        <f>SUM(L32:L33)</f>
        <v>4776.99</v>
      </c>
      <c r="M31" s="93">
        <f>SUM(M32:M33)</f>
        <v>0</v>
      </c>
      <c r="N31" s="43" t="s">
        <v>27</v>
      </c>
    </row>
    <row r="32" spans="1:14" s="38" customFormat="1" ht="10.199999999999999" x14ac:dyDescent="0.2">
      <c r="A32" s="51" t="s">
        <v>34</v>
      </c>
      <c r="B32" s="35">
        <v>2111</v>
      </c>
      <c r="C32" s="35">
        <v>110</v>
      </c>
      <c r="D32" s="94">
        <v>4777</v>
      </c>
      <c r="E32" s="43" t="s">
        <v>27</v>
      </c>
      <c r="F32" s="43" t="s">
        <v>27</v>
      </c>
      <c r="G32" s="43" t="s">
        <v>27</v>
      </c>
      <c r="H32" s="43" t="s">
        <v>27</v>
      </c>
      <c r="I32" s="43" t="s">
        <v>27</v>
      </c>
      <c r="J32" s="94">
        <v>4776.99</v>
      </c>
      <c r="K32" s="94">
        <v>0</v>
      </c>
      <c r="L32" s="94">
        <v>4776.99</v>
      </c>
      <c r="M32" s="94">
        <v>0</v>
      </c>
      <c r="N32" s="43" t="s">
        <v>27</v>
      </c>
    </row>
    <row r="33" spans="1:14" s="38" customFormat="1" ht="10.199999999999999" x14ac:dyDescent="0.2">
      <c r="A33" s="51" t="s">
        <v>36</v>
      </c>
      <c r="B33" s="35">
        <v>2112</v>
      </c>
      <c r="C33" s="35">
        <v>120</v>
      </c>
      <c r="D33" s="94">
        <v>0</v>
      </c>
      <c r="E33" s="43" t="s">
        <v>27</v>
      </c>
      <c r="F33" s="43" t="s">
        <v>27</v>
      </c>
      <c r="G33" s="43" t="s">
        <v>27</v>
      </c>
      <c r="H33" s="43" t="s">
        <v>27</v>
      </c>
      <c r="I33" s="43" t="s">
        <v>27</v>
      </c>
      <c r="J33" s="95">
        <v>0</v>
      </c>
      <c r="K33" s="95">
        <v>0</v>
      </c>
      <c r="L33" s="95">
        <v>0</v>
      </c>
      <c r="M33" s="95">
        <v>0</v>
      </c>
      <c r="N33" s="43" t="s">
        <v>27</v>
      </c>
    </row>
    <row r="34" spans="1:14" s="38" customFormat="1" ht="10.199999999999999" x14ac:dyDescent="0.2">
      <c r="A34" s="52" t="s">
        <v>38</v>
      </c>
      <c r="B34" s="50">
        <v>2120</v>
      </c>
      <c r="C34" s="50">
        <v>130</v>
      </c>
      <c r="D34" s="96">
        <v>2348</v>
      </c>
      <c r="E34" s="43" t="s">
        <v>27</v>
      </c>
      <c r="F34" s="43" t="s">
        <v>27</v>
      </c>
      <c r="G34" s="43" t="s">
        <v>27</v>
      </c>
      <c r="H34" s="43" t="s">
        <v>27</v>
      </c>
      <c r="I34" s="43" t="s">
        <v>27</v>
      </c>
      <c r="J34" s="96">
        <v>2347.4899999999998</v>
      </c>
      <c r="K34" s="96">
        <v>0</v>
      </c>
      <c r="L34" s="96">
        <v>2347.4899999999998</v>
      </c>
      <c r="M34" s="96">
        <v>0</v>
      </c>
      <c r="N34" s="43" t="s">
        <v>27</v>
      </c>
    </row>
    <row r="35" spans="1:14" s="38" customFormat="1" ht="10.199999999999999" x14ac:dyDescent="0.2">
      <c r="A35" s="53" t="s">
        <v>40</v>
      </c>
      <c r="B35" s="39">
        <v>2200</v>
      </c>
      <c r="C35" s="39">
        <v>140</v>
      </c>
      <c r="D35" s="41">
        <f>SUM(D36:D42)+D48</f>
        <v>30121</v>
      </c>
      <c r="E35" s="43" t="s">
        <v>27</v>
      </c>
      <c r="F35" s="43" t="s">
        <v>27</v>
      </c>
      <c r="G35" s="43" t="s">
        <v>27</v>
      </c>
      <c r="H35" s="43" t="s">
        <v>27</v>
      </c>
      <c r="I35" s="43" t="s">
        <v>27</v>
      </c>
      <c r="J35" s="41">
        <f>SUM(J36:J42)+J48</f>
        <v>24152.530000000002</v>
      </c>
      <c r="K35" s="41">
        <f>SUM(K36:K42)+K48</f>
        <v>0</v>
      </c>
      <c r="L35" s="41">
        <f>SUM(L36:L42)+L48</f>
        <v>9830.4599999999991</v>
      </c>
      <c r="M35" s="41">
        <f>SUM(M36:M42)+M48</f>
        <v>0</v>
      </c>
      <c r="N35" s="43" t="s">
        <v>27</v>
      </c>
    </row>
    <row r="36" spans="1:14" s="38" customFormat="1" ht="10.199999999999999" x14ac:dyDescent="0.2">
      <c r="A36" s="49" t="s">
        <v>42</v>
      </c>
      <c r="B36" s="50">
        <v>2210</v>
      </c>
      <c r="C36" s="50">
        <v>150</v>
      </c>
      <c r="D36" s="96">
        <v>28466</v>
      </c>
      <c r="E36" s="43" t="s">
        <v>27</v>
      </c>
      <c r="F36" s="43" t="s">
        <v>27</v>
      </c>
      <c r="G36" s="43" t="s">
        <v>27</v>
      </c>
      <c r="H36" s="43" t="s">
        <v>27</v>
      </c>
      <c r="I36" s="43" t="s">
        <v>27</v>
      </c>
      <c r="J36" s="96">
        <v>22500.02</v>
      </c>
      <c r="K36" s="96">
        <v>0</v>
      </c>
      <c r="L36" s="96">
        <v>8153.07</v>
      </c>
      <c r="M36" s="96">
        <v>0</v>
      </c>
      <c r="N36" s="43" t="s">
        <v>27</v>
      </c>
    </row>
    <row r="37" spans="1:14" s="38" customFormat="1" ht="10.199999999999999" x14ac:dyDescent="0.2">
      <c r="A37" s="49" t="s">
        <v>44</v>
      </c>
      <c r="B37" s="50">
        <v>2220</v>
      </c>
      <c r="C37" s="50">
        <v>160</v>
      </c>
      <c r="D37" s="96">
        <v>0</v>
      </c>
      <c r="E37" s="43" t="s">
        <v>27</v>
      </c>
      <c r="F37" s="43" t="s">
        <v>27</v>
      </c>
      <c r="G37" s="43" t="s">
        <v>27</v>
      </c>
      <c r="H37" s="43" t="s">
        <v>27</v>
      </c>
      <c r="I37" s="43" t="s">
        <v>27</v>
      </c>
      <c r="J37" s="96">
        <v>0</v>
      </c>
      <c r="K37" s="96">
        <v>0</v>
      </c>
      <c r="L37" s="96">
        <v>24.88</v>
      </c>
      <c r="M37" s="96">
        <v>0</v>
      </c>
      <c r="N37" s="43" t="s">
        <v>27</v>
      </c>
    </row>
    <row r="38" spans="1:14" s="38" customFormat="1" ht="10.199999999999999" x14ac:dyDescent="0.2">
      <c r="A38" s="49" t="s">
        <v>45</v>
      </c>
      <c r="B38" s="50">
        <v>2230</v>
      </c>
      <c r="C38" s="50">
        <v>170</v>
      </c>
      <c r="D38" s="96">
        <v>0</v>
      </c>
      <c r="E38" s="43" t="s">
        <v>27</v>
      </c>
      <c r="F38" s="43" t="s">
        <v>27</v>
      </c>
      <c r="G38" s="43" t="s">
        <v>27</v>
      </c>
      <c r="H38" s="43" t="s">
        <v>27</v>
      </c>
      <c r="I38" s="43" t="s">
        <v>27</v>
      </c>
      <c r="J38" s="96">
        <v>0</v>
      </c>
      <c r="K38" s="96">
        <v>0</v>
      </c>
      <c r="L38" s="96">
        <v>0</v>
      </c>
      <c r="M38" s="96">
        <v>0</v>
      </c>
      <c r="N38" s="43" t="s">
        <v>27</v>
      </c>
    </row>
    <row r="39" spans="1:14" s="38" customFormat="1" ht="10.199999999999999" x14ac:dyDescent="0.2">
      <c r="A39" s="49" t="s">
        <v>46</v>
      </c>
      <c r="B39" s="50">
        <v>2240</v>
      </c>
      <c r="C39" s="50">
        <v>180</v>
      </c>
      <c r="D39" s="96">
        <v>1285</v>
      </c>
      <c r="E39" s="43" t="s">
        <v>27</v>
      </c>
      <c r="F39" s="43" t="s">
        <v>27</v>
      </c>
      <c r="G39" s="43" t="s">
        <v>27</v>
      </c>
      <c r="H39" s="43" t="s">
        <v>27</v>
      </c>
      <c r="I39" s="43" t="s">
        <v>27</v>
      </c>
      <c r="J39" s="96">
        <v>1284.04</v>
      </c>
      <c r="K39" s="96">
        <v>0</v>
      </c>
      <c r="L39" s="96">
        <v>1284.04</v>
      </c>
      <c r="M39" s="96">
        <v>0</v>
      </c>
      <c r="N39" s="43" t="s">
        <v>27</v>
      </c>
    </row>
    <row r="40" spans="1:14" s="38" customFormat="1" ht="11.25" customHeight="1" x14ac:dyDescent="0.2">
      <c r="A40" s="49" t="s">
        <v>47</v>
      </c>
      <c r="B40" s="50">
        <v>2250</v>
      </c>
      <c r="C40" s="50">
        <v>190</v>
      </c>
      <c r="D40" s="96">
        <v>0</v>
      </c>
      <c r="E40" s="43" t="s">
        <v>27</v>
      </c>
      <c r="F40" s="43" t="s">
        <v>27</v>
      </c>
      <c r="G40" s="43" t="s">
        <v>27</v>
      </c>
      <c r="H40" s="43" t="s">
        <v>27</v>
      </c>
      <c r="I40" s="43" t="s">
        <v>27</v>
      </c>
      <c r="J40" s="96">
        <v>0</v>
      </c>
      <c r="K40" s="96">
        <v>0</v>
      </c>
      <c r="L40" s="96">
        <v>0</v>
      </c>
      <c r="M40" s="96">
        <v>0</v>
      </c>
      <c r="N40" s="43" t="s">
        <v>27</v>
      </c>
    </row>
    <row r="41" spans="1:14" s="38" customFormat="1" ht="11.25" customHeight="1" x14ac:dyDescent="0.2">
      <c r="A41" s="52" t="s">
        <v>48</v>
      </c>
      <c r="B41" s="50">
        <v>2260</v>
      </c>
      <c r="C41" s="50">
        <v>200</v>
      </c>
      <c r="D41" s="96">
        <v>0</v>
      </c>
      <c r="E41" s="43" t="s">
        <v>27</v>
      </c>
      <c r="F41" s="43" t="s">
        <v>27</v>
      </c>
      <c r="G41" s="43" t="s">
        <v>27</v>
      </c>
      <c r="H41" s="43" t="s">
        <v>27</v>
      </c>
      <c r="I41" s="43" t="s">
        <v>27</v>
      </c>
      <c r="J41" s="96">
        <v>0</v>
      </c>
      <c r="K41" s="96">
        <v>0</v>
      </c>
      <c r="L41" s="96">
        <v>0</v>
      </c>
      <c r="M41" s="96">
        <v>0</v>
      </c>
      <c r="N41" s="43" t="s">
        <v>27</v>
      </c>
    </row>
    <row r="42" spans="1:14" s="38" customFormat="1" ht="11.25" customHeight="1" x14ac:dyDescent="0.2">
      <c r="A42" s="52" t="s">
        <v>49</v>
      </c>
      <c r="B42" s="50">
        <v>2270</v>
      </c>
      <c r="C42" s="50">
        <v>210</v>
      </c>
      <c r="D42" s="93">
        <f>SUM(D43:D47)</f>
        <v>120</v>
      </c>
      <c r="E42" s="43" t="s">
        <v>27</v>
      </c>
      <c r="F42" s="43" t="s">
        <v>27</v>
      </c>
      <c r="G42" s="43" t="s">
        <v>27</v>
      </c>
      <c r="H42" s="43" t="s">
        <v>27</v>
      </c>
      <c r="I42" s="43" t="s">
        <v>27</v>
      </c>
      <c r="J42" s="93">
        <f>SUM(J43:J47)</f>
        <v>118.47</v>
      </c>
      <c r="K42" s="93">
        <f>SUM(K43:K47)</f>
        <v>0</v>
      </c>
      <c r="L42" s="93">
        <f>SUM(L43:L47)</f>
        <v>118.47</v>
      </c>
      <c r="M42" s="93">
        <f>SUM(M43:M47)</f>
        <v>0</v>
      </c>
      <c r="N42" s="43" t="s">
        <v>27</v>
      </c>
    </row>
    <row r="43" spans="1:14" s="38" customFormat="1" ht="11.25" customHeight="1" x14ac:dyDescent="0.2">
      <c r="A43" s="51" t="s">
        <v>50</v>
      </c>
      <c r="B43" s="35">
        <v>2271</v>
      </c>
      <c r="C43" s="35">
        <v>220</v>
      </c>
      <c r="D43" s="94">
        <v>12</v>
      </c>
      <c r="E43" s="43" t="s">
        <v>27</v>
      </c>
      <c r="F43" s="43" t="s">
        <v>27</v>
      </c>
      <c r="G43" s="43" t="s">
        <v>27</v>
      </c>
      <c r="H43" s="43" t="s">
        <v>27</v>
      </c>
      <c r="I43" s="43" t="s">
        <v>27</v>
      </c>
      <c r="J43" s="94">
        <v>11.36</v>
      </c>
      <c r="K43" s="94">
        <v>0</v>
      </c>
      <c r="L43" s="94">
        <v>11.36</v>
      </c>
      <c r="M43" s="94">
        <v>0</v>
      </c>
      <c r="N43" s="43" t="s">
        <v>27</v>
      </c>
    </row>
    <row r="44" spans="1:14" s="38" customFormat="1" ht="10.199999999999999" x14ac:dyDescent="0.2">
      <c r="A44" s="51" t="s">
        <v>51</v>
      </c>
      <c r="B44" s="35">
        <v>2272</v>
      </c>
      <c r="C44" s="50">
        <v>230</v>
      </c>
      <c r="D44" s="96">
        <v>60</v>
      </c>
      <c r="E44" s="43" t="s">
        <v>27</v>
      </c>
      <c r="F44" s="43" t="s">
        <v>27</v>
      </c>
      <c r="G44" s="43" t="s">
        <v>27</v>
      </c>
      <c r="H44" s="43" t="s">
        <v>27</v>
      </c>
      <c r="I44" s="43" t="s">
        <v>27</v>
      </c>
      <c r="J44" s="96">
        <v>59.37</v>
      </c>
      <c r="K44" s="96">
        <v>0</v>
      </c>
      <c r="L44" s="96">
        <v>59.37</v>
      </c>
      <c r="M44" s="96">
        <v>0</v>
      </c>
      <c r="N44" s="43" t="s">
        <v>27</v>
      </c>
    </row>
    <row r="45" spans="1:14" s="38" customFormat="1" ht="10.199999999999999" x14ac:dyDescent="0.2">
      <c r="A45" s="51" t="s">
        <v>52</v>
      </c>
      <c r="B45" s="35">
        <v>2273</v>
      </c>
      <c r="C45" s="35">
        <v>240</v>
      </c>
      <c r="D45" s="96">
        <v>48</v>
      </c>
      <c r="E45" s="43" t="s">
        <v>27</v>
      </c>
      <c r="F45" s="43" t="s">
        <v>27</v>
      </c>
      <c r="G45" s="43" t="s">
        <v>27</v>
      </c>
      <c r="H45" s="43" t="s">
        <v>27</v>
      </c>
      <c r="I45" s="43" t="s">
        <v>27</v>
      </c>
      <c r="J45" s="96">
        <v>47.74</v>
      </c>
      <c r="K45" s="96">
        <v>0</v>
      </c>
      <c r="L45" s="96">
        <v>47.74</v>
      </c>
      <c r="M45" s="96">
        <v>0</v>
      </c>
      <c r="N45" s="43" t="s">
        <v>27</v>
      </c>
    </row>
    <row r="46" spans="1:14" s="38" customFormat="1" ht="10.199999999999999" x14ac:dyDescent="0.2">
      <c r="A46" s="51" t="s">
        <v>53</v>
      </c>
      <c r="B46" s="35">
        <v>2274</v>
      </c>
      <c r="C46" s="50">
        <v>250</v>
      </c>
      <c r="D46" s="96">
        <v>0</v>
      </c>
      <c r="E46" s="43" t="s">
        <v>27</v>
      </c>
      <c r="F46" s="43" t="s">
        <v>27</v>
      </c>
      <c r="G46" s="43" t="s">
        <v>27</v>
      </c>
      <c r="H46" s="43" t="s">
        <v>27</v>
      </c>
      <c r="I46" s="43" t="s">
        <v>27</v>
      </c>
      <c r="J46" s="96">
        <v>0</v>
      </c>
      <c r="K46" s="96">
        <v>0</v>
      </c>
      <c r="L46" s="96">
        <v>0</v>
      </c>
      <c r="M46" s="96">
        <v>0</v>
      </c>
      <c r="N46" s="43" t="s">
        <v>27</v>
      </c>
    </row>
    <row r="47" spans="1:14" s="38" customFormat="1" ht="10.199999999999999" x14ac:dyDescent="0.2">
      <c r="A47" s="51" t="s">
        <v>54</v>
      </c>
      <c r="B47" s="35">
        <v>2275</v>
      </c>
      <c r="C47" s="35">
        <v>260</v>
      </c>
      <c r="D47" s="94">
        <v>0</v>
      </c>
      <c r="E47" s="43" t="s">
        <v>27</v>
      </c>
      <c r="F47" s="43" t="s">
        <v>27</v>
      </c>
      <c r="G47" s="43" t="s">
        <v>27</v>
      </c>
      <c r="H47" s="43" t="s">
        <v>27</v>
      </c>
      <c r="I47" s="43" t="s">
        <v>27</v>
      </c>
      <c r="J47" s="94">
        <v>0</v>
      </c>
      <c r="K47" s="94">
        <v>0</v>
      </c>
      <c r="L47" s="94">
        <v>0</v>
      </c>
      <c r="M47" s="94">
        <v>0</v>
      </c>
      <c r="N47" s="43" t="s">
        <v>27</v>
      </c>
    </row>
    <row r="48" spans="1:14" s="38" customFormat="1" ht="20.399999999999999" x14ac:dyDescent="0.2">
      <c r="A48" s="52" t="s">
        <v>55</v>
      </c>
      <c r="B48" s="50">
        <v>2280</v>
      </c>
      <c r="C48" s="50">
        <v>270</v>
      </c>
      <c r="D48" s="93">
        <f>SUM(D49:D50)</f>
        <v>250</v>
      </c>
      <c r="E48" s="43" t="s">
        <v>27</v>
      </c>
      <c r="F48" s="43" t="s">
        <v>27</v>
      </c>
      <c r="G48" s="43" t="s">
        <v>27</v>
      </c>
      <c r="H48" s="43" t="s">
        <v>27</v>
      </c>
      <c r="I48" s="43" t="s">
        <v>27</v>
      </c>
      <c r="J48" s="93">
        <f>SUM(J49:J50)</f>
        <v>250</v>
      </c>
      <c r="K48" s="93">
        <f>SUM(K49:K50)</f>
        <v>0</v>
      </c>
      <c r="L48" s="93">
        <f>SUM(L49:L50)</f>
        <v>250</v>
      </c>
      <c r="M48" s="93">
        <f>SUM(M49:M50)</f>
        <v>0</v>
      </c>
      <c r="N48" s="43" t="s">
        <v>27</v>
      </c>
    </row>
    <row r="49" spans="1:14" s="38" customFormat="1" ht="20.399999999999999" x14ac:dyDescent="0.2">
      <c r="A49" s="54" t="s">
        <v>56</v>
      </c>
      <c r="B49" s="35">
        <v>2281</v>
      </c>
      <c r="C49" s="35">
        <v>280</v>
      </c>
      <c r="D49" s="94">
        <v>0</v>
      </c>
      <c r="E49" s="43" t="s">
        <v>27</v>
      </c>
      <c r="F49" s="43" t="s">
        <v>27</v>
      </c>
      <c r="G49" s="43" t="s">
        <v>27</v>
      </c>
      <c r="H49" s="43" t="s">
        <v>27</v>
      </c>
      <c r="I49" s="43" t="s">
        <v>27</v>
      </c>
      <c r="J49" s="94">
        <v>0</v>
      </c>
      <c r="K49" s="94">
        <v>0</v>
      </c>
      <c r="L49" s="94">
        <v>0</v>
      </c>
      <c r="M49" s="94">
        <v>0</v>
      </c>
      <c r="N49" s="43" t="s">
        <v>27</v>
      </c>
    </row>
    <row r="50" spans="1:14" s="38" customFormat="1" ht="20.399999999999999" x14ac:dyDescent="0.2">
      <c r="A50" s="51" t="s">
        <v>57</v>
      </c>
      <c r="B50" s="35">
        <v>2282</v>
      </c>
      <c r="C50" s="50">
        <v>290</v>
      </c>
      <c r="D50" s="94">
        <v>250</v>
      </c>
      <c r="E50" s="43" t="s">
        <v>27</v>
      </c>
      <c r="F50" s="43" t="s">
        <v>27</v>
      </c>
      <c r="G50" s="43" t="s">
        <v>27</v>
      </c>
      <c r="H50" s="43" t="s">
        <v>27</v>
      </c>
      <c r="I50" s="43" t="s">
        <v>27</v>
      </c>
      <c r="J50" s="94">
        <v>250</v>
      </c>
      <c r="K50" s="94">
        <v>0</v>
      </c>
      <c r="L50" s="94">
        <v>250</v>
      </c>
      <c r="M50" s="94">
        <v>0</v>
      </c>
      <c r="N50" s="43" t="s">
        <v>27</v>
      </c>
    </row>
    <row r="51" spans="1:14" s="38" customFormat="1" ht="10.199999999999999" x14ac:dyDescent="0.2">
      <c r="A51" s="48" t="s">
        <v>58</v>
      </c>
      <c r="B51" s="39">
        <v>2400</v>
      </c>
      <c r="C51" s="39">
        <v>300</v>
      </c>
      <c r="D51" s="41">
        <f>SUM(D52:D53)</f>
        <v>0</v>
      </c>
      <c r="E51" s="43" t="s">
        <v>27</v>
      </c>
      <c r="F51" s="43" t="s">
        <v>27</v>
      </c>
      <c r="G51" s="43" t="s">
        <v>27</v>
      </c>
      <c r="H51" s="43" t="s">
        <v>27</v>
      </c>
      <c r="I51" s="43" t="s">
        <v>27</v>
      </c>
      <c r="J51" s="41">
        <f>SUM(J52:J53)</f>
        <v>0</v>
      </c>
      <c r="K51" s="41">
        <f>SUM(K52:K53)</f>
        <v>0</v>
      </c>
      <c r="L51" s="41">
        <f>SUM(L52:L53)</f>
        <v>0</v>
      </c>
      <c r="M51" s="41">
        <f>SUM(M52:M53)</f>
        <v>0</v>
      </c>
      <c r="N51" s="43" t="s">
        <v>27</v>
      </c>
    </row>
    <row r="52" spans="1:14" s="38" customFormat="1" ht="10.199999999999999" x14ac:dyDescent="0.2">
      <c r="A52" s="55" t="s">
        <v>59</v>
      </c>
      <c r="B52" s="50">
        <v>2410</v>
      </c>
      <c r="C52" s="50">
        <v>310</v>
      </c>
      <c r="D52" s="96">
        <v>0</v>
      </c>
      <c r="E52" s="43" t="s">
        <v>27</v>
      </c>
      <c r="F52" s="43" t="s">
        <v>27</v>
      </c>
      <c r="G52" s="43" t="s">
        <v>27</v>
      </c>
      <c r="H52" s="43" t="s">
        <v>27</v>
      </c>
      <c r="I52" s="43" t="s">
        <v>27</v>
      </c>
      <c r="J52" s="96">
        <v>0</v>
      </c>
      <c r="K52" s="96">
        <v>0</v>
      </c>
      <c r="L52" s="96">
        <v>0</v>
      </c>
      <c r="M52" s="96">
        <v>0</v>
      </c>
      <c r="N52" s="43" t="s">
        <v>27</v>
      </c>
    </row>
    <row r="53" spans="1:14" s="38" customFormat="1" ht="10.199999999999999" x14ac:dyDescent="0.2">
      <c r="A53" s="55" t="s">
        <v>60</v>
      </c>
      <c r="B53" s="50">
        <v>2420</v>
      </c>
      <c r="C53" s="50">
        <v>320</v>
      </c>
      <c r="D53" s="96">
        <v>0</v>
      </c>
      <c r="E53" s="43" t="s">
        <v>27</v>
      </c>
      <c r="F53" s="43" t="s">
        <v>27</v>
      </c>
      <c r="G53" s="43" t="s">
        <v>27</v>
      </c>
      <c r="H53" s="43" t="s">
        <v>27</v>
      </c>
      <c r="I53" s="43" t="s">
        <v>27</v>
      </c>
      <c r="J53" s="96">
        <v>0</v>
      </c>
      <c r="K53" s="96">
        <v>0</v>
      </c>
      <c r="L53" s="96">
        <v>0</v>
      </c>
      <c r="M53" s="96">
        <v>0</v>
      </c>
      <c r="N53" s="43" t="s">
        <v>27</v>
      </c>
    </row>
    <row r="54" spans="1:14" s="38" customFormat="1" ht="10.8" x14ac:dyDescent="0.2">
      <c r="A54" s="56" t="s">
        <v>61</v>
      </c>
      <c r="B54" s="39">
        <v>2600</v>
      </c>
      <c r="C54" s="57">
        <v>330</v>
      </c>
      <c r="D54" s="41">
        <f>SUM(D55:D57)</f>
        <v>0</v>
      </c>
      <c r="E54" s="43" t="s">
        <v>27</v>
      </c>
      <c r="F54" s="43" t="s">
        <v>27</v>
      </c>
      <c r="G54" s="43" t="s">
        <v>27</v>
      </c>
      <c r="H54" s="43" t="s">
        <v>27</v>
      </c>
      <c r="I54" s="43" t="s">
        <v>27</v>
      </c>
      <c r="J54" s="41">
        <f>SUM(J55:J57)</f>
        <v>0</v>
      </c>
      <c r="K54" s="41">
        <f>SUM(K55:K57)</f>
        <v>0</v>
      </c>
      <c r="L54" s="41">
        <f>SUM(L55:L57)</f>
        <v>0</v>
      </c>
      <c r="M54" s="41">
        <f>SUM(M55:M57)</f>
        <v>0</v>
      </c>
      <c r="N54" s="43" t="s">
        <v>27</v>
      </c>
    </row>
    <row r="55" spans="1:14" s="38" customFormat="1" ht="12.75" customHeight="1" x14ac:dyDescent="0.2">
      <c r="A55" s="52" t="s">
        <v>62</v>
      </c>
      <c r="B55" s="50">
        <v>2610</v>
      </c>
      <c r="C55" s="50">
        <v>340</v>
      </c>
      <c r="D55" s="96">
        <v>0</v>
      </c>
      <c r="E55" s="43" t="s">
        <v>27</v>
      </c>
      <c r="F55" s="43" t="s">
        <v>27</v>
      </c>
      <c r="G55" s="43" t="s">
        <v>27</v>
      </c>
      <c r="H55" s="43" t="s">
        <v>27</v>
      </c>
      <c r="I55" s="43" t="s">
        <v>27</v>
      </c>
      <c r="J55" s="96">
        <v>0</v>
      </c>
      <c r="K55" s="96">
        <v>0</v>
      </c>
      <c r="L55" s="96">
        <v>0</v>
      </c>
      <c r="M55" s="96">
        <v>0</v>
      </c>
      <c r="N55" s="43" t="s">
        <v>27</v>
      </c>
    </row>
    <row r="56" spans="1:14" s="38" customFormat="1" ht="10.8" x14ac:dyDescent="0.25">
      <c r="A56" s="52" t="s">
        <v>63</v>
      </c>
      <c r="B56" s="50">
        <v>2620</v>
      </c>
      <c r="C56" s="50">
        <v>350</v>
      </c>
      <c r="D56" s="98">
        <v>0</v>
      </c>
      <c r="E56" s="43" t="s">
        <v>27</v>
      </c>
      <c r="F56" s="43" t="s">
        <v>27</v>
      </c>
      <c r="G56" s="43" t="s">
        <v>27</v>
      </c>
      <c r="H56" s="43" t="s">
        <v>27</v>
      </c>
      <c r="I56" s="43" t="s">
        <v>27</v>
      </c>
      <c r="J56" s="99">
        <v>0</v>
      </c>
      <c r="K56" s="99">
        <v>0</v>
      </c>
      <c r="L56" s="99">
        <v>0</v>
      </c>
      <c r="M56" s="99">
        <v>0</v>
      </c>
      <c r="N56" s="43" t="s">
        <v>27</v>
      </c>
    </row>
    <row r="57" spans="1:14" s="38" customFormat="1" ht="11.25" customHeight="1" x14ac:dyDescent="0.2">
      <c r="A57" s="55" t="s">
        <v>64</v>
      </c>
      <c r="B57" s="50">
        <v>2630</v>
      </c>
      <c r="C57" s="50">
        <v>360</v>
      </c>
      <c r="D57" s="100">
        <v>0</v>
      </c>
      <c r="E57" s="43" t="s">
        <v>27</v>
      </c>
      <c r="F57" s="43" t="s">
        <v>27</v>
      </c>
      <c r="G57" s="43" t="s">
        <v>27</v>
      </c>
      <c r="H57" s="43" t="s">
        <v>27</v>
      </c>
      <c r="I57" s="43" t="s">
        <v>27</v>
      </c>
      <c r="J57" s="100">
        <v>0</v>
      </c>
      <c r="K57" s="100">
        <v>0</v>
      </c>
      <c r="L57" s="100">
        <v>0</v>
      </c>
      <c r="M57" s="100">
        <v>0</v>
      </c>
      <c r="N57" s="43" t="s">
        <v>27</v>
      </c>
    </row>
    <row r="58" spans="1:14" s="38" customFormat="1" ht="10.5" customHeight="1" x14ac:dyDescent="0.2">
      <c r="A58" s="53" t="s">
        <v>65</v>
      </c>
      <c r="B58" s="39">
        <v>2700</v>
      </c>
      <c r="C58" s="39">
        <v>370</v>
      </c>
      <c r="D58" s="41">
        <f>SUM(D59:D61)</f>
        <v>0</v>
      </c>
      <c r="E58" s="43" t="s">
        <v>27</v>
      </c>
      <c r="F58" s="43" t="s">
        <v>27</v>
      </c>
      <c r="G58" s="43" t="s">
        <v>27</v>
      </c>
      <c r="H58" s="43" t="s">
        <v>27</v>
      </c>
      <c r="I58" s="43" t="s">
        <v>27</v>
      </c>
      <c r="J58" s="41">
        <f>SUM(J59:J61)</f>
        <v>0</v>
      </c>
      <c r="K58" s="41">
        <f>SUM(K59:K61)</f>
        <v>0</v>
      </c>
      <c r="L58" s="41">
        <f>SUM(L59:L61)</f>
        <v>0</v>
      </c>
      <c r="M58" s="41">
        <f>SUM(M59:M61)</f>
        <v>0</v>
      </c>
      <c r="N58" s="43" t="s">
        <v>27</v>
      </c>
    </row>
    <row r="59" spans="1:14" s="38" customFormat="1" ht="10.199999999999999" x14ac:dyDescent="0.2">
      <c r="A59" s="52" t="s">
        <v>66</v>
      </c>
      <c r="B59" s="50">
        <v>2710</v>
      </c>
      <c r="C59" s="50">
        <v>380</v>
      </c>
      <c r="D59" s="96">
        <v>0</v>
      </c>
      <c r="E59" s="43" t="s">
        <v>27</v>
      </c>
      <c r="F59" s="43" t="s">
        <v>27</v>
      </c>
      <c r="G59" s="43" t="s">
        <v>27</v>
      </c>
      <c r="H59" s="43" t="s">
        <v>27</v>
      </c>
      <c r="I59" s="43" t="s">
        <v>27</v>
      </c>
      <c r="J59" s="96">
        <v>0</v>
      </c>
      <c r="K59" s="96">
        <v>0</v>
      </c>
      <c r="L59" s="96">
        <v>0</v>
      </c>
      <c r="M59" s="96">
        <v>0</v>
      </c>
      <c r="N59" s="43" t="s">
        <v>27</v>
      </c>
    </row>
    <row r="60" spans="1:14" s="38" customFormat="1" ht="10.199999999999999" x14ac:dyDescent="0.2">
      <c r="A60" s="52" t="s">
        <v>67</v>
      </c>
      <c r="B60" s="50">
        <v>2720</v>
      </c>
      <c r="C60" s="50">
        <v>390</v>
      </c>
      <c r="D60" s="96">
        <v>0</v>
      </c>
      <c r="E60" s="43" t="s">
        <v>27</v>
      </c>
      <c r="F60" s="43" t="s">
        <v>27</v>
      </c>
      <c r="G60" s="43" t="s">
        <v>27</v>
      </c>
      <c r="H60" s="43" t="s">
        <v>27</v>
      </c>
      <c r="I60" s="43" t="s">
        <v>27</v>
      </c>
      <c r="J60" s="96">
        <v>0</v>
      </c>
      <c r="K60" s="96">
        <v>0</v>
      </c>
      <c r="L60" s="96">
        <v>0</v>
      </c>
      <c r="M60" s="96">
        <v>0</v>
      </c>
      <c r="N60" s="43" t="s">
        <v>27</v>
      </c>
    </row>
    <row r="61" spans="1:14" s="38" customFormat="1" ht="10.199999999999999" x14ac:dyDescent="0.2">
      <c r="A61" s="52" t="s">
        <v>68</v>
      </c>
      <c r="B61" s="50">
        <v>2730</v>
      </c>
      <c r="C61" s="50">
        <v>400</v>
      </c>
      <c r="D61" s="96">
        <v>0</v>
      </c>
      <c r="E61" s="43" t="s">
        <v>27</v>
      </c>
      <c r="F61" s="43" t="s">
        <v>27</v>
      </c>
      <c r="G61" s="43" t="s">
        <v>27</v>
      </c>
      <c r="H61" s="43" t="s">
        <v>27</v>
      </c>
      <c r="I61" s="43" t="s">
        <v>27</v>
      </c>
      <c r="J61" s="96">
        <v>0</v>
      </c>
      <c r="K61" s="96">
        <v>0</v>
      </c>
      <c r="L61" s="96">
        <v>0</v>
      </c>
      <c r="M61" s="96">
        <v>0</v>
      </c>
      <c r="N61" s="43" t="s">
        <v>27</v>
      </c>
    </row>
    <row r="62" spans="1:14" s="38" customFormat="1" ht="10.199999999999999" x14ac:dyDescent="0.2">
      <c r="A62" s="53" t="s">
        <v>69</v>
      </c>
      <c r="B62" s="39">
        <v>2800</v>
      </c>
      <c r="C62" s="39">
        <v>410</v>
      </c>
      <c r="D62" s="91">
        <v>6667</v>
      </c>
      <c r="E62" s="43" t="s">
        <v>27</v>
      </c>
      <c r="F62" s="43" t="s">
        <v>27</v>
      </c>
      <c r="G62" s="43" t="s">
        <v>27</v>
      </c>
      <c r="H62" s="43" t="s">
        <v>27</v>
      </c>
      <c r="I62" s="43" t="s">
        <v>27</v>
      </c>
      <c r="J62" s="91">
        <v>6664.29</v>
      </c>
      <c r="K62" s="91">
        <v>0</v>
      </c>
      <c r="L62" s="91">
        <v>6664.29</v>
      </c>
      <c r="M62" s="91">
        <v>0</v>
      </c>
      <c r="N62" s="43" t="s">
        <v>27</v>
      </c>
    </row>
    <row r="63" spans="1:14" s="38" customFormat="1" ht="10.199999999999999" x14ac:dyDescent="0.2">
      <c r="A63" s="39" t="s">
        <v>70</v>
      </c>
      <c r="B63" s="39">
        <v>3000</v>
      </c>
      <c r="C63" s="39">
        <v>420</v>
      </c>
      <c r="D63" s="41">
        <f>D64+D78</f>
        <v>10000</v>
      </c>
      <c r="E63" s="43" t="s">
        <v>27</v>
      </c>
      <c r="F63" s="43" t="s">
        <v>27</v>
      </c>
      <c r="G63" s="43" t="s">
        <v>27</v>
      </c>
      <c r="H63" s="43" t="s">
        <v>27</v>
      </c>
      <c r="I63" s="43" t="s">
        <v>27</v>
      </c>
      <c r="J63" s="41">
        <f>J64+J78</f>
        <v>9999</v>
      </c>
      <c r="K63" s="41">
        <f>K64+K78</f>
        <v>0</v>
      </c>
      <c r="L63" s="41">
        <f>L64+L78</f>
        <v>9999</v>
      </c>
      <c r="M63" s="41">
        <f>M64+M78</f>
        <v>0</v>
      </c>
      <c r="N63" s="43" t="s">
        <v>27</v>
      </c>
    </row>
    <row r="64" spans="1:14" s="38" customFormat="1" ht="10.199999999999999" x14ac:dyDescent="0.2">
      <c r="A64" s="48" t="s">
        <v>71</v>
      </c>
      <c r="B64" s="39">
        <v>3100</v>
      </c>
      <c r="C64" s="39">
        <v>430</v>
      </c>
      <c r="D64" s="41">
        <f>D65+D66+D69+D72+D76+D77</f>
        <v>10000</v>
      </c>
      <c r="E64" s="43" t="s">
        <v>27</v>
      </c>
      <c r="F64" s="43" t="s">
        <v>27</v>
      </c>
      <c r="G64" s="43" t="s">
        <v>27</v>
      </c>
      <c r="H64" s="43" t="s">
        <v>27</v>
      </c>
      <c r="I64" s="43" t="s">
        <v>27</v>
      </c>
      <c r="J64" s="41">
        <f>J65+J66+J69+J72+J76+J77</f>
        <v>9999</v>
      </c>
      <c r="K64" s="41">
        <f>K65+K66+K69+K72+K76+K77</f>
        <v>0</v>
      </c>
      <c r="L64" s="41">
        <f>L65+L66+L69+L72+L76+L77</f>
        <v>9999</v>
      </c>
      <c r="M64" s="41">
        <f>M65+M66+M69+M72+M76+M77</f>
        <v>0</v>
      </c>
      <c r="N64" s="43" t="s">
        <v>27</v>
      </c>
    </row>
    <row r="65" spans="1:14" s="38" customFormat="1" ht="10.199999999999999" x14ac:dyDescent="0.2">
      <c r="A65" s="52" t="s">
        <v>72</v>
      </c>
      <c r="B65" s="50">
        <v>3110</v>
      </c>
      <c r="C65" s="50">
        <v>440</v>
      </c>
      <c r="D65" s="96">
        <v>10000</v>
      </c>
      <c r="E65" s="43" t="s">
        <v>27</v>
      </c>
      <c r="F65" s="43" t="s">
        <v>27</v>
      </c>
      <c r="G65" s="43" t="s">
        <v>27</v>
      </c>
      <c r="H65" s="43" t="s">
        <v>27</v>
      </c>
      <c r="I65" s="43" t="s">
        <v>27</v>
      </c>
      <c r="J65" s="96">
        <v>9999</v>
      </c>
      <c r="K65" s="96">
        <v>0</v>
      </c>
      <c r="L65" s="96">
        <v>9999</v>
      </c>
      <c r="M65" s="96">
        <v>0</v>
      </c>
      <c r="N65" s="43" t="s">
        <v>27</v>
      </c>
    </row>
    <row r="66" spans="1:14" s="38" customFormat="1" ht="10.199999999999999" x14ac:dyDescent="0.2">
      <c r="A66" s="55" t="s">
        <v>73</v>
      </c>
      <c r="B66" s="50">
        <v>3120</v>
      </c>
      <c r="C66" s="50">
        <v>450</v>
      </c>
      <c r="D66" s="93">
        <f>SUM(D67:D68)</f>
        <v>0</v>
      </c>
      <c r="E66" s="43" t="s">
        <v>27</v>
      </c>
      <c r="F66" s="43" t="s">
        <v>27</v>
      </c>
      <c r="G66" s="43" t="s">
        <v>27</v>
      </c>
      <c r="H66" s="43" t="s">
        <v>27</v>
      </c>
      <c r="I66" s="43" t="s">
        <v>27</v>
      </c>
      <c r="J66" s="93">
        <f>SUM(J67:J68)</f>
        <v>0</v>
      </c>
      <c r="K66" s="93">
        <f>SUM(K67:K68)</f>
        <v>0</v>
      </c>
      <c r="L66" s="93">
        <f>SUM(L67:L68)</f>
        <v>0</v>
      </c>
      <c r="M66" s="93">
        <f>SUM(M67:M68)</f>
        <v>0</v>
      </c>
      <c r="N66" s="43" t="s">
        <v>27</v>
      </c>
    </row>
    <row r="67" spans="1:14" s="38" customFormat="1" ht="13.5" customHeight="1" x14ac:dyDescent="0.2">
      <c r="A67" s="51" t="s">
        <v>74</v>
      </c>
      <c r="B67" s="35">
        <v>3121</v>
      </c>
      <c r="C67" s="35">
        <v>460</v>
      </c>
      <c r="D67" s="94">
        <v>0</v>
      </c>
      <c r="E67" s="43" t="s">
        <v>27</v>
      </c>
      <c r="F67" s="43" t="s">
        <v>27</v>
      </c>
      <c r="G67" s="43" t="s">
        <v>27</v>
      </c>
      <c r="H67" s="43" t="s">
        <v>27</v>
      </c>
      <c r="I67" s="43" t="s">
        <v>27</v>
      </c>
      <c r="J67" s="94">
        <v>0</v>
      </c>
      <c r="K67" s="94">
        <v>0</v>
      </c>
      <c r="L67" s="94">
        <v>0</v>
      </c>
      <c r="M67" s="94">
        <v>0</v>
      </c>
      <c r="N67" s="43" t="s">
        <v>27</v>
      </c>
    </row>
    <row r="68" spans="1:14" s="38" customFormat="1" ht="10.199999999999999" x14ac:dyDescent="0.2">
      <c r="A68" s="51" t="s">
        <v>75</v>
      </c>
      <c r="B68" s="35">
        <v>3122</v>
      </c>
      <c r="C68" s="35">
        <v>470</v>
      </c>
      <c r="D68" s="94">
        <v>0</v>
      </c>
      <c r="E68" s="43" t="s">
        <v>27</v>
      </c>
      <c r="F68" s="43" t="s">
        <v>27</v>
      </c>
      <c r="G68" s="43" t="s">
        <v>27</v>
      </c>
      <c r="H68" s="43" t="s">
        <v>27</v>
      </c>
      <c r="I68" s="43" t="s">
        <v>27</v>
      </c>
      <c r="J68" s="94">
        <v>0</v>
      </c>
      <c r="K68" s="94">
        <v>0</v>
      </c>
      <c r="L68" s="94">
        <v>0</v>
      </c>
      <c r="M68" s="94">
        <v>0</v>
      </c>
      <c r="N68" s="43" t="s">
        <v>27</v>
      </c>
    </row>
    <row r="69" spans="1:14" s="38" customFormat="1" ht="10.199999999999999" x14ac:dyDescent="0.2">
      <c r="A69" s="49" t="s">
        <v>76</v>
      </c>
      <c r="B69" s="50">
        <v>3130</v>
      </c>
      <c r="C69" s="50">
        <v>480</v>
      </c>
      <c r="D69" s="93">
        <f>SUM(D70:D71)</f>
        <v>0</v>
      </c>
      <c r="E69" s="43" t="s">
        <v>27</v>
      </c>
      <c r="F69" s="43" t="s">
        <v>27</v>
      </c>
      <c r="G69" s="43" t="s">
        <v>27</v>
      </c>
      <c r="H69" s="43" t="s">
        <v>27</v>
      </c>
      <c r="I69" s="43" t="s">
        <v>27</v>
      </c>
      <c r="J69" s="93">
        <f>SUM(J70:J71)</f>
        <v>0</v>
      </c>
      <c r="K69" s="93">
        <f>SUM(K70:K71)</f>
        <v>0</v>
      </c>
      <c r="L69" s="93">
        <f>SUM(L70:L71)</f>
        <v>0</v>
      </c>
      <c r="M69" s="93">
        <f>SUM(M70:M71)</f>
        <v>0</v>
      </c>
      <c r="N69" s="43" t="s">
        <v>27</v>
      </c>
    </row>
    <row r="70" spans="1:14" s="38" customFormat="1" ht="10.199999999999999" x14ac:dyDescent="0.2">
      <c r="A70" s="51" t="s">
        <v>77</v>
      </c>
      <c r="B70" s="35">
        <v>3131</v>
      </c>
      <c r="C70" s="35">
        <v>490</v>
      </c>
      <c r="D70" s="94">
        <v>0</v>
      </c>
      <c r="E70" s="43" t="s">
        <v>27</v>
      </c>
      <c r="F70" s="43" t="s">
        <v>27</v>
      </c>
      <c r="G70" s="43" t="s">
        <v>27</v>
      </c>
      <c r="H70" s="43" t="s">
        <v>27</v>
      </c>
      <c r="I70" s="43" t="s">
        <v>27</v>
      </c>
      <c r="J70" s="94">
        <v>0</v>
      </c>
      <c r="K70" s="94">
        <v>0</v>
      </c>
      <c r="L70" s="94">
        <v>0</v>
      </c>
      <c r="M70" s="94">
        <v>0</v>
      </c>
      <c r="N70" s="43" t="s">
        <v>27</v>
      </c>
    </row>
    <row r="71" spans="1:14" s="38" customFormat="1" ht="10.199999999999999" x14ac:dyDescent="0.2">
      <c r="A71" s="51" t="s">
        <v>78</v>
      </c>
      <c r="B71" s="35">
        <v>3132</v>
      </c>
      <c r="C71" s="35">
        <v>500</v>
      </c>
      <c r="D71" s="94">
        <v>0</v>
      </c>
      <c r="E71" s="43" t="s">
        <v>27</v>
      </c>
      <c r="F71" s="43" t="s">
        <v>27</v>
      </c>
      <c r="G71" s="43" t="s">
        <v>27</v>
      </c>
      <c r="H71" s="43" t="s">
        <v>27</v>
      </c>
      <c r="I71" s="43" t="s">
        <v>27</v>
      </c>
      <c r="J71" s="94">
        <v>0</v>
      </c>
      <c r="K71" s="94">
        <v>0</v>
      </c>
      <c r="L71" s="94">
        <v>0</v>
      </c>
      <c r="M71" s="94">
        <v>0</v>
      </c>
      <c r="N71" s="43" t="s">
        <v>27</v>
      </c>
    </row>
    <row r="72" spans="1:14" s="38" customFormat="1" ht="10.199999999999999" x14ac:dyDescent="0.2">
      <c r="A72" s="49" t="s">
        <v>79</v>
      </c>
      <c r="B72" s="50">
        <v>3140</v>
      </c>
      <c r="C72" s="50">
        <v>510</v>
      </c>
      <c r="D72" s="93">
        <f>SUM(D73:D75)</f>
        <v>0</v>
      </c>
      <c r="E72" s="43" t="s">
        <v>27</v>
      </c>
      <c r="F72" s="43" t="s">
        <v>27</v>
      </c>
      <c r="G72" s="43" t="s">
        <v>27</v>
      </c>
      <c r="H72" s="43" t="s">
        <v>27</v>
      </c>
      <c r="I72" s="43" t="s">
        <v>27</v>
      </c>
      <c r="J72" s="93">
        <f>SUM(J73:J75)</f>
        <v>0</v>
      </c>
      <c r="K72" s="93">
        <f>SUM(K73:K75)</f>
        <v>0</v>
      </c>
      <c r="L72" s="93">
        <f>SUM(L73:L75)</f>
        <v>0</v>
      </c>
      <c r="M72" s="93">
        <f>SUM(M73:M75)</f>
        <v>0</v>
      </c>
      <c r="N72" s="43" t="s">
        <v>27</v>
      </c>
    </row>
    <row r="73" spans="1:14" s="38" customFormat="1" ht="12" x14ac:dyDescent="0.2">
      <c r="A73" s="58" t="s">
        <v>121</v>
      </c>
      <c r="B73" s="35">
        <v>3141</v>
      </c>
      <c r="C73" s="35">
        <v>520</v>
      </c>
      <c r="D73" s="94">
        <v>0</v>
      </c>
      <c r="E73" s="43" t="s">
        <v>27</v>
      </c>
      <c r="F73" s="43" t="s">
        <v>27</v>
      </c>
      <c r="G73" s="43" t="s">
        <v>27</v>
      </c>
      <c r="H73" s="43" t="s">
        <v>27</v>
      </c>
      <c r="I73" s="43" t="s">
        <v>27</v>
      </c>
      <c r="J73" s="94">
        <v>0</v>
      </c>
      <c r="K73" s="94">
        <v>0</v>
      </c>
      <c r="L73" s="94">
        <v>0</v>
      </c>
      <c r="M73" s="94">
        <v>0</v>
      </c>
      <c r="N73" s="43" t="s">
        <v>27</v>
      </c>
    </row>
    <row r="74" spans="1:14" s="38" customFormat="1" ht="12" x14ac:dyDescent="0.2">
      <c r="A74" s="58" t="s">
        <v>122</v>
      </c>
      <c r="B74" s="35">
        <v>3142</v>
      </c>
      <c r="C74" s="35">
        <v>530</v>
      </c>
      <c r="D74" s="94">
        <v>0</v>
      </c>
      <c r="E74" s="43" t="s">
        <v>27</v>
      </c>
      <c r="F74" s="43" t="s">
        <v>27</v>
      </c>
      <c r="G74" s="43" t="s">
        <v>27</v>
      </c>
      <c r="H74" s="43" t="s">
        <v>27</v>
      </c>
      <c r="I74" s="43" t="s">
        <v>27</v>
      </c>
      <c r="J74" s="94">
        <v>0</v>
      </c>
      <c r="K74" s="94">
        <v>0</v>
      </c>
      <c r="L74" s="94">
        <v>0</v>
      </c>
      <c r="M74" s="94">
        <v>0</v>
      </c>
      <c r="N74" s="43" t="s">
        <v>27</v>
      </c>
    </row>
    <row r="75" spans="1:14" s="38" customFormat="1" ht="12" x14ac:dyDescent="0.2">
      <c r="A75" s="58" t="s">
        <v>123</v>
      </c>
      <c r="B75" s="35">
        <v>3143</v>
      </c>
      <c r="C75" s="35">
        <v>540</v>
      </c>
      <c r="D75" s="94">
        <v>0</v>
      </c>
      <c r="E75" s="43" t="s">
        <v>27</v>
      </c>
      <c r="F75" s="43" t="s">
        <v>27</v>
      </c>
      <c r="G75" s="43" t="s">
        <v>27</v>
      </c>
      <c r="H75" s="43" t="s">
        <v>27</v>
      </c>
      <c r="I75" s="43" t="s">
        <v>27</v>
      </c>
      <c r="J75" s="94">
        <v>0</v>
      </c>
      <c r="K75" s="94">
        <v>0</v>
      </c>
      <c r="L75" s="94">
        <v>0</v>
      </c>
      <c r="M75" s="94">
        <v>0</v>
      </c>
      <c r="N75" s="43" t="s">
        <v>27</v>
      </c>
    </row>
    <row r="76" spans="1:14" s="38" customFormat="1" ht="10.199999999999999" x14ac:dyDescent="0.2">
      <c r="A76" s="49" t="s">
        <v>80</v>
      </c>
      <c r="B76" s="50">
        <v>3150</v>
      </c>
      <c r="C76" s="50">
        <v>550</v>
      </c>
      <c r="D76" s="96">
        <v>0</v>
      </c>
      <c r="E76" s="43" t="s">
        <v>27</v>
      </c>
      <c r="F76" s="43" t="s">
        <v>27</v>
      </c>
      <c r="G76" s="43" t="s">
        <v>27</v>
      </c>
      <c r="H76" s="43" t="s">
        <v>27</v>
      </c>
      <c r="I76" s="43" t="s">
        <v>27</v>
      </c>
      <c r="J76" s="96">
        <v>0</v>
      </c>
      <c r="K76" s="96">
        <v>0</v>
      </c>
      <c r="L76" s="96">
        <v>0</v>
      </c>
      <c r="M76" s="96">
        <v>0</v>
      </c>
      <c r="N76" s="43" t="s">
        <v>27</v>
      </c>
    </row>
    <row r="77" spans="1:14" s="38" customFormat="1" ht="10.199999999999999" x14ac:dyDescent="0.2">
      <c r="A77" s="49" t="s">
        <v>81</v>
      </c>
      <c r="B77" s="50">
        <v>3160</v>
      </c>
      <c r="C77" s="50">
        <v>560</v>
      </c>
      <c r="D77" s="96">
        <v>0</v>
      </c>
      <c r="E77" s="43" t="s">
        <v>27</v>
      </c>
      <c r="F77" s="43" t="s">
        <v>27</v>
      </c>
      <c r="G77" s="43" t="s">
        <v>27</v>
      </c>
      <c r="H77" s="43" t="s">
        <v>27</v>
      </c>
      <c r="I77" s="43" t="s">
        <v>27</v>
      </c>
      <c r="J77" s="96">
        <v>0</v>
      </c>
      <c r="K77" s="96">
        <v>0</v>
      </c>
      <c r="L77" s="96">
        <v>0</v>
      </c>
      <c r="M77" s="96">
        <v>0</v>
      </c>
      <c r="N77" s="43" t="s">
        <v>27</v>
      </c>
    </row>
    <row r="78" spans="1:14" s="38" customFormat="1" ht="10.199999999999999" x14ac:dyDescent="0.2">
      <c r="A78" s="48" t="s">
        <v>82</v>
      </c>
      <c r="B78" s="39">
        <v>3200</v>
      </c>
      <c r="C78" s="39">
        <v>570</v>
      </c>
      <c r="D78" s="41">
        <f>SUM(D79:D81)</f>
        <v>0</v>
      </c>
      <c r="E78" s="43" t="s">
        <v>27</v>
      </c>
      <c r="F78" s="43" t="s">
        <v>27</v>
      </c>
      <c r="G78" s="43" t="s">
        <v>27</v>
      </c>
      <c r="H78" s="43" t="s">
        <v>27</v>
      </c>
      <c r="I78" s="43" t="s">
        <v>27</v>
      </c>
      <c r="J78" s="41">
        <f>SUM(J79:J81)</f>
        <v>0</v>
      </c>
      <c r="K78" s="41">
        <f>SUM(K79:K81)</f>
        <v>0</v>
      </c>
      <c r="L78" s="41">
        <f>SUM(L79:L81)</f>
        <v>0</v>
      </c>
      <c r="M78" s="41">
        <f>SUM(M79:M81)</f>
        <v>0</v>
      </c>
      <c r="N78" s="43" t="s">
        <v>27</v>
      </c>
    </row>
    <row r="79" spans="1:14" s="38" customFormat="1" ht="10.199999999999999" x14ac:dyDescent="0.2">
      <c r="A79" s="52" t="s">
        <v>83</v>
      </c>
      <c r="B79" s="50">
        <v>3210</v>
      </c>
      <c r="C79" s="50">
        <v>580</v>
      </c>
      <c r="D79" s="96">
        <v>0</v>
      </c>
      <c r="E79" s="43" t="s">
        <v>27</v>
      </c>
      <c r="F79" s="43" t="s">
        <v>27</v>
      </c>
      <c r="G79" s="43" t="s">
        <v>27</v>
      </c>
      <c r="H79" s="43" t="s">
        <v>27</v>
      </c>
      <c r="I79" s="43" t="s">
        <v>27</v>
      </c>
      <c r="J79" s="96">
        <v>0</v>
      </c>
      <c r="K79" s="96">
        <v>0</v>
      </c>
      <c r="L79" s="96">
        <v>0</v>
      </c>
      <c r="M79" s="96">
        <v>0</v>
      </c>
      <c r="N79" s="43" t="s">
        <v>27</v>
      </c>
    </row>
    <row r="80" spans="1:14" s="38" customFormat="1" ht="10.199999999999999" x14ac:dyDescent="0.2">
      <c r="A80" s="52" t="s">
        <v>84</v>
      </c>
      <c r="B80" s="50">
        <v>3220</v>
      </c>
      <c r="C80" s="50">
        <v>590</v>
      </c>
      <c r="D80" s="96">
        <v>0</v>
      </c>
      <c r="E80" s="43" t="s">
        <v>27</v>
      </c>
      <c r="F80" s="43" t="s">
        <v>27</v>
      </c>
      <c r="G80" s="43" t="s">
        <v>27</v>
      </c>
      <c r="H80" s="43" t="s">
        <v>27</v>
      </c>
      <c r="I80" s="43" t="s">
        <v>27</v>
      </c>
      <c r="J80" s="96">
        <v>0</v>
      </c>
      <c r="K80" s="96">
        <v>0</v>
      </c>
      <c r="L80" s="96">
        <v>0</v>
      </c>
      <c r="M80" s="96">
        <v>0</v>
      </c>
      <c r="N80" s="43" t="s">
        <v>27</v>
      </c>
    </row>
    <row r="81" spans="1:14" s="38" customFormat="1" ht="12.75" customHeight="1" x14ac:dyDescent="0.2">
      <c r="A81" s="49" t="s">
        <v>85</v>
      </c>
      <c r="B81" s="50">
        <v>3230</v>
      </c>
      <c r="C81" s="50">
        <v>600</v>
      </c>
      <c r="D81" s="96">
        <v>0</v>
      </c>
      <c r="E81" s="43" t="s">
        <v>27</v>
      </c>
      <c r="F81" s="43" t="s">
        <v>27</v>
      </c>
      <c r="G81" s="43" t="s">
        <v>27</v>
      </c>
      <c r="H81" s="43" t="s">
        <v>27</v>
      </c>
      <c r="I81" s="43" t="s">
        <v>27</v>
      </c>
      <c r="J81" s="96">
        <v>0</v>
      </c>
      <c r="K81" s="96">
        <v>0</v>
      </c>
      <c r="L81" s="96">
        <v>0</v>
      </c>
      <c r="M81" s="96">
        <v>0</v>
      </c>
      <c r="N81" s="43" t="s">
        <v>27</v>
      </c>
    </row>
    <row r="82" spans="1:14" s="38" customFormat="1" ht="13.5" customHeight="1" x14ac:dyDescent="0.2">
      <c r="A82" s="52" t="s">
        <v>86</v>
      </c>
      <c r="B82" s="50">
        <v>3240</v>
      </c>
      <c r="C82" s="50">
        <v>610</v>
      </c>
      <c r="D82" s="96">
        <v>0</v>
      </c>
      <c r="E82" s="43" t="s">
        <v>27</v>
      </c>
      <c r="F82" s="43" t="s">
        <v>27</v>
      </c>
      <c r="G82" s="43" t="s">
        <v>27</v>
      </c>
      <c r="H82" s="43" t="s">
        <v>27</v>
      </c>
      <c r="I82" s="43" t="s">
        <v>27</v>
      </c>
      <c r="J82" s="96">
        <v>0</v>
      </c>
      <c r="K82" s="96">
        <v>0</v>
      </c>
      <c r="L82" s="96">
        <v>0</v>
      </c>
      <c r="M82" s="96">
        <v>0</v>
      </c>
      <c r="N82" s="43" t="s">
        <v>27</v>
      </c>
    </row>
    <row r="83" spans="1:14" s="38" customFormat="1" ht="12" hidden="1" customHeight="1" x14ac:dyDescent="0.2">
      <c r="A83" s="59"/>
      <c r="B83" s="60"/>
      <c r="C83" s="60"/>
      <c r="D83" s="101"/>
      <c r="E83" s="102"/>
      <c r="F83" s="102"/>
      <c r="G83" s="102"/>
      <c r="H83" s="102"/>
      <c r="I83" s="102"/>
      <c r="J83" s="101"/>
      <c r="K83" s="101"/>
      <c r="L83" s="101"/>
      <c r="M83" s="101"/>
      <c r="N83" s="102"/>
    </row>
    <row r="84" spans="1:14" s="38" customFormat="1" ht="12" hidden="1" customHeight="1" x14ac:dyDescent="0.2">
      <c r="A84" s="49"/>
      <c r="B84" s="50"/>
      <c r="C84" s="50"/>
      <c r="D84" s="103"/>
      <c r="E84" s="104"/>
      <c r="F84" s="104"/>
      <c r="G84" s="104"/>
      <c r="H84" s="104"/>
      <c r="I84" s="104"/>
      <c r="J84" s="103"/>
      <c r="K84" s="103"/>
      <c r="L84" s="103"/>
      <c r="M84" s="103"/>
      <c r="N84" s="104"/>
    </row>
    <row r="85" spans="1:14" s="38" customFormat="1" ht="12" hidden="1" customHeight="1" x14ac:dyDescent="0.2">
      <c r="A85" s="49" t="s">
        <v>124</v>
      </c>
      <c r="B85" s="50">
        <v>2450</v>
      </c>
      <c r="C85" s="50">
        <v>610</v>
      </c>
      <c r="D85" s="103" t="s">
        <v>11</v>
      </c>
      <c r="E85" s="104" t="s">
        <v>27</v>
      </c>
      <c r="F85" s="104" t="s">
        <v>27</v>
      </c>
      <c r="G85" s="104" t="s">
        <v>27</v>
      </c>
      <c r="H85" s="104" t="s">
        <v>27</v>
      </c>
      <c r="I85" s="104" t="s">
        <v>27</v>
      </c>
      <c r="J85" s="103" t="s">
        <v>11</v>
      </c>
      <c r="K85" s="103" t="s">
        <v>11</v>
      </c>
      <c r="L85" s="103" t="s">
        <v>11</v>
      </c>
      <c r="M85" s="103" t="s">
        <v>11</v>
      </c>
      <c r="N85" s="104" t="s">
        <v>27</v>
      </c>
    </row>
    <row r="86" spans="1:14" s="38" customFormat="1" ht="12" hidden="1" customHeight="1" x14ac:dyDescent="0.2">
      <c r="A86" s="65" t="s">
        <v>87</v>
      </c>
      <c r="B86" s="39">
        <v>4100</v>
      </c>
      <c r="C86" s="39">
        <v>620</v>
      </c>
      <c r="D86" s="104" t="s">
        <v>27</v>
      </c>
      <c r="E86" s="104" t="s">
        <v>27</v>
      </c>
      <c r="F86" s="104" t="s">
        <v>27</v>
      </c>
      <c r="G86" s="104" t="s">
        <v>27</v>
      </c>
      <c r="H86" s="104" t="s">
        <v>27</v>
      </c>
      <c r="I86" s="104" t="s">
        <v>27</v>
      </c>
      <c r="J86" s="104" t="s">
        <v>27</v>
      </c>
      <c r="K86" s="104" t="s">
        <v>27</v>
      </c>
      <c r="L86" s="104" t="s">
        <v>27</v>
      </c>
      <c r="M86" s="104" t="s">
        <v>27</v>
      </c>
      <c r="N86" s="104" t="s">
        <v>27</v>
      </c>
    </row>
    <row r="87" spans="1:14" s="38" customFormat="1" ht="12" hidden="1" customHeight="1" x14ac:dyDescent="0.2">
      <c r="A87" s="49" t="s">
        <v>88</v>
      </c>
      <c r="B87" s="50">
        <v>4110</v>
      </c>
      <c r="C87" s="39">
        <v>630</v>
      </c>
      <c r="D87" s="104" t="s">
        <v>27</v>
      </c>
      <c r="E87" s="104" t="s">
        <v>27</v>
      </c>
      <c r="F87" s="104" t="s">
        <v>27</v>
      </c>
      <c r="G87" s="104" t="s">
        <v>27</v>
      </c>
      <c r="H87" s="104" t="s">
        <v>27</v>
      </c>
      <c r="I87" s="104" t="s">
        <v>27</v>
      </c>
      <c r="J87" s="104" t="s">
        <v>27</v>
      </c>
      <c r="K87" s="104" t="s">
        <v>27</v>
      </c>
      <c r="L87" s="104" t="s">
        <v>27</v>
      </c>
      <c r="M87" s="104" t="s">
        <v>27</v>
      </c>
      <c r="N87" s="104" t="s">
        <v>27</v>
      </c>
    </row>
    <row r="88" spans="1:14" s="38" customFormat="1" ht="12" hidden="1" customHeight="1" x14ac:dyDescent="0.2">
      <c r="A88" s="51" t="s">
        <v>89</v>
      </c>
      <c r="B88" s="35">
        <v>4111</v>
      </c>
      <c r="C88" s="39">
        <v>640</v>
      </c>
      <c r="D88" s="104" t="s">
        <v>27</v>
      </c>
      <c r="E88" s="104" t="s">
        <v>27</v>
      </c>
      <c r="F88" s="104" t="s">
        <v>27</v>
      </c>
      <c r="G88" s="104" t="s">
        <v>27</v>
      </c>
      <c r="H88" s="104" t="s">
        <v>27</v>
      </c>
      <c r="I88" s="104" t="s">
        <v>27</v>
      </c>
      <c r="J88" s="104" t="s">
        <v>27</v>
      </c>
      <c r="K88" s="104" t="s">
        <v>27</v>
      </c>
      <c r="L88" s="104" t="s">
        <v>27</v>
      </c>
      <c r="M88" s="104" t="s">
        <v>27</v>
      </c>
      <c r="N88" s="104" t="s">
        <v>27</v>
      </c>
    </row>
    <row r="89" spans="1:14" s="38" customFormat="1" ht="12" hidden="1" customHeight="1" x14ac:dyDescent="0.2">
      <c r="A89" s="51" t="s">
        <v>90</v>
      </c>
      <c r="B89" s="35">
        <v>4112</v>
      </c>
      <c r="C89" s="39">
        <v>650</v>
      </c>
      <c r="D89" s="104" t="s">
        <v>27</v>
      </c>
      <c r="E89" s="104" t="s">
        <v>27</v>
      </c>
      <c r="F89" s="104" t="s">
        <v>27</v>
      </c>
      <c r="G89" s="104" t="s">
        <v>27</v>
      </c>
      <c r="H89" s="104" t="s">
        <v>27</v>
      </c>
      <c r="I89" s="104" t="s">
        <v>27</v>
      </c>
      <c r="J89" s="104" t="s">
        <v>27</v>
      </c>
      <c r="K89" s="104" t="s">
        <v>27</v>
      </c>
      <c r="L89" s="104" t="s">
        <v>27</v>
      </c>
      <c r="M89" s="104" t="s">
        <v>27</v>
      </c>
      <c r="N89" s="104" t="s">
        <v>27</v>
      </c>
    </row>
    <row r="90" spans="1:14" s="38" customFormat="1" ht="12" hidden="1" customHeight="1" x14ac:dyDescent="0.2">
      <c r="A90" s="66" t="s">
        <v>125</v>
      </c>
      <c r="B90" s="35">
        <v>4113</v>
      </c>
      <c r="C90" s="39">
        <v>660</v>
      </c>
      <c r="D90" s="104" t="s">
        <v>27</v>
      </c>
      <c r="E90" s="104" t="s">
        <v>27</v>
      </c>
      <c r="F90" s="104" t="s">
        <v>27</v>
      </c>
      <c r="G90" s="104" t="s">
        <v>27</v>
      </c>
      <c r="H90" s="104" t="s">
        <v>27</v>
      </c>
      <c r="I90" s="104" t="s">
        <v>27</v>
      </c>
      <c r="J90" s="104" t="s">
        <v>27</v>
      </c>
      <c r="K90" s="104" t="s">
        <v>27</v>
      </c>
      <c r="L90" s="104" t="s">
        <v>27</v>
      </c>
      <c r="M90" s="104" t="s">
        <v>27</v>
      </c>
      <c r="N90" s="104" t="s">
        <v>27</v>
      </c>
    </row>
    <row r="91" spans="1:14" s="38" customFormat="1" ht="12" hidden="1" customHeight="1" x14ac:dyDescent="0.2">
      <c r="A91" s="49" t="s">
        <v>126</v>
      </c>
      <c r="B91" s="50">
        <v>4120</v>
      </c>
      <c r="C91" s="39">
        <v>670</v>
      </c>
      <c r="D91" s="104" t="s">
        <v>27</v>
      </c>
      <c r="E91" s="104" t="s">
        <v>27</v>
      </c>
      <c r="F91" s="104" t="s">
        <v>27</v>
      </c>
      <c r="G91" s="104" t="s">
        <v>27</v>
      </c>
      <c r="H91" s="104" t="s">
        <v>27</v>
      </c>
      <c r="I91" s="104" t="s">
        <v>27</v>
      </c>
      <c r="J91" s="104" t="s">
        <v>27</v>
      </c>
      <c r="K91" s="104" t="s">
        <v>27</v>
      </c>
      <c r="L91" s="104" t="s">
        <v>27</v>
      </c>
      <c r="M91" s="104" t="s">
        <v>27</v>
      </c>
      <c r="N91" s="104" t="s">
        <v>27</v>
      </c>
    </row>
    <row r="92" spans="1:14" s="38" customFormat="1" ht="12" hidden="1" customHeight="1" x14ac:dyDescent="0.2">
      <c r="A92" s="67" t="s">
        <v>127</v>
      </c>
      <c r="B92" s="35">
        <v>4121</v>
      </c>
      <c r="C92" s="39">
        <v>680</v>
      </c>
      <c r="D92" s="104" t="s">
        <v>27</v>
      </c>
      <c r="E92" s="104" t="s">
        <v>27</v>
      </c>
      <c r="F92" s="104" t="s">
        <v>27</v>
      </c>
      <c r="G92" s="104" t="s">
        <v>27</v>
      </c>
      <c r="H92" s="104" t="s">
        <v>27</v>
      </c>
      <c r="I92" s="104" t="s">
        <v>27</v>
      </c>
      <c r="J92" s="104" t="s">
        <v>27</v>
      </c>
      <c r="K92" s="104" t="s">
        <v>27</v>
      </c>
      <c r="L92" s="104" t="s">
        <v>27</v>
      </c>
      <c r="M92" s="104" t="s">
        <v>27</v>
      </c>
      <c r="N92" s="104" t="s">
        <v>27</v>
      </c>
    </row>
    <row r="93" spans="1:14" s="38" customFormat="1" ht="12" hidden="1" customHeight="1" x14ac:dyDescent="0.2">
      <c r="A93" s="67" t="s">
        <v>128</v>
      </c>
      <c r="B93" s="35">
        <v>4122</v>
      </c>
      <c r="C93" s="39">
        <v>690</v>
      </c>
      <c r="D93" s="104" t="s">
        <v>27</v>
      </c>
      <c r="E93" s="104" t="s">
        <v>27</v>
      </c>
      <c r="F93" s="104" t="s">
        <v>27</v>
      </c>
      <c r="G93" s="104" t="s">
        <v>27</v>
      </c>
      <c r="H93" s="104" t="s">
        <v>27</v>
      </c>
      <c r="I93" s="104" t="s">
        <v>27</v>
      </c>
      <c r="J93" s="104" t="s">
        <v>27</v>
      </c>
      <c r="K93" s="104" t="s">
        <v>27</v>
      </c>
      <c r="L93" s="104" t="s">
        <v>27</v>
      </c>
      <c r="M93" s="104" t="s">
        <v>27</v>
      </c>
      <c r="N93" s="104" t="s">
        <v>27</v>
      </c>
    </row>
    <row r="94" spans="1:14" s="38" customFormat="1" ht="12" hidden="1" customHeight="1" x14ac:dyDescent="0.2">
      <c r="A94" s="51" t="s">
        <v>129</v>
      </c>
      <c r="B94" s="35">
        <v>4123</v>
      </c>
      <c r="C94" s="39">
        <v>700</v>
      </c>
      <c r="D94" s="104" t="s">
        <v>27</v>
      </c>
      <c r="E94" s="104" t="s">
        <v>27</v>
      </c>
      <c r="F94" s="104" t="s">
        <v>27</v>
      </c>
      <c r="G94" s="104" t="s">
        <v>27</v>
      </c>
      <c r="H94" s="104" t="s">
        <v>27</v>
      </c>
      <c r="I94" s="104" t="s">
        <v>27</v>
      </c>
      <c r="J94" s="104" t="s">
        <v>27</v>
      </c>
      <c r="K94" s="104" t="s">
        <v>27</v>
      </c>
      <c r="L94" s="104" t="s">
        <v>27</v>
      </c>
      <c r="M94" s="104" t="s">
        <v>27</v>
      </c>
      <c r="N94" s="104" t="s">
        <v>27</v>
      </c>
    </row>
    <row r="95" spans="1:14" s="38" customFormat="1" ht="12" hidden="1" customHeight="1" x14ac:dyDescent="0.2">
      <c r="A95" s="65" t="s">
        <v>91</v>
      </c>
      <c r="B95" s="39">
        <v>4200</v>
      </c>
      <c r="C95" s="39">
        <v>710</v>
      </c>
      <c r="D95" s="104" t="s">
        <v>27</v>
      </c>
      <c r="E95" s="104" t="s">
        <v>27</v>
      </c>
      <c r="F95" s="104" t="s">
        <v>27</v>
      </c>
      <c r="G95" s="104" t="s">
        <v>27</v>
      </c>
      <c r="H95" s="104" t="s">
        <v>27</v>
      </c>
      <c r="I95" s="104" t="s">
        <v>27</v>
      </c>
      <c r="J95" s="104" t="s">
        <v>27</v>
      </c>
      <c r="K95" s="104" t="s">
        <v>27</v>
      </c>
      <c r="L95" s="104" t="s">
        <v>27</v>
      </c>
      <c r="M95" s="104" t="s">
        <v>27</v>
      </c>
      <c r="N95" s="104" t="s">
        <v>27</v>
      </c>
    </row>
    <row r="96" spans="1:14" ht="12" hidden="1" customHeight="1" x14ac:dyDescent="0.3">
      <c r="A96" s="49" t="s">
        <v>92</v>
      </c>
      <c r="B96" s="50">
        <v>4210</v>
      </c>
      <c r="C96" s="39">
        <v>720</v>
      </c>
      <c r="D96" s="104" t="s">
        <v>27</v>
      </c>
      <c r="E96" s="104" t="s">
        <v>27</v>
      </c>
      <c r="F96" s="104" t="s">
        <v>27</v>
      </c>
      <c r="G96" s="104" t="s">
        <v>27</v>
      </c>
      <c r="H96" s="104" t="s">
        <v>27</v>
      </c>
      <c r="I96" s="104" t="s">
        <v>27</v>
      </c>
      <c r="J96" s="104" t="s">
        <v>27</v>
      </c>
      <c r="K96" s="104" t="s">
        <v>27</v>
      </c>
      <c r="L96" s="104" t="s">
        <v>27</v>
      </c>
      <c r="M96" s="104" t="s">
        <v>27</v>
      </c>
      <c r="N96" s="104" t="s">
        <v>27</v>
      </c>
    </row>
    <row r="97" spans="1:14" ht="12" hidden="1" customHeight="1" x14ac:dyDescent="0.3">
      <c r="A97" s="49" t="s">
        <v>130</v>
      </c>
      <c r="B97" s="50">
        <v>4220</v>
      </c>
      <c r="C97" s="39">
        <v>730</v>
      </c>
      <c r="D97" s="104" t="s">
        <v>27</v>
      </c>
      <c r="E97" s="104" t="s">
        <v>27</v>
      </c>
      <c r="F97" s="104" t="s">
        <v>27</v>
      </c>
      <c r="G97" s="104" t="s">
        <v>27</v>
      </c>
      <c r="H97" s="104" t="s">
        <v>27</v>
      </c>
      <c r="I97" s="104" t="s">
        <v>27</v>
      </c>
      <c r="J97" s="104" t="s">
        <v>27</v>
      </c>
      <c r="K97" s="104" t="s">
        <v>27</v>
      </c>
      <c r="L97" s="104" t="s">
        <v>27</v>
      </c>
      <c r="M97" s="104" t="s">
        <v>27</v>
      </c>
      <c r="N97" s="104" t="s">
        <v>27</v>
      </c>
    </row>
    <row r="98" spans="1:14" ht="3" customHeight="1" x14ac:dyDescent="0.3">
      <c r="A98" s="70"/>
      <c r="B98" s="71"/>
      <c r="C98" s="72"/>
      <c r="D98" s="73"/>
      <c r="E98" s="73"/>
      <c r="I98" s="107"/>
      <c r="J98" s="107"/>
      <c r="K98" s="107"/>
      <c r="L98" s="107"/>
      <c r="M98" s="107"/>
      <c r="N98" s="107"/>
    </row>
    <row r="99" spans="1:14" x14ac:dyDescent="0.3">
      <c r="A99" s="75" t="str">
        <f>[1]ЗАПОЛНИТЬ!F30</f>
        <v xml:space="preserve">Керівник </v>
      </c>
      <c r="C99" s="76"/>
      <c r="D99" s="107"/>
      <c r="E99" s="107"/>
      <c r="F99" s="107"/>
      <c r="G99" s="112" t="str">
        <f>[1]ЗАПОЛНИТЬ!F26</f>
        <v>Л. О. Темченко</v>
      </c>
      <c r="H99" s="112"/>
      <c r="I99" s="112"/>
    </row>
    <row r="100" spans="1:14" ht="12" customHeight="1" x14ac:dyDescent="0.3">
      <c r="A100" s="75"/>
      <c r="C100" s="76"/>
      <c r="D100" s="79" t="s">
        <v>97</v>
      </c>
      <c r="E100" s="79"/>
      <c r="G100" s="113" t="s">
        <v>98</v>
      </c>
      <c r="H100" s="113"/>
      <c r="I100" s="113"/>
    </row>
    <row r="101" spans="1:14" x14ac:dyDescent="0.3">
      <c r="A101" s="75" t="str">
        <f>[1]ЗАПОЛНИТЬ!F31</f>
        <v>Головний бухгалтер</v>
      </c>
      <c r="C101" s="3"/>
      <c r="D101" s="109"/>
      <c r="E101" s="109"/>
      <c r="G101" s="114" t="str">
        <f>[1]ЗАПОЛНИТЬ!F28</f>
        <v>А. М. Трусевич</v>
      </c>
      <c r="H101" s="114"/>
      <c r="I101" s="114"/>
    </row>
    <row r="102" spans="1:14" x14ac:dyDescent="0.3">
      <c r="A102" s="84" t="str">
        <f>[1]ЗАПОЛНИТЬ!C19</f>
        <v>" 12 "січня2016 року</v>
      </c>
      <c r="C102" s="3"/>
      <c r="D102" s="79" t="s">
        <v>97</v>
      </c>
      <c r="E102" s="79"/>
      <c r="G102" s="113" t="s">
        <v>98</v>
      </c>
      <c r="H102" s="113"/>
      <c r="I102" s="113"/>
    </row>
    <row r="103" spans="1:14" x14ac:dyDescent="0.3">
      <c r="A103" s="12" t="s">
        <v>99</v>
      </c>
    </row>
  </sheetData>
  <mergeCells count="31">
    <mergeCell ref="G101:I101"/>
    <mergeCell ref="G102:I102"/>
    <mergeCell ref="I18:I19"/>
    <mergeCell ref="J18:K18"/>
    <mergeCell ref="L18:M18"/>
    <mergeCell ref="N18:N19"/>
    <mergeCell ref="G99:I99"/>
    <mergeCell ref="G100:I100"/>
    <mergeCell ref="A15:D15"/>
    <mergeCell ref="F15:N15"/>
    <mergeCell ref="A18:A19"/>
    <mergeCell ref="B18:B19"/>
    <mergeCell ref="C18:C19"/>
    <mergeCell ref="D18:D19"/>
    <mergeCell ref="E18:E19"/>
    <mergeCell ref="F18:F19"/>
    <mergeCell ref="G18:G19"/>
    <mergeCell ref="H18:H19"/>
    <mergeCell ref="B11:L11"/>
    <mergeCell ref="A12:D12"/>
    <mergeCell ref="F12:L12"/>
    <mergeCell ref="A13:D13"/>
    <mergeCell ref="F13:N13"/>
    <mergeCell ref="A14:D14"/>
    <mergeCell ref="F14:N14"/>
    <mergeCell ref="I1:N2"/>
    <mergeCell ref="A3:N3"/>
    <mergeCell ref="A4:I4"/>
    <mergeCell ref="A6:N6"/>
    <mergeCell ref="B9:L9"/>
    <mergeCell ref="B10:L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workbookViewId="0">
      <selection sqref="A1:XFD1048576"/>
    </sheetView>
  </sheetViews>
  <sheetFormatPr defaultRowHeight="14.4" x14ac:dyDescent="0.3"/>
  <cols>
    <col min="1" max="1" width="53.5546875" customWidth="1"/>
    <col min="2" max="2" width="5.109375" customWidth="1"/>
    <col min="3" max="3" width="4.5546875" customWidth="1"/>
    <col min="4" max="4" width="9.44140625" customWidth="1"/>
    <col min="5" max="5" width="8" customWidth="1"/>
    <col min="6" max="6" width="5.44140625" customWidth="1"/>
    <col min="7" max="7" width="8.109375" customWidth="1"/>
    <col min="8" max="8" width="9.5546875" customWidth="1"/>
    <col min="9" max="9" width="10" customWidth="1"/>
    <col min="10" max="10" width="10.88671875" customWidth="1"/>
    <col min="11" max="11" width="8.44140625" customWidth="1"/>
    <col min="12" max="12" width="10.33203125" customWidth="1"/>
    <col min="13" max="13" width="8.109375" customWidth="1"/>
    <col min="14" max="14" width="11" customWidth="1"/>
    <col min="257" max="257" width="53.5546875" customWidth="1"/>
    <col min="258" max="258" width="5.109375" customWidth="1"/>
    <col min="259" max="259" width="4.5546875" customWidth="1"/>
    <col min="260" max="260" width="9.44140625" customWidth="1"/>
    <col min="261" max="261" width="8" customWidth="1"/>
    <col min="262" max="262" width="5.44140625" customWidth="1"/>
    <col min="263" max="263" width="8.109375" customWidth="1"/>
    <col min="264" max="264" width="9.5546875" customWidth="1"/>
    <col min="265" max="265" width="10" customWidth="1"/>
    <col min="266" max="266" width="10.88671875" customWidth="1"/>
    <col min="267" max="267" width="8.44140625" customWidth="1"/>
    <col min="268" max="268" width="10.33203125" customWidth="1"/>
    <col min="269" max="269" width="8.109375" customWidth="1"/>
    <col min="270" max="270" width="11" customWidth="1"/>
    <col min="513" max="513" width="53.5546875" customWidth="1"/>
    <col min="514" max="514" width="5.109375" customWidth="1"/>
    <col min="515" max="515" width="4.5546875" customWidth="1"/>
    <col min="516" max="516" width="9.44140625" customWidth="1"/>
    <col min="517" max="517" width="8" customWidth="1"/>
    <col min="518" max="518" width="5.44140625" customWidth="1"/>
    <col min="519" max="519" width="8.109375" customWidth="1"/>
    <col min="520" max="520" width="9.5546875" customWidth="1"/>
    <col min="521" max="521" width="10" customWidth="1"/>
    <col min="522" max="522" width="10.88671875" customWidth="1"/>
    <col min="523" max="523" width="8.44140625" customWidth="1"/>
    <col min="524" max="524" width="10.33203125" customWidth="1"/>
    <col min="525" max="525" width="8.109375" customWidth="1"/>
    <col min="526" max="526" width="11" customWidth="1"/>
    <col min="769" max="769" width="53.5546875" customWidth="1"/>
    <col min="770" max="770" width="5.109375" customWidth="1"/>
    <col min="771" max="771" width="4.5546875" customWidth="1"/>
    <col min="772" max="772" width="9.44140625" customWidth="1"/>
    <col min="773" max="773" width="8" customWidth="1"/>
    <col min="774" max="774" width="5.44140625" customWidth="1"/>
    <col min="775" max="775" width="8.109375" customWidth="1"/>
    <col min="776" max="776" width="9.5546875" customWidth="1"/>
    <col min="777" max="777" width="10" customWidth="1"/>
    <col min="778" max="778" width="10.88671875" customWidth="1"/>
    <col min="779" max="779" width="8.44140625" customWidth="1"/>
    <col min="780" max="780" width="10.33203125" customWidth="1"/>
    <col min="781" max="781" width="8.109375" customWidth="1"/>
    <col min="782" max="782" width="11" customWidth="1"/>
    <col min="1025" max="1025" width="53.5546875" customWidth="1"/>
    <col min="1026" max="1026" width="5.109375" customWidth="1"/>
    <col min="1027" max="1027" width="4.5546875" customWidth="1"/>
    <col min="1028" max="1028" width="9.44140625" customWidth="1"/>
    <col min="1029" max="1029" width="8" customWidth="1"/>
    <col min="1030" max="1030" width="5.44140625" customWidth="1"/>
    <col min="1031" max="1031" width="8.109375" customWidth="1"/>
    <col min="1032" max="1032" width="9.5546875" customWidth="1"/>
    <col min="1033" max="1033" width="10" customWidth="1"/>
    <col min="1034" max="1034" width="10.88671875" customWidth="1"/>
    <col min="1035" max="1035" width="8.44140625" customWidth="1"/>
    <col min="1036" max="1036" width="10.33203125" customWidth="1"/>
    <col min="1037" max="1037" width="8.109375" customWidth="1"/>
    <col min="1038" max="1038" width="11" customWidth="1"/>
    <col min="1281" max="1281" width="53.5546875" customWidth="1"/>
    <col min="1282" max="1282" width="5.109375" customWidth="1"/>
    <col min="1283" max="1283" width="4.5546875" customWidth="1"/>
    <col min="1284" max="1284" width="9.44140625" customWidth="1"/>
    <col min="1285" max="1285" width="8" customWidth="1"/>
    <col min="1286" max="1286" width="5.44140625" customWidth="1"/>
    <col min="1287" max="1287" width="8.109375" customWidth="1"/>
    <col min="1288" max="1288" width="9.5546875" customWidth="1"/>
    <col min="1289" max="1289" width="10" customWidth="1"/>
    <col min="1290" max="1290" width="10.88671875" customWidth="1"/>
    <col min="1291" max="1291" width="8.44140625" customWidth="1"/>
    <col min="1292" max="1292" width="10.33203125" customWidth="1"/>
    <col min="1293" max="1293" width="8.109375" customWidth="1"/>
    <col min="1294" max="1294" width="11" customWidth="1"/>
    <col min="1537" max="1537" width="53.5546875" customWidth="1"/>
    <col min="1538" max="1538" width="5.109375" customWidth="1"/>
    <col min="1539" max="1539" width="4.5546875" customWidth="1"/>
    <col min="1540" max="1540" width="9.44140625" customWidth="1"/>
    <col min="1541" max="1541" width="8" customWidth="1"/>
    <col min="1542" max="1542" width="5.44140625" customWidth="1"/>
    <col min="1543" max="1543" width="8.109375" customWidth="1"/>
    <col min="1544" max="1544" width="9.5546875" customWidth="1"/>
    <col min="1545" max="1545" width="10" customWidth="1"/>
    <col min="1546" max="1546" width="10.88671875" customWidth="1"/>
    <col min="1547" max="1547" width="8.44140625" customWidth="1"/>
    <col min="1548" max="1548" width="10.33203125" customWidth="1"/>
    <col min="1549" max="1549" width="8.109375" customWidth="1"/>
    <col min="1550" max="1550" width="11" customWidth="1"/>
    <col min="1793" max="1793" width="53.5546875" customWidth="1"/>
    <col min="1794" max="1794" width="5.109375" customWidth="1"/>
    <col min="1795" max="1795" width="4.5546875" customWidth="1"/>
    <col min="1796" max="1796" width="9.44140625" customWidth="1"/>
    <col min="1797" max="1797" width="8" customWidth="1"/>
    <col min="1798" max="1798" width="5.44140625" customWidth="1"/>
    <col min="1799" max="1799" width="8.109375" customWidth="1"/>
    <col min="1800" max="1800" width="9.5546875" customWidth="1"/>
    <col min="1801" max="1801" width="10" customWidth="1"/>
    <col min="1802" max="1802" width="10.88671875" customWidth="1"/>
    <col min="1803" max="1803" width="8.44140625" customWidth="1"/>
    <col min="1804" max="1804" width="10.33203125" customWidth="1"/>
    <col min="1805" max="1805" width="8.109375" customWidth="1"/>
    <col min="1806" max="1806" width="11" customWidth="1"/>
    <col min="2049" max="2049" width="53.5546875" customWidth="1"/>
    <col min="2050" max="2050" width="5.109375" customWidth="1"/>
    <col min="2051" max="2051" width="4.5546875" customWidth="1"/>
    <col min="2052" max="2052" width="9.44140625" customWidth="1"/>
    <col min="2053" max="2053" width="8" customWidth="1"/>
    <col min="2054" max="2054" width="5.44140625" customWidth="1"/>
    <col min="2055" max="2055" width="8.109375" customWidth="1"/>
    <col min="2056" max="2056" width="9.5546875" customWidth="1"/>
    <col min="2057" max="2057" width="10" customWidth="1"/>
    <col min="2058" max="2058" width="10.88671875" customWidth="1"/>
    <col min="2059" max="2059" width="8.44140625" customWidth="1"/>
    <col min="2060" max="2060" width="10.33203125" customWidth="1"/>
    <col min="2061" max="2061" width="8.109375" customWidth="1"/>
    <col min="2062" max="2062" width="11" customWidth="1"/>
    <col min="2305" max="2305" width="53.5546875" customWidth="1"/>
    <col min="2306" max="2306" width="5.109375" customWidth="1"/>
    <col min="2307" max="2307" width="4.5546875" customWidth="1"/>
    <col min="2308" max="2308" width="9.44140625" customWidth="1"/>
    <col min="2309" max="2309" width="8" customWidth="1"/>
    <col min="2310" max="2310" width="5.44140625" customWidth="1"/>
    <col min="2311" max="2311" width="8.109375" customWidth="1"/>
    <col min="2312" max="2312" width="9.5546875" customWidth="1"/>
    <col min="2313" max="2313" width="10" customWidth="1"/>
    <col min="2314" max="2314" width="10.88671875" customWidth="1"/>
    <col min="2315" max="2315" width="8.44140625" customWidth="1"/>
    <col min="2316" max="2316" width="10.33203125" customWidth="1"/>
    <col min="2317" max="2317" width="8.109375" customWidth="1"/>
    <col min="2318" max="2318" width="11" customWidth="1"/>
    <col min="2561" max="2561" width="53.5546875" customWidth="1"/>
    <col min="2562" max="2562" width="5.109375" customWidth="1"/>
    <col min="2563" max="2563" width="4.5546875" customWidth="1"/>
    <col min="2564" max="2564" width="9.44140625" customWidth="1"/>
    <col min="2565" max="2565" width="8" customWidth="1"/>
    <col min="2566" max="2566" width="5.44140625" customWidth="1"/>
    <col min="2567" max="2567" width="8.109375" customWidth="1"/>
    <col min="2568" max="2568" width="9.5546875" customWidth="1"/>
    <col min="2569" max="2569" width="10" customWidth="1"/>
    <col min="2570" max="2570" width="10.88671875" customWidth="1"/>
    <col min="2571" max="2571" width="8.44140625" customWidth="1"/>
    <col min="2572" max="2572" width="10.33203125" customWidth="1"/>
    <col min="2573" max="2573" width="8.109375" customWidth="1"/>
    <col min="2574" max="2574" width="11" customWidth="1"/>
    <col min="2817" max="2817" width="53.5546875" customWidth="1"/>
    <col min="2818" max="2818" width="5.109375" customWidth="1"/>
    <col min="2819" max="2819" width="4.5546875" customWidth="1"/>
    <col min="2820" max="2820" width="9.44140625" customWidth="1"/>
    <col min="2821" max="2821" width="8" customWidth="1"/>
    <col min="2822" max="2822" width="5.44140625" customWidth="1"/>
    <col min="2823" max="2823" width="8.109375" customWidth="1"/>
    <col min="2824" max="2824" width="9.5546875" customWidth="1"/>
    <col min="2825" max="2825" width="10" customWidth="1"/>
    <col min="2826" max="2826" width="10.88671875" customWidth="1"/>
    <col min="2827" max="2827" width="8.44140625" customWidth="1"/>
    <col min="2828" max="2828" width="10.33203125" customWidth="1"/>
    <col min="2829" max="2829" width="8.109375" customWidth="1"/>
    <col min="2830" max="2830" width="11" customWidth="1"/>
    <col min="3073" max="3073" width="53.5546875" customWidth="1"/>
    <col min="3074" max="3074" width="5.109375" customWidth="1"/>
    <col min="3075" max="3075" width="4.5546875" customWidth="1"/>
    <col min="3076" max="3076" width="9.44140625" customWidth="1"/>
    <col min="3077" max="3077" width="8" customWidth="1"/>
    <col min="3078" max="3078" width="5.44140625" customWidth="1"/>
    <col min="3079" max="3079" width="8.109375" customWidth="1"/>
    <col min="3080" max="3080" width="9.5546875" customWidth="1"/>
    <col min="3081" max="3081" width="10" customWidth="1"/>
    <col min="3082" max="3082" width="10.88671875" customWidth="1"/>
    <col min="3083" max="3083" width="8.44140625" customWidth="1"/>
    <col min="3084" max="3084" width="10.33203125" customWidth="1"/>
    <col min="3085" max="3085" width="8.109375" customWidth="1"/>
    <col min="3086" max="3086" width="11" customWidth="1"/>
    <col min="3329" max="3329" width="53.5546875" customWidth="1"/>
    <col min="3330" max="3330" width="5.109375" customWidth="1"/>
    <col min="3331" max="3331" width="4.5546875" customWidth="1"/>
    <col min="3332" max="3332" width="9.44140625" customWidth="1"/>
    <col min="3333" max="3333" width="8" customWidth="1"/>
    <col min="3334" max="3334" width="5.44140625" customWidth="1"/>
    <col min="3335" max="3335" width="8.109375" customWidth="1"/>
    <col min="3336" max="3336" width="9.5546875" customWidth="1"/>
    <col min="3337" max="3337" width="10" customWidth="1"/>
    <col min="3338" max="3338" width="10.88671875" customWidth="1"/>
    <col min="3339" max="3339" width="8.44140625" customWidth="1"/>
    <col min="3340" max="3340" width="10.33203125" customWidth="1"/>
    <col min="3341" max="3341" width="8.109375" customWidth="1"/>
    <col min="3342" max="3342" width="11" customWidth="1"/>
    <col min="3585" max="3585" width="53.5546875" customWidth="1"/>
    <col min="3586" max="3586" width="5.109375" customWidth="1"/>
    <col min="3587" max="3587" width="4.5546875" customWidth="1"/>
    <col min="3588" max="3588" width="9.44140625" customWidth="1"/>
    <col min="3589" max="3589" width="8" customWidth="1"/>
    <col min="3590" max="3590" width="5.44140625" customWidth="1"/>
    <col min="3591" max="3591" width="8.109375" customWidth="1"/>
    <col min="3592" max="3592" width="9.5546875" customWidth="1"/>
    <col min="3593" max="3593" width="10" customWidth="1"/>
    <col min="3594" max="3594" width="10.88671875" customWidth="1"/>
    <col min="3595" max="3595" width="8.44140625" customWidth="1"/>
    <col min="3596" max="3596" width="10.33203125" customWidth="1"/>
    <col min="3597" max="3597" width="8.109375" customWidth="1"/>
    <col min="3598" max="3598" width="11" customWidth="1"/>
    <col min="3841" max="3841" width="53.5546875" customWidth="1"/>
    <col min="3842" max="3842" width="5.109375" customWidth="1"/>
    <col min="3843" max="3843" width="4.5546875" customWidth="1"/>
    <col min="3844" max="3844" width="9.44140625" customWidth="1"/>
    <col min="3845" max="3845" width="8" customWidth="1"/>
    <col min="3846" max="3846" width="5.44140625" customWidth="1"/>
    <col min="3847" max="3847" width="8.109375" customWidth="1"/>
    <col min="3848" max="3848" width="9.5546875" customWidth="1"/>
    <col min="3849" max="3849" width="10" customWidth="1"/>
    <col min="3850" max="3850" width="10.88671875" customWidth="1"/>
    <col min="3851" max="3851" width="8.44140625" customWidth="1"/>
    <col min="3852" max="3852" width="10.33203125" customWidth="1"/>
    <col min="3853" max="3853" width="8.109375" customWidth="1"/>
    <col min="3854" max="3854" width="11" customWidth="1"/>
    <col min="4097" max="4097" width="53.5546875" customWidth="1"/>
    <col min="4098" max="4098" width="5.109375" customWidth="1"/>
    <col min="4099" max="4099" width="4.5546875" customWidth="1"/>
    <col min="4100" max="4100" width="9.44140625" customWidth="1"/>
    <col min="4101" max="4101" width="8" customWidth="1"/>
    <col min="4102" max="4102" width="5.44140625" customWidth="1"/>
    <col min="4103" max="4103" width="8.109375" customWidth="1"/>
    <col min="4104" max="4104" width="9.5546875" customWidth="1"/>
    <col min="4105" max="4105" width="10" customWidth="1"/>
    <col min="4106" max="4106" width="10.88671875" customWidth="1"/>
    <col min="4107" max="4107" width="8.44140625" customWidth="1"/>
    <col min="4108" max="4108" width="10.33203125" customWidth="1"/>
    <col min="4109" max="4109" width="8.109375" customWidth="1"/>
    <col min="4110" max="4110" width="11" customWidth="1"/>
    <col min="4353" max="4353" width="53.5546875" customWidth="1"/>
    <col min="4354" max="4354" width="5.109375" customWidth="1"/>
    <col min="4355" max="4355" width="4.5546875" customWidth="1"/>
    <col min="4356" max="4356" width="9.44140625" customWidth="1"/>
    <col min="4357" max="4357" width="8" customWidth="1"/>
    <col min="4358" max="4358" width="5.44140625" customWidth="1"/>
    <col min="4359" max="4359" width="8.109375" customWidth="1"/>
    <col min="4360" max="4360" width="9.5546875" customWidth="1"/>
    <col min="4361" max="4361" width="10" customWidth="1"/>
    <col min="4362" max="4362" width="10.88671875" customWidth="1"/>
    <col min="4363" max="4363" width="8.44140625" customWidth="1"/>
    <col min="4364" max="4364" width="10.33203125" customWidth="1"/>
    <col min="4365" max="4365" width="8.109375" customWidth="1"/>
    <col min="4366" max="4366" width="11" customWidth="1"/>
    <col min="4609" max="4609" width="53.5546875" customWidth="1"/>
    <col min="4610" max="4610" width="5.109375" customWidth="1"/>
    <col min="4611" max="4611" width="4.5546875" customWidth="1"/>
    <col min="4612" max="4612" width="9.44140625" customWidth="1"/>
    <col min="4613" max="4613" width="8" customWidth="1"/>
    <col min="4614" max="4614" width="5.44140625" customWidth="1"/>
    <col min="4615" max="4615" width="8.109375" customWidth="1"/>
    <col min="4616" max="4616" width="9.5546875" customWidth="1"/>
    <col min="4617" max="4617" width="10" customWidth="1"/>
    <col min="4618" max="4618" width="10.88671875" customWidth="1"/>
    <col min="4619" max="4619" width="8.44140625" customWidth="1"/>
    <col min="4620" max="4620" width="10.33203125" customWidth="1"/>
    <col min="4621" max="4621" width="8.109375" customWidth="1"/>
    <col min="4622" max="4622" width="11" customWidth="1"/>
    <col min="4865" max="4865" width="53.5546875" customWidth="1"/>
    <col min="4866" max="4866" width="5.109375" customWidth="1"/>
    <col min="4867" max="4867" width="4.5546875" customWidth="1"/>
    <col min="4868" max="4868" width="9.44140625" customWidth="1"/>
    <col min="4869" max="4869" width="8" customWidth="1"/>
    <col min="4870" max="4870" width="5.44140625" customWidth="1"/>
    <col min="4871" max="4871" width="8.109375" customWidth="1"/>
    <col min="4872" max="4872" width="9.5546875" customWidth="1"/>
    <col min="4873" max="4873" width="10" customWidth="1"/>
    <col min="4874" max="4874" width="10.88671875" customWidth="1"/>
    <col min="4875" max="4875" width="8.44140625" customWidth="1"/>
    <col min="4876" max="4876" width="10.33203125" customWidth="1"/>
    <col min="4877" max="4877" width="8.109375" customWidth="1"/>
    <col min="4878" max="4878" width="11" customWidth="1"/>
    <col min="5121" max="5121" width="53.5546875" customWidth="1"/>
    <col min="5122" max="5122" width="5.109375" customWidth="1"/>
    <col min="5123" max="5123" width="4.5546875" customWidth="1"/>
    <col min="5124" max="5124" width="9.44140625" customWidth="1"/>
    <col min="5125" max="5125" width="8" customWidth="1"/>
    <col min="5126" max="5126" width="5.44140625" customWidth="1"/>
    <col min="5127" max="5127" width="8.109375" customWidth="1"/>
    <col min="5128" max="5128" width="9.5546875" customWidth="1"/>
    <col min="5129" max="5129" width="10" customWidth="1"/>
    <col min="5130" max="5130" width="10.88671875" customWidth="1"/>
    <col min="5131" max="5131" width="8.44140625" customWidth="1"/>
    <col min="5132" max="5132" width="10.33203125" customWidth="1"/>
    <col min="5133" max="5133" width="8.109375" customWidth="1"/>
    <col min="5134" max="5134" width="11" customWidth="1"/>
    <col min="5377" max="5377" width="53.5546875" customWidth="1"/>
    <col min="5378" max="5378" width="5.109375" customWidth="1"/>
    <col min="5379" max="5379" width="4.5546875" customWidth="1"/>
    <col min="5380" max="5380" width="9.44140625" customWidth="1"/>
    <col min="5381" max="5381" width="8" customWidth="1"/>
    <col min="5382" max="5382" width="5.44140625" customWidth="1"/>
    <col min="5383" max="5383" width="8.109375" customWidth="1"/>
    <col min="5384" max="5384" width="9.5546875" customWidth="1"/>
    <col min="5385" max="5385" width="10" customWidth="1"/>
    <col min="5386" max="5386" width="10.88671875" customWidth="1"/>
    <col min="5387" max="5387" width="8.44140625" customWidth="1"/>
    <col min="5388" max="5388" width="10.33203125" customWidth="1"/>
    <col min="5389" max="5389" width="8.109375" customWidth="1"/>
    <col min="5390" max="5390" width="11" customWidth="1"/>
    <col min="5633" max="5633" width="53.5546875" customWidth="1"/>
    <col min="5634" max="5634" width="5.109375" customWidth="1"/>
    <col min="5635" max="5635" width="4.5546875" customWidth="1"/>
    <col min="5636" max="5636" width="9.44140625" customWidth="1"/>
    <col min="5637" max="5637" width="8" customWidth="1"/>
    <col min="5638" max="5638" width="5.44140625" customWidth="1"/>
    <col min="5639" max="5639" width="8.109375" customWidth="1"/>
    <col min="5640" max="5640" width="9.5546875" customWidth="1"/>
    <col min="5641" max="5641" width="10" customWidth="1"/>
    <col min="5642" max="5642" width="10.88671875" customWidth="1"/>
    <col min="5643" max="5643" width="8.44140625" customWidth="1"/>
    <col min="5644" max="5644" width="10.33203125" customWidth="1"/>
    <col min="5645" max="5645" width="8.109375" customWidth="1"/>
    <col min="5646" max="5646" width="11" customWidth="1"/>
    <col min="5889" max="5889" width="53.5546875" customWidth="1"/>
    <col min="5890" max="5890" width="5.109375" customWidth="1"/>
    <col min="5891" max="5891" width="4.5546875" customWidth="1"/>
    <col min="5892" max="5892" width="9.44140625" customWidth="1"/>
    <col min="5893" max="5893" width="8" customWidth="1"/>
    <col min="5894" max="5894" width="5.44140625" customWidth="1"/>
    <col min="5895" max="5895" width="8.109375" customWidth="1"/>
    <col min="5896" max="5896" width="9.5546875" customWidth="1"/>
    <col min="5897" max="5897" width="10" customWidth="1"/>
    <col min="5898" max="5898" width="10.88671875" customWidth="1"/>
    <col min="5899" max="5899" width="8.44140625" customWidth="1"/>
    <col min="5900" max="5900" width="10.33203125" customWidth="1"/>
    <col min="5901" max="5901" width="8.109375" customWidth="1"/>
    <col min="5902" max="5902" width="11" customWidth="1"/>
    <col min="6145" max="6145" width="53.5546875" customWidth="1"/>
    <col min="6146" max="6146" width="5.109375" customWidth="1"/>
    <col min="6147" max="6147" width="4.5546875" customWidth="1"/>
    <col min="6148" max="6148" width="9.44140625" customWidth="1"/>
    <col min="6149" max="6149" width="8" customWidth="1"/>
    <col min="6150" max="6150" width="5.44140625" customWidth="1"/>
    <col min="6151" max="6151" width="8.109375" customWidth="1"/>
    <col min="6152" max="6152" width="9.5546875" customWidth="1"/>
    <col min="6153" max="6153" width="10" customWidth="1"/>
    <col min="6154" max="6154" width="10.88671875" customWidth="1"/>
    <col min="6155" max="6155" width="8.44140625" customWidth="1"/>
    <col min="6156" max="6156" width="10.33203125" customWidth="1"/>
    <col min="6157" max="6157" width="8.109375" customWidth="1"/>
    <col min="6158" max="6158" width="11" customWidth="1"/>
    <col min="6401" max="6401" width="53.5546875" customWidth="1"/>
    <col min="6402" max="6402" width="5.109375" customWidth="1"/>
    <col min="6403" max="6403" width="4.5546875" customWidth="1"/>
    <col min="6404" max="6404" width="9.44140625" customWidth="1"/>
    <col min="6405" max="6405" width="8" customWidth="1"/>
    <col min="6406" max="6406" width="5.44140625" customWidth="1"/>
    <col min="6407" max="6407" width="8.109375" customWidth="1"/>
    <col min="6408" max="6408" width="9.5546875" customWidth="1"/>
    <col min="6409" max="6409" width="10" customWidth="1"/>
    <col min="6410" max="6410" width="10.88671875" customWidth="1"/>
    <col min="6411" max="6411" width="8.44140625" customWidth="1"/>
    <col min="6412" max="6412" width="10.33203125" customWidth="1"/>
    <col min="6413" max="6413" width="8.109375" customWidth="1"/>
    <col min="6414" max="6414" width="11" customWidth="1"/>
    <col min="6657" max="6657" width="53.5546875" customWidth="1"/>
    <col min="6658" max="6658" width="5.109375" customWidth="1"/>
    <col min="6659" max="6659" width="4.5546875" customWidth="1"/>
    <col min="6660" max="6660" width="9.44140625" customWidth="1"/>
    <col min="6661" max="6661" width="8" customWidth="1"/>
    <col min="6662" max="6662" width="5.44140625" customWidth="1"/>
    <col min="6663" max="6663" width="8.109375" customWidth="1"/>
    <col min="6664" max="6664" width="9.5546875" customWidth="1"/>
    <col min="6665" max="6665" width="10" customWidth="1"/>
    <col min="6666" max="6666" width="10.88671875" customWidth="1"/>
    <col min="6667" max="6667" width="8.44140625" customWidth="1"/>
    <col min="6668" max="6668" width="10.33203125" customWidth="1"/>
    <col min="6669" max="6669" width="8.109375" customWidth="1"/>
    <col min="6670" max="6670" width="11" customWidth="1"/>
    <col min="6913" max="6913" width="53.5546875" customWidth="1"/>
    <col min="6914" max="6914" width="5.109375" customWidth="1"/>
    <col min="6915" max="6915" width="4.5546875" customWidth="1"/>
    <col min="6916" max="6916" width="9.44140625" customWidth="1"/>
    <col min="6917" max="6917" width="8" customWidth="1"/>
    <col min="6918" max="6918" width="5.44140625" customWidth="1"/>
    <col min="6919" max="6919" width="8.109375" customWidth="1"/>
    <col min="6920" max="6920" width="9.5546875" customWidth="1"/>
    <col min="6921" max="6921" width="10" customWidth="1"/>
    <col min="6922" max="6922" width="10.88671875" customWidth="1"/>
    <col min="6923" max="6923" width="8.44140625" customWidth="1"/>
    <col min="6924" max="6924" width="10.33203125" customWidth="1"/>
    <col min="6925" max="6925" width="8.109375" customWidth="1"/>
    <col min="6926" max="6926" width="11" customWidth="1"/>
    <col min="7169" max="7169" width="53.5546875" customWidth="1"/>
    <col min="7170" max="7170" width="5.109375" customWidth="1"/>
    <col min="7171" max="7171" width="4.5546875" customWidth="1"/>
    <col min="7172" max="7172" width="9.44140625" customWidth="1"/>
    <col min="7173" max="7173" width="8" customWidth="1"/>
    <col min="7174" max="7174" width="5.44140625" customWidth="1"/>
    <col min="7175" max="7175" width="8.109375" customWidth="1"/>
    <col min="7176" max="7176" width="9.5546875" customWidth="1"/>
    <col min="7177" max="7177" width="10" customWidth="1"/>
    <col min="7178" max="7178" width="10.88671875" customWidth="1"/>
    <col min="7179" max="7179" width="8.44140625" customWidth="1"/>
    <col min="7180" max="7180" width="10.33203125" customWidth="1"/>
    <col min="7181" max="7181" width="8.109375" customWidth="1"/>
    <col min="7182" max="7182" width="11" customWidth="1"/>
    <col min="7425" max="7425" width="53.5546875" customWidth="1"/>
    <col min="7426" max="7426" width="5.109375" customWidth="1"/>
    <col min="7427" max="7427" width="4.5546875" customWidth="1"/>
    <col min="7428" max="7428" width="9.44140625" customWidth="1"/>
    <col min="7429" max="7429" width="8" customWidth="1"/>
    <col min="7430" max="7430" width="5.44140625" customWidth="1"/>
    <col min="7431" max="7431" width="8.109375" customWidth="1"/>
    <col min="7432" max="7432" width="9.5546875" customWidth="1"/>
    <col min="7433" max="7433" width="10" customWidth="1"/>
    <col min="7434" max="7434" width="10.88671875" customWidth="1"/>
    <col min="7435" max="7435" width="8.44140625" customWidth="1"/>
    <col min="7436" max="7436" width="10.33203125" customWidth="1"/>
    <col min="7437" max="7437" width="8.109375" customWidth="1"/>
    <col min="7438" max="7438" width="11" customWidth="1"/>
    <col min="7681" max="7681" width="53.5546875" customWidth="1"/>
    <col min="7682" max="7682" width="5.109375" customWidth="1"/>
    <col min="7683" max="7683" width="4.5546875" customWidth="1"/>
    <col min="7684" max="7684" width="9.44140625" customWidth="1"/>
    <col min="7685" max="7685" width="8" customWidth="1"/>
    <col min="7686" max="7686" width="5.44140625" customWidth="1"/>
    <col min="7687" max="7687" width="8.109375" customWidth="1"/>
    <col min="7688" max="7688" width="9.5546875" customWidth="1"/>
    <col min="7689" max="7689" width="10" customWidth="1"/>
    <col min="7690" max="7690" width="10.88671875" customWidth="1"/>
    <col min="7691" max="7691" width="8.44140625" customWidth="1"/>
    <col min="7692" max="7692" width="10.33203125" customWidth="1"/>
    <col min="7693" max="7693" width="8.109375" customWidth="1"/>
    <col min="7694" max="7694" width="11" customWidth="1"/>
    <col min="7937" max="7937" width="53.5546875" customWidth="1"/>
    <col min="7938" max="7938" width="5.109375" customWidth="1"/>
    <col min="7939" max="7939" width="4.5546875" customWidth="1"/>
    <col min="7940" max="7940" width="9.44140625" customWidth="1"/>
    <col min="7941" max="7941" width="8" customWidth="1"/>
    <col min="7942" max="7942" width="5.44140625" customWidth="1"/>
    <col min="7943" max="7943" width="8.109375" customWidth="1"/>
    <col min="7944" max="7944" width="9.5546875" customWidth="1"/>
    <col min="7945" max="7945" width="10" customWidth="1"/>
    <col min="7946" max="7946" width="10.88671875" customWidth="1"/>
    <col min="7947" max="7947" width="8.44140625" customWidth="1"/>
    <col min="7948" max="7948" width="10.33203125" customWidth="1"/>
    <col min="7949" max="7949" width="8.109375" customWidth="1"/>
    <col min="7950" max="7950" width="11" customWidth="1"/>
    <col min="8193" max="8193" width="53.5546875" customWidth="1"/>
    <col min="8194" max="8194" width="5.109375" customWidth="1"/>
    <col min="8195" max="8195" width="4.5546875" customWidth="1"/>
    <col min="8196" max="8196" width="9.44140625" customWidth="1"/>
    <col min="8197" max="8197" width="8" customWidth="1"/>
    <col min="8198" max="8198" width="5.44140625" customWidth="1"/>
    <col min="8199" max="8199" width="8.109375" customWidth="1"/>
    <col min="8200" max="8200" width="9.5546875" customWidth="1"/>
    <col min="8201" max="8201" width="10" customWidth="1"/>
    <col min="8202" max="8202" width="10.88671875" customWidth="1"/>
    <col min="8203" max="8203" width="8.44140625" customWidth="1"/>
    <col min="8204" max="8204" width="10.33203125" customWidth="1"/>
    <col min="8205" max="8205" width="8.109375" customWidth="1"/>
    <col min="8206" max="8206" width="11" customWidth="1"/>
    <col min="8449" max="8449" width="53.5546875" customWidth="1"/>
    <col min="8450" max="8450" width="5.109375" customWidth="1"/>
    <col min="8451" max="8451" width="4.5546875" customWidth="1"/>
    <col min="8452" max="8452" width="9.44140625" customWidth="1"/>
    <col min="8453" max="8453" width="8" customWidth="1"/>
    <col min="8454" max="8454" width="5.44140625" customWidth="1"/>
    <col min="8455" max="8455" width="8.109375" customWidth="1"/>
    <col min="8456" max="8456" width="9.5546875" customWidth="1"/>
    <col min="8457" max="8457" width="10" customWidth="1"/>
    <col min="8458" max="8458" width="10.88671875" customWidth="1"/>
    <col min="8459" max="8459" width="8.44140625" customWidth="1"/>
    <col min="8460" max="8460" width="10.33203125" customWidth="1"/>
    <col min="8461" max="8461" width="8.109375" customWidth="1"/>
    <col min="8462" max="8462" width="11" customWidth="1"/>
    <col min="8705" max="8705" width="53.5546875" customWidth="1"/>
    <col min="8706" max="8706" width="5.109375" customWidth="1"/>
    <col min="8707" max="8707" width="4.5546875" customWidth="1"/>
    <col min="8708" max="8708" width="9.44140625" customWidth="1"/>
    <col min="8709" max="8709" width="8" customWidth="1"/>
    <col min="8710" max="8710" width="5.44140625" customWidth="1"/>
    <col min="8711" max="8711" width="8.109375" customWidth="1"/>
    <col min="8712" max="8712" width="9.5546875" customWidth="1"/>
    <col min="8713" max="8713" width="10" customWidth="1"/>
    <col min="8714" max="8714" width="10.88671875" customWidth="1"/>
    <col min="8715" max="8715" width="8.44140625" customWidth="1"/>
    <col min="8716" max="8716" width="10.33203125" customWidth="1"/>
    <col min="8717" max="8717" width="8.109375" customWidth="1"/>
    <col min="8718" max="8718" width="11" customWidth="1"/>
    <col min="8961" max="8961" width="53.5546875" customWidth="1"/>
    <col min="8962" max="8962" width="5.109375" customWidth="1"/>
    <col min="8963" max="8963" width="4.5546875" customWidth="1"/>
    <col min="8964" max="8964" width="9.44140625" customWidth="1"/>
    <col min="8965" max="8965" width="8" customWidth="1"/>
    <col min="8966" max="8966" width="5.44140625" customWidth="1"/>
    <col min="8967" max="8967" width="8.109375" customWidth="1"/>
    <col min="8968" max="8968" width="9.5546875" customWidth="1"/>
    <col min="8969" max="8969" width="10" customWidth="1"/>
    <col min="8970" max="8970" width="10.88671875" customWidth="1"/>
    <col min="8971" max="8971" width="8.44140625" customWidth="1"/>
    <col min="8972" max="8972" width="10.33203125" customWidth="1"/>
    <col min="8973" max="8973" width="8.109375" customWidth="1"/>
    <col min="8974" max="8974" width="11" customWidth="1"/>
    <col min="9217" max="9217" width="53.5546875" customWidth="1"/>
    <col min="9218" max="9218" width="5.109375" customWidth="1"/>
    <col min="9219" max="9219" width="4.5546875" customWidth="1"/>
    <col min="9220" max="9220" width="9.44140625" customWidth="1"/>
    <col min="9221" max="9221" width="8" customWidth="1"/>
    <col min="9222" max="9222" width="5.44140625" customWidth="1"/>
    <col min="9223" max="9223" width="8.109375" customWidth="1"/>
    <col min="9224" max="9224" width="9.5546875" customWidth="1"/>
    <col min="9225" max="9225" width="10" customWidth="1"/>
    <col min="9226" max="9226" width="10.88671875" customWidth="1"/>
    <col min="9227" max="9227" width="8.44140625" customWidth="1"/>
    <col min="9228" max="9228" width="10.33203125" customWidth="1"/>
    <col min="9229" max="9229" width="8.109375" customWidth="1"/>
    <col min="9230" max="9230" width="11" customWidth="1"/>
    <col min="9473" max="9473" width="53.5546875" customWidth="1"/>
    <col min="9474" max="9474" width="5.109375" customWidth="1"/>
    <col min="9475" max="9475" width="4.5546875" customWidth="1"/>
    <col min="9476" max="9476" width="9.44140625" customWidth="1"/>
    <col min="9477" max="9477" width="8" customWidth="1"/>
    <col min="9478" max="9478" width="5.44140625" customWidth="1"/>
    <col min="9479" max="9479" width="8.109375" customWidth="1"/>
    <col min="9480" max="9480" width="9.5546875" customWidth="1"/>
    <col min="9481" max="9481" width="10" customWidth="1"/>
    <col min="9482" max="9482" width="10.88671875" customWidth="1"/>
    <col min="9483" max="9483" width="8.44140625" customWidth="1"/>
    <col min="9484" max="9484" width="10.33203125" customWidth="1"/>
    <col min="9485" max="9485" width="8.109375" customWidth="1"/>
    <col min="9486" max="9486" width="11" customWidth="1"/>
    <col min="9729" max="9729" width="53.5546875" customWidth="1"/>
    <col min="9730" max="9730" width="5.109375" customWidth="1"/>
    <col min="9731" max="9731" width="4.5546875" customWidth="1"/>
    <col min="9732" max="9732" width="9.44140625" customWidth="1"/>
    <col min="9733" max="9733" width="8" customWidth="1"/>
    <col min="9734" max="9734" width="5.44140625" customWidth="1"/>
    <col min="9735" max="9735" width="8.109375" customWidth="1"/>
    <col min="9736" max="9736" width="9.5546875" customWidth="1"/>
    <col min="9737" max="9737" width="10" customWidth="1"/>
    <col min="9738" max="9738" width="10.88671875" customWidth="1"/>
    <col min="9739" max="9739" width="8.44140625" customWidth="1"/>
    <col min="9740" max="9740" width="10.33203125" customWidth="1"/>
    <col min="9741" max="9741" width="8.109375" customWidth="1"/>
    <col min="9742" max="9742" width="11" customWidth="1"/>
    <col min="9985" max="9985" width="53.5546875" customWidth="1"/>
    <col min="9986" max="9986" width="5.109375" customWidth="1"/>
    <col min="9987" max="9987" width="4.5546875" customWidth="1"/>
    <col min="9988" max="9988" width="9.44140625" customWidth="1"/>
    <col min="9989" max="9989" width="8" customWidth="1"/>
    <col min="9990" max="9990" width="5.44140625" customWidth="1"/>
    <col min="9991" max="9991" width="8.109375" customWidth="1"/>
    <col min="9992" max="9992" width="9.5546875" customWidth="1"/>
    <col min="9993" max="9993" width="10" customWidth="1"/>
    <col min="9994" max="9994" width="10.88671875" customWidth="1"/>
    <col min="9995" max="9995" width="8.44140625" customWidth="1"/>
    <col min="9996" max="9996" width="10.33203125" customWidth="1"/>
    <col min="9997" max="9997" width="8.109375" customWidth="1"/>
    <col min="9998" max="9998" width="11" customWidth="1"/>
    <col min="10241" max="10241" width="53.5546875" customWidth="1"/>
    <col min="10242" max="10242" width="5.109375" customWidth="1"/>
    <col min="10243" max="10243" width="4.5546875" customWidth="1"/>
    <col min="10244" max="10244" width="9.44140625" customWidth="1"/>
    <col min="10245" max="10245" width="8" customWidth="1"/>
    <col min="10246" max="10246" width="5.44140625" customWidth="1"/>
    <col min="10247" max="10247" width="8.109375" customWidth="1"/>
    <col min="10248" max="10248" width="9.5546875" customWidth="1"/>
    <col min="10249" max="10249" width="10" customWidth="1"/>
    <col min="10250" max="10250" width="10.88671875" customWidth="1"/>
    <col min="10251" max="10251" width="8.44140625" customWidth="1"/>
    <col min="10252" max="10252" width="10.33203125" customWidth="1"/>
    <col min="10253" max="10253" width="8.109375" customWidth="1"/>
    <col min="10254" max="10254" width="11" customWidth="1"/>
    <col min="10497" max="10497" width="53.5546875" customWidth="1"/>
    <col min="10498" max="10498" width="5.109375" customWidth="1"/>
    <col min="10499" max="10499" width="4.5546875" customWidth="1"/>
    <col min="10500" max="10500" width="9.44140625" customWidth="1"/>
    <col min="10501" max="10501" width="8" customWidth="1"/>
    <col min="10502" max="10502" width="5.44140625" customWidth="1"/>
    <col min="10503" max="10503" width="8.109375" customWidth="1"/>
    <col min="10504" max="10504" width="9.5546875" customWidth="1"/>
    <col min="10505" max="10505" width="10" customWidth="1"/>
    <col min="10506" max="10506" width="10.88671875" customWidth="1"/>
    <col min="10507" max="10507" width="8.44140625" customWidth="1"/>
    <col min="10508" max="10508" width="10.33203125" customWidth="1"/>
    <col min="10509" max="10509" width="8.109375" customWidth="1"/>
    <col min="10510" max="10510" width="11" customWidth="1"/>
    <col min="10753" max="10753" width="53.5546875" customWidth="1"/>
    <col min="10754" max="10754" width="5.109375" customWidth="1"/>
    <col min="10755" max="10755" width="4.5546875" customWidth="1"/>
    <col min="10756" max="10756" width="9.44140625" customWidth="1"/>
    <col min="10757" max="10757" width="8" customWidth="1"/>
    <col min="10758" max="10758" width="5.44140625" customWidth="1"/>
    <col min="10759" max="10759" width="8.109375" customWidth="1"/>
    <col min="10760" max="10760" width="9.5546875" customWidth="1"/>
    <col min="10761" max="10761" width="10" customWidth="1"/>
    <col min="10762" max="10762" width="10.88671875" customWidth="1"/>
    <col min="10763" max="10763" width="8.44140625" customWidth="1"/>
    <col min="10764" max="10764" width="10.33203125" customWidth="1"/>
    <col min="10765" max="10765" width="8.109375" customWidth="1"/>
    <col min="10766" max="10766" width="11" customWidth="1"/>
    <col min="11009" max="11009" width="53.5546875" customWidth="1"/>
    <col min="11010" max="11010" width="5.109375" customWidth="1"/>
    <col min="11011" max="11011" width="4.5546875" customWidth="1"/>
    <col min="11012" max="11012" width="9.44140625" customWidth="1"/>
    <col min="11013" max="11013" width="8" customWidth="1"/>
    <col min="11014" max="11014" width="5.44140625" customWidth="1"/>
    <col min="11015" max="11015" width="8.109375" customWidth="1"/>
    <col min="11016" max="11016" width="9.5546875" customWidth="1"/>
    <col min="11017" max="11017" width="10" customWidth="1"/>
    <col min="11018" max="11018" width="10.88671875" customWidth="1"/>
    <col min="11019" max="11019" width="8.44140625" customWidth="1"/>
    <col min="11020" max="11020" width="10.33203125" customWidth="1"/>
    <col min="11021" max="11021" width="8.109375" customWidth="1"/>
    <col min="11022" max="11022" width="11" customWidth="1"/>
    <col min="11265" max="11265" width="53.5546875" customWidth="1"/>
    <col min="11266" max="11266" width="5.109375" customWidth="1"/>
    <col min="11267" max="11267" width="4.5546875" customWidth="1"/>
    <col min="11268" max="11268" width="9.44140625" customWidth="1"/>
    <col min="11269" max="11269" width="8" customWidth="1"/>
    <col min="11270" max="11270" width="5.44140625" customWidth="1"/>
    <col min="11271" max="11271" width="8.109375" customWidth="1"/>
    <col min="11272" max="11272" width="9.5546875" customWidth="1"/>
    <col min="11273" max="11273" width="10" customWidth="1"/>
    <col min="11274" max="11274" width="10.88671875" customWidth="1"/>
    <col min="11275" max="11275" width="8.44140625" customWidth="1"/>
    <col min="11276" max="11276" width="10.33203125" customWidth="1"/>
    <col min="11277" max="11277" width="8.109375" customWidth="1"/>
    <col min="11278" max="11278" width="11" customWidth="1"/>
    <col min="11521" max="11521" width="53.5546875" customWidth="1"/>
    <col min="11522" max="11522" width="5.109375" customWidth="1"/>
    <col min="11523" max="11523" width="4.5546875" customWidth="1"/>
    <col min="11524" max="11524" width="9.44140625" customWidth="1"/>
    <col min="11525" max="11525" width="8" customWidth="1"/>
    <col min="11526" max="11526" width="5.44140625" customWidth="1"/>
    <col min="11527" max="11527" width="8.109375" customWidth="1"/>
    <col min="11528" max="11528" width="9.5546875" customWidth="1"/>
    <col min="11529" max="11529" width="10" customWidth="1"/>
    <col min="11530" max="11530" width="10.88671875" customWidth="1"/>
    <col min="11531" max="11531" width="8.44140625" customWidth="1"/>
    <col min="11532" max="11532" width="10.33203125" customWidth="1"/>
    <col min="11533" max="11533" width="8.109375" customWidth="1"/>
    <col min="11534" max="11534" width="11" customWidth="1"/>
    <col min="11777" max="11777" width="53.5546875" customWidth="1"/>
    <col min="11778" max="11778" width="5.109375" customWidth="1"/>
    <col min="11779" max="11779" width="4.5546875" customWidth="1"/>
    <col min="11780" max="11780" width="9.44140625" customWidth="1"/>
    <col min="11781" max="11781" width="8" customWidth="1"/>
    <col min="11782" max="11782" width="5.44140625" customWidth="1"/>
    <col min="11783" max="11783" width="8.109375" customWidth="1"/>
    <col min="11784" max="11784" width="9.5546875" customWidth="1"/>
    <col min="11785" max="11785" width="10" customWidth="1"/>
    <col min="11786" max="11786" width="10.88671875" customWidth="1"/>
    <col min="11787" max="11787" width="8.44140625" customWidth="1"/>
    <col min="11788" max="11788" width="10.33203125" customWidth="1"/>
    <col min="11789" max="11789" width="8.109375" customWidth="1"/>
    <col min="11790" max="11790" width="11" customWidth="1"/>
    <col min="12033" max="12033" width="53.5546875" customWidth="1"/>
    <col min="12034" max="12034" width="5.109375" customWidth="1"/>
    <col min="12035" max="12035" width="4.5546875" customWidth="1"/>
    <col min="12036" max="12036" width="9.44140625" customWidth="1"/>
    <col min="12037" max="12037" width="8" customWidth="1"/>
    <col min="12038" max="12038" width="5.44140625" customWidth="1"/>
    <col min="12039" max="12039" width="8.109375" customWidth="1"/>
    <col min="12040" max="12040" width="9.5546875" customWidth="1"/>
    <col min="12041" max="12041" width="10" customWidth="1"/>
    <col min="12042" max="12042" width="10.88671875" customWidth="1"/>
    <col min="12043" max="12043" width="8.44140625" customWidth="1"/>
    <col min="12044" max="12044" width="10.33203125" customWidth="1"/>
    <col min="12045" max="12045" width="8.109375" customWidth="1"/>
    <col min="12046" max="12046" width="11" customWidth="1"/>
    <col min="12289" max="12289" width="53.5546875" customWidth="1"/>
    <col min="12290" max="12290" width="5.109375" customWidth="1"/>
    <col min="12291" max="12291" width="4.5546875" customWidth="1"/>
    <col min="12292" max="12292" width="9.44140625" customWidth="1"/>
    <col min="12293" max="12293" width="8" customWidth="1"/>
    <col min="12294" max="12294" width="5.44140625" customWidth="1"/>
    <col min="12295" max="12295" width="8.109375" customWidth="1"/>
    <col min="12296" max="12296" width="9.5546875" customWidth="1"/>
    <col min="12297" max="12297" width="10" customWidth="1"/>
    <col min="12298" max="12298" width="10.88671875" customWidth="1"/>
    <col min="12299" max="12299" width="8.44140625" customWidth="1"/>
    <col min="12300" max="12300" width="10.33203125" customWidth="1"/>
    <col min="12301" max="12301" width="8.109375" customWidth="1"/>
    <col min="12302" max="12302" width="11" customWidth="1"/>
    <col min="12545" max="12545" width="53.5546875" customWidth="1"/>
    <col min="12546" max="12546" width="5.109375" customWidth="1"/>
    <col min="12547" max="12547" width="4.5546875" customWidth="1"/>
    <col min="12548" max="12548" width="9.44140625" customWidth="1"/>
    <col min="12549" max="12549" width="8" customWidth="1"/>
    <col min="12550" max="12550" width="5.44140625" customWidth="1"/>
    <col min="12551" max="12551" width="8.109375" customWidth="1"/>
    <col min="12552" max="12552" width="9.5546875" customWidth="1"/>
    <col min="12553" max="12553" width="10" customWidth="1"/>
    <col min="12554" max="12554" width="10.88671875" customWidth="1"/>
    <col min="12555" max="12555" width="8.44140625" customWidth="1"/>
    <col min="12556" max="12556" width="10.33203125" customWidth="1"/>
    <col min="12557" max="12557" width="8.109375" customWidth="1"/>
    <col min="12558" max="12558" width="11" customWidth="1"/>
    <col min="12801" max="12801" width="53.5546875" customWidth="1"/>
    <col min="12802" max="12802" width="5.109375" customWidth="1"/>
    <col min="12803" max="12803" width="4.5546875" customWidth="1"/>
    <col min="12804" max="12804" width="9.44140625" customWidth="1"/>
    <col min="12805" max="12805" width="8" customWidth="1"/>
    <col min="12806" max="12806" width="5.44140625" customWidth="1"/>
    <col min="12807" max="12807" width="8.109375" customWidth="1"/>
    <col min="12808" max="12808" width="9.5546875" customWidth="1"/>
    <col min="12809" max="12809" width="10" customWidth="1"/>
    <col min="12810" max="12810" width="10.88671875" customWidth="1"/>
    <col min="12811" max="12811" width="8.44140625" customWidth="1"/>
    <col min="12812" max="12812" width="10.33203125" customWidth="1"/>
    <col min="12813" max="12813" width="8.109375" customWidth="1"/>
    <col min="12814" max="12814" width="11" customWidth="1"/>
    <col min="13057" max="13057" width="53.5546875" customWidth="1"/>
    <col min="13058" max="13058" width="5.109375" customWidth="1"/>
    <col min="13059" max="13059" width="4.5546875" customWidth="1"/>
    <col min="13060" max="13060" width="9.44140625" customWidth="1"/>
    <col min="13061" max="13061" width="8" customWidth="1"/>
    <col min="13062" max="13062" width="5.44140625" customWidth="1"/>
    <col min="13063" max="13063" width="8.109375" customWidth="1"/>
    <col min="13064" max="13064" width="9.5546875" customWidth="1"/>
    <col min="13065" max="13065" width="10" customWidth="1"/>
    <col min="13066" max="13066" width="10.88671875" customWidth="1"/>
    <col min="13067" max="13067" width="8.44140625" customWidth="1"/>
    <col min="13068" max="13068" width="10.33203125" customWidth="1"/>
    <col min="13069" max="13069" width="8.109375" customWidth="1"/>
    <col min="13070" max="13070" width="11" customWidth="1"/>
    <col min="13313" max="13313" width="53.5546875" customWidth="1"/>
    <col min="13314" max="13314" width="5.109375" customWidth="1"/>
    <col min="13315" max="13315" width="4.5546875" customWidth="1"/>
    <col min="13316" max="13316" width="9.44140625" customWidth="1"/>
    <col min="13317" max="13317" width="8" customWidth="1"/>
    <col min="13318" max="13318" width="5.44140625" customWidth="1"/>
    <col min="13319" max="13319" width="8.109375" customWidth="1"/>
    <col min="13320" max="13320" width="9.5546875" customWidth="1"/>
    <col min="13321" max="13321" width="10" customWidth="1"/>
    <col min="13322" max="13322" width="10.88671875" customWidth="1"/>
    <col min="13323" max="13323" width="8.44140625" customWidth="1"/>
    <col min="13324" max="13324" width="10.33203125" customWidth="1"/>
    <col min="13325" max="13325" width="8.109375" customWidth="1"/>
    <col min="13326" max="13326" width="11" customWidth="1"/>
    <col min="13569" max="13569" width="53.5546875" customWidth="1"/>
    <col min="13570" max="13570" width="5.109375" customWidth="1"/>
    <col min="13571" max="13571" width="4.5546875" customWidth="1"/>
    <col min="13572" max="13572" width="9.44140625" customWidth="1"/>
    <col min="13573" max="13573" width="8" customWidth="1"/>
    <col min="13574" max="13574" width="5.44140625" customWidth="1"/>
    <col min="13575" max="13575" width="8.109375" customWidth="1"/>
    <col min="13576" max="13576" width="9.5546875" customWidth="1"/>
    <col min="13577" max="13577" width="10" customWidth="1"/>
    <col min="13578" max="13578" width="10.88671875" customWidth="1"/>
    <col min="13579" max="13579" width="8.44140625" customWidth="1"/>
    <col min="13580" max="13580" width="10.33203125" customWidth="1"/>
    <col min="13581" max="13581" width="8.109375" customWidth="1"/>
    <col min="13582" max="13582" width="11" customWidth="1"/>
    <col min="13825" max="13825" width="53.5546875" customWidth="1"/>
    <col min="13826" max="13826" width="5.109375" customWidth="1"/>
    <col min="13827" max="13827" width="4.5546875" customWidth="1"/>
    <col min="13828" max="13828" width="9.44140625" customWidth="1"/>
    <col min="13829" max="13829" width="8" customWidth="1"/>
    <col min="13830" max="13830" width="5.44140625" customWidth="1"/>
    <col min="13831" max="13831" width="8.109375" customWidth="1"/>
    <col min="13832" max="13832" width="9.5546875" customWidth="1"/>
    <col min="13833" max="13833" width="10" customWidth="1"/>
    <col min="13834" max="13834" width="10.88671875" customWidth="1"/>
    <col min="13835" max="13835" width="8.44140625" customWidth="1"/>
    <col min="13836" max="13836" width="10.33203125" customWidth="1"/>
    <col min="13837" max="13837" width="8.109375" customWidth="1"/>
    <col min="13838" max="13838" width="11" customWidth="1"/>
    <col min="14081" max="14081" width="53.5546875" customWidth="1"/>
    <col min="14082" max="14082" width="5.109375" customWidth="1"/>
    <col min="14083" max="14083" width="4.5546875" customWidth="1"/>
    <col min="14084" max="14084" width="9.44140625" customWidth="1"/>
    <col min="14085" max="14085" width="8" customWidth="1"/>
    <col min="14086" max="14086" width="5.44140625" customWidth="1"/>
    <col min="14087" max="14087" width="8.109375" customWidth="1"/>
    <col min="14088" max="14088" width="9.5546875" customWidth="1"/>
    <col min="14089" max="14089" width="10" customWidth="1"/>
    <col min="14090" max="14090" width="10.88671875" customWidth="1"/>
    <col min="14091" max="14091" width="8.44140625" customWidth="1"/>
    <col min="14092" max="14092" width="10.33203125" customWidth="1"/>
    <col min="14093" max="14093" width="8.109375" customWidth="1"/>
    <col min="14094" max="14094" width="11" customWidth="1"/>
    <col min="14337" max="14337" width="53.5546875" customWidth="1"/>
    <col min="14338" max="14338" width="5.109375" customWidth="1"/>
    <col min="14339" max="14339" width="4.5546875" customWidth="1"/>
    <col min="14340" max="14340" width="9.44140625" customWidth="1"/>
    <col min="14341" max="14341" width="8" customWidth="1"/>
    <col min="14342" max="14342" width="5.44140625" customWidth="1"/>
    <col min="14343" max="14343" width="8.109375" customWidth="1"/>
    <col min="14344" max="14344" width="9.5546875" customWidth="1"/>
    <col min="14345" max="14345" width="10" customWidth="1"/>
    <col min="14346" max="14346" width="10.88671875" customWidth="1"/>
    <col min="14347" max="14347" width="8.44140625" customWidth="1"/>
    <col min="14348" max="14348" width="10.33203125" customWidth="1"/>
    <col min="14349" max="14349" width="8.109375" customWidth="1"/>
    <col min="14350" max="14350" width="11" customWidth="1"/>
    <col min="14593" max="14593" width="53.5546875" customWidth="1"/>
    <col min="14594" max="14594" width="5.109375" customWidth="1"/>
    <col min="14595" max="14595" width="4.5546875" customWidth="1"/>
    <col min="14596" max="14596" width="9.44140625" customWidth="1"/>
    <col min="14597" max="14597" width="8" customWidth="1"/>
    <col min="14598" max="14598" width="5.44140625" customWidth="1"/>
    <col min="14599" max="14599" width="8.109375" customWidth="1"/>
    <col min="14600" max="14600" width="9.5546875" customWidth="1"/>
    <col min="14601" max="14601" width="10" customWidth="1"/>
    <col min="14602" max="14602" width="10.88671875" customWidth="1"/>
    <col min="14603" max="14603" width="8.44140625" customWidth="1"/>
    <col min="14604" max="14604" width="10.33203125" customWidth="1"/>
    <col min="14605" max="14605" width="8.109375" customWidth="1"/>
    <col min="14606" max="14606" width="11" customWidth="1"/>
    <col min="14849" max="14849" width="53.5546875" customWidth="1"/>
    <col min="14850" max="14850" width="5.109375" customWidth="1"/>
    <col min="14851" max="14851" width="4.5546875" customWidth="1"/>
    <col min="14852" max="14852" width="9.44140625" customWidth="1"/>
    <col min="14853" max="14853" width="8" customWidth="1"/>
    <col min="14854" max="14854" width="5.44140625" customWidth="1"/>
    <col min="14855" max="14855" width="8.109375" customWidth="1"/>
    <col min="14856" max="14856" width="9.5546875" customWidth="1"/>
    <col min="14857" max="14857" width="10" customWidth="1"/>
    <col min="14858" max="14858" width="10.88671875" customWidth="1"/>
    <col min="14859" max="14859" width="8.44140625" customWidth="1"/>
    <col min="14860" max="14860" width="10.33203125" customWidth="1"/>
    <col min="14861" max="14861" width="8.109375" customWidth="1"/>
    <col min="14862" max="14862" width="11" customWidth="1"/>
    <col min="15105" max="15105" width="53.5546875" customWidth="1"/>
    <col min="15106" max="15106" width="5.109375" customWidth="1"/>
    <col min="15107" max="15107" width="4.5546875" customWidth="1"/>
    <col min="15108" max="15108" width="9.44140625" customWidth="1"/>
    <col min="15109" max="15109" width="8" customWidth="1"/>
    <col min="15110" max="15110" width="5.44140625" customWidth="1"/>
    <col min="15111" max="15111" width="8.109375" customWidth="1"/>
    <col min="15112" max="15112" width="9.5546875" customWidth="1"/>
    <col min="15113" max="15113" width="10" customWidth="1"/>
    <col min="15114" max="15114" width="10.88671875" customWidth="1"/>
    <col min="15115" max="15115" width="8.44140625" customWidth="1"/>
    <col min="15116" max="15116" width="10.33203125" customWidth="1"/>
    <col min="15117" max="15117" width="8.109375" customWidth="1"/>
    <col min="15118" max="15118" width="11" customWidth="1"/>
    <col min="15361" max="15361" width="53.5546875" customWidth="1"/>
    <col min="15362" max="15362" width="5.109375" customWidth="1"/>
    <col min="15363" max="15363" width="4.5546875" customWidth="1"/>
    <col min="15364" max="15364" width="9.44140625" customWidth="1"/>
    <col min="15365" max="15365" width="8" customWidth="1"/>
    <col min="15366" max="15366" width="5.44140625" customWidth="1"/>
    <col min="15367" max="15367" width="8.109375" customWidth="1"/>
    <col min="15368" max="15368" width="9.5546875" customWidth="1"/>
    <col min="15369" max="15369" width="10" customWidth="1"/>
    <col min="15370" max="15370" width="10.88671875" customWidth="1"/>
    <col min="15371" max="15371" width="8.44140625" customWidth="1"/>
    <col min="15372" max="15372" width="10.33203125" customWidth="1"/>
    <col min="15373" max="15373" width="8.109375" customWidth="1"/>
    <col min="15374" max="15374" width="11" customWidth="1"/>
    <col min="15617" max="15617" width="53.5546875" customWidth="1"/>
    <col min="15618" max="15618" width="5.109375" customWidth="1"/>
    <col min="15619" max="15619" width="4.5546875" customWidth="1"/>
    <col min="15620" max="15620" width="9.44140625" customWidth="1"/>
    <col min="15621" max="15621" width="8" customWidth="1"/>
    <col min="15622" max="15622" width="5.44140625" customWidth="1"/>
    <col min="15623" max="15623" width="8.109375" customWidth="1"/>
    <col min="15624" max="15624" width="9.5546875" customWidth="1"/>
    <col min="15625" max="15625" width="10" customWidth="1"/>
    <col min="15626" max="15626" width="10.88671875" customWidth="1"/>
    <col min="15627" max="15627" width="8.44140625" customWidth="1"/>
    <col min="15628" max="15628" width="10.33203125" customWidth="1"/>
    <col min="15629" max="15629" width="8.109375" customWidth="1"/>
    <col min="15630" max="15630" width="11" customWidth="1"/>
    <col min="15873" max="15873" width="53.5546875" customWidth="1"/>
    <col min="15874" max="15874" width="5.109375" customWidth="1"/>
    <col min="15875" max="15875" width="4.5546875" customWidth="1"/>
    <col min="15876" max="15876" width="9.44140625" customWidth="1"/>
    <col min="15877" max="15877" width="8" customWidth="1"/>
    <col min="15878" max="15878" width="5.44140625" customWidth="1"/>
    <col min="15879" max="15879" width="8.109375" customWidth="1"/>
    <col min="15880" max="15880" width="9.5546875" customWidth="1"/>
    <col min="15881" max="15881" width="10" customWidth="1"/>
    <col min="15882" max="15882" width="10.88671875" customWidth="1"/>
    <col min="15883" max="15883" width="8.44140625" customWidth="1"/>
    <col min="15884" max="15884" width="10.33203125" customWidth="1"/>
    <col min="15885" max="15885" width="8.109375" customWidth="1"/>
    <col min="15886" max="15886" width="11" customWidth="1"/>
    <col min="16129" max="16129" width="53.5546875" customWidth="1"/>
    <col min="16130" max="16130" width="5.109375" customWidth="1"/>
    <col min="16131" max="16131" width="4.5546875" customWidth="1"/>
    <col min="16132" max="16132" width="9.44140625" customWidth="1"/>
    <col min="16133" max="16133" width="8" customWidth="1"/>
    <col min="16134" max="16134" width="5.44140625" customWidth="1"/>
    <col min="16135" max="16135" width="8.109375" customWidth="1"/>
    <col min="16136" max="16136" width="9.5546875" customWidth="1"/>
    <col min="16137" max="16137" width="10" customWidth="1"/>
    <col min="16138" max="16138" width="10.88671875" customWidth="1"/>
    <col min="16139" max="16139" width="8.44140625" customWidth="1"/>
    <col min="16140" max="16140" width="10.33203125" customWidth="1"/>
    <col min="16141" max="16141" width="8.109375" customWidth="1"/>
    <col min="16142" max="16142" width="11" customWidth="1"/>
  </cols>
  <sheetData>
    <row r="1" spans="1:15" s="3" customFormat="1" ht="15" customHeight="1" x14ac:dyDescent="0.25">
      <c r="I1" s="4" t="s">
        <v>100</v>
      </c>
      <c r="J1" s="4"/>
      <c r="K1" s="4"/>
      <c r="L1" s="4"/>
      <c r="M1" s="4"/>
      <c r="N1" s="4"/>
    </row>
    <row r="2" spans="1:15" s="3" customFormat="1" ht="16.5" customHeight="1" x14ac:dyDescent="0.25">
      <c r="I2" s="4"/>
      <c r="J2" s="4"/>
      <c r="K2" s="4"/>
      <c r="L2" s="4"/>
      <c r="M2" s="4"/>
      <c r="N2" s="4"/>
    </row>
    <row r="3" spans="1:15" s="3" customFormat="1" ht="13.8" x14ac:dyDescent="0.25">
      <c r="A3" s="5" t="s">
        <v>1</v>
      </c>
      <c r="B3" s="5"/>
      <c r="C3" s="5"/>
      <c r="D3" s="5"/>
      <c r="E3" s="5"/>
      <c r="F3" s="5"/>
      <c r="G3" s="5"/>
      <c r="H3" s="5"/>
      <c r="I3" s="5"/>
      <c r="J3" s="5"/>
      <c r="K3" s="5"/>
      <c r="L3" s="5"/>
      <c r="M3" s="5"/>
      <c r="N3" s="5"/>
    </row>
    <row r="4" spans="1:15" s="3" customFormat="1" ht="13.8" x14ac:dyDescent="0.25">
      <c r="A4" s="6" t="str">
        <f>IF([1]ЗАПОЛНИТЬ!$F$7=1,CONCATENATE([1]шапки!A3),CONCATENATE([1]шапки!A3,[1]шапки!C3))</f>
        <v xml:space="preserve">про надходження і використання коштів, отриманих як плата за послуги (форма№ 4-1д, </v>
      </c>
      <c r="B4" s="6"/>
      <c r="C4" s="6"/>
      <c r="D4" s="6"/>
      <c r="E4" s="6"/>
      <c r="F4" s="6"/>
      <c r="G4" s="6"/>
      <c r="H4" s="6"/>
      <c r="I4" s="6"/>
      <c r="J4" s="7" t="str">
        <f>IF([1]ЗАПОЛНИТЬ!$F$7=1,[1]шапки!C3,[1]шапки!D3)</f>
        <v>№ 4-1м),</v>
      </c>
      <c r="K4" s="8" t="str">
        <f>IF([1]ЗАПОЛНИТЬ!$F$7=1,[1]шапки!D3,"")</f>
        <v/>
      </c>
      <c r="L4" s="8"/>
      <c r="M4" s="8"/>
      <c r="N4" s="8"/>
      <c r="O4" s="8"/>
    </row>
    <row r="5" spans="1:15" s="3" customFormat="1" ht="15" hidden="1" customHeight="1" x14ac:dyDescent="0.25">
      <c r="A5" s="9"/>
      <c r="B5" s="9"/>
      <c r="C5" s="9"/>
      <c r="D5" s="9"/>
      <c r="E5" s="10"/>
      <c r="F5" s="11"/>
      <c r="G5" s="11"/>
      <c r="I5" s="10"/>
      <c r="J5" s="8"/>
      <c r="K5" s="8"/>
      <c r="L5" s="8"/>
      <c r="M5" s="8"/>
      <c r="N5" s="8"/>
    </row>
    <row r="6" spans="1:15" s="3" customFormat="1" ht="14.25" customHeight="1" x14ac:dyDescent="0.25">
      <c r="A6" s="5" t="str">
        <f>CONCATENATE("за ",[1]ЗАПОЛНИТЬ!$B$17," ",[1]ЗАПОЛНИТЬ!$C$17)</f>
        <v>за  2015 р.</v>
      </c>
      <c r="B6" s="5"/>
      <c r="C6" s="5"/>
      <c r="D6" s="5"/>
      <c r="E6" s="5"/>
      <c r="F6" s="5"/>
      <c r="G6" s="5"/>
      <c r="H6" s="5"/>
      <c r="I6" s="5"/>
      <c r="J6" s="5"/>
      <c r="K6" s="5"/>
      <c r="L6" s="5"/>
      <c r="M6" s="5"/>
      <c r="N6" s="5"/>
    </row>
    <row r="7" spans="1:15" s="12" customFormat="1" ht="2.25" hidden="1" customHeight="1" x14ac:dyDescent="0.2"/>
    <row r="8" spans="1:15" s="12" customFormat="1" ht="9" customHeight="1" x14ac:dyDescent="0.2">
      <c r="N8" s="13" t="s">
        <v>3</v>
      </c>
    </row>
    <row r="9" spans="1:15" s="12" customFormat="1" ht="12" x14ac:dyDescent="0.25">
      <c r="A9" s="14" t="s">
        <v>4</v>
      </c>
      <c r="B9" s="15" t="str">
        <f>[1]ЗАПОЛНИТЬ!B3</f>
        <v>Відділ освіти Амур-Нижньодніпровської районної у місті ради</v>
      </c>
      <c r="C9" s="15"/>
      <c r="D9" s="15"/>
      <c r="E9" s="15"/>
      <c r="F9" s="15"/>
      <c r="G9" s="15"/>
      <c r="H9" s="15"/>
      <c r="I9" s="15"/>
      <c r="J9" s="15"/>
      <c r="K9" s="15"/>
      <c r="L9" s="15"/>
      <c r="M9" s="16" t="str">
        <f>[1]ЗАПОЛНИТЬ!A13</f>
        <v>за ЄДРПОУ</v>
      </c>
      <c r="N9" s="17" t="str">
        <f>[1]ЗАПОЛНИТЬ!B13</f>
        <v>02142187</v>
      </c>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9"/>
      <c r="K10" s="19"/>
      <c r="L10" s="19"/>
      <c r="M10" s="16" t="str">
        <f>[1]ЗАПОЛНИТЬ!A14</f>
        <v>за КОАТУУ</v>
      </c>
      <c r="N10" s="20">
        <f>[1]ЗАПОЛНИТЬ!B14</f>
        <v>1210136300</v>
      </c>
    </row>
    <row r="11" spans="1:15" s="12" customFormat="1" ht="11.25" customHeight="1" x14ac:dyDescent="0.2">
      <c r="A11" s="18" t="str">
        <f>[1]Ф.2.ЗВЕД!A11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9"/>
      <c r="K11" s="19"/>
      <c r="L11" s="19"/>
      <c r="M11" s="16" t="str">
        <f>[1]ЗАПОЛНИТЬ!A15</f>
        <v>за КОПФГ</v>
      </c>
      <c r="N11" s="20">
        <f>[1]ЗАПОЛНИТЬ!B15</f>
        <v>420</v>
      </c>
    </row>
    <row r="12" spans="1:15" s="12" customFormat="1" ht="11.25" customHeight="1" x14ac:dyDescent="0.2">
      <c r="A12" s="21" t="s">
        <v>101</v>
      </c>
      <c r="B12" s="21"/>
      <c r="C12" s="21"/>
      <c r="D12" s="21"/>
      <c r="E12" s="22" t="str">
        <f>[1]ЗАПОЛНИТЬ!H9</f>
        <v>-</v>
      </c>
      <c r="F12" s="23" t="str">
        <f>IF(E12&gt;0,VLOOKUP(E12,'[1]ДовидникКВК(ГОС)'!A$1:B$65536,2,FALSE),"")</f>
        <v>-</v>
      </c>
      <c r="G12" s="23"/>
      <c r="H12" s="23"/>
      <c r="I12" s="23"/>
      <c r="J12" s="23"/>
      <c r="K12" s="23"/>
      <c r="L12" s="23"/>
      <c r="M12" s="24"/>
      <c r="N12" s="25"/>
    </row>
    <row r="13" spans="1:15" s="12" customFormat="1" ht="20.25" customHeight="1" x14ac:dyDescent="0.2">
      <c r="A13" s="21" t="s">
        <v>12</v>
      </c>
      <c r="B13" s="21"/>
      <c r="C13" s="21"/>
      <c r="D13" s="21"/>
      <c r="E13" s="111"/>
      <c r="F13" s="29" t="str">
        <f>IF(E13&gt;0,VLOOKUP(E13,[1]ДовидникКПК!B$1:C$65536,2,FALSE),"")</f>
        <v/>
      </c>
      <c r="G13" s="29"/>
      <c r="H13" s="29"/>
      <c r="I13" s="29"/>
      <c r="J13" s="29"/>
      <c r="K13" s="29"/>
      <c r="L13" s="29"/>
      <c r="M13" s="29"/>
      <c r="N13" s="29"/>
    </row>
    <row r="14" spans="1:15" s="12" customFormat="1" ht="10.199999999999999" x14ac:dyDescent="0.2">
      <c r="A14" s="21" t="s">
        <v>13</v>
      </c>
      <c r="B14" s="21"/>
      <c r="C14" s="21"/>
      <c r="D14" s="21"/>
      <c r="E14" s="28" t="str">
        <f>[1]ЗАПОЛНИТЬ!H10</f>
        <v>-</v>
      </c>
      <c r="F14" s="29" t="str">
        <f>[1]ЗАПОЛНИТЬ!I10</f>
        <v>10 - Орган з питань освіти і науки, молоді</v>
      </c>
      <c r="G14" s="29"/>
      <c r="H14" s="29"/>
      <c r="I14" s="29"/>
      <c r="J14" s="29"/>
      <c r="K14" s="29"/>
      <c r="L14" s="29"/>
      <c r="M14" s="29"/>
      <c r="N14" s="29"/>
    </row>
    <row r="15" spans="1:15" s="12" customFormat="1" ht="44.25" customHeight="1" x14ac:dyDescent="0.2">
      <c r="A15" s="21" t="s">
        <v>14</v>
      </c>
      <c r="B15" s="21"/>
      <c r="C15" s="21"/>
      <c r="D15" s="21"/>
      <c r="E15" s="86" t="s">
        <v>137</v>
      </c>
      <c r="F15" s="23" t="str">
        <f>IF(E15&gt;0,VLOOKUP(E15,[1]ДовидникКФК!A$1:B$65536,2,FALSE),"")</f>
        <v>Позашкільні заклади освіти, заходи із позашкільноі роботи з дітьми</v>
      </c>
      <c r="G15" s="23"/>
      <c r="H15" s="23"/>
      <c r="I15" s="23"/>
      <c r="J15" s="23"/>
      <c r="K15" s="23"/>
      <c r="L15" s="23"/>
      <c r="M15" s="23"/>
      <c r="N15" s="23"/>
    </row>
    <row r="16" spans="1:15" s="12" customFormat="1" ht="10.199999999999999" x14ac:dyDescent="0.2">
      <c r="A16" s="32" t="s">
        <v>103</v>
      </c>
    </row>
    <row r="17" spans="1:14" s="12" customFormat="1" ht="10.5" customHeight="1" x14ac:dyDescent="0.2">
      <c r="A17" s="33" t="s">
        <v>16</v>
      </c>
    </row>
    <row r="18" spans="1:14" ht="24" customHeight="1" x14ac:dyDescent="0.3">
      <c r="A18" s="34" t="s">
        <v>17</v>
      </c>
      <c r="B18" s="34" t="s">
        <v>104</v>
      </c>
      <c r="C18" s="34" t="s">
        <v>19</v>
      </c>
      <c r="D18" s="34" t="s">
        <v>20</v>
      </c>
      <c r="E18" s="34" t="s">
        <v>22</v>
      </c>
      <c r="F18" s="34" t="s">
        <v>105</v>
      </c>
      <c r="G18" s="34" t="s">
        <v>106</v>
      </c>
      <c r="H18" s="34" t="s">
        <v>133</v>
      </c>
      <c r="I18" s="34" t="s">
        <v>108</v>
      </c>
      <c r="J18" s="34" t="s">
        <v>24</v>
      </c>
      <c r="K18" s="34"/>
      <c r="L18" s="34" t="s">
        <v>25</v>
      </c>
      <c r="M18" s="34"/>
      <c r="N18" s="34" t="s">
        <v>26</v>
      </c>
    </row>
    <row r="19" spans="1:14" ht="47.25" customHeight="1" x14ac:dyDescent="0.3">
      <c r="A19" s="34"/>
      <c r="B19" s="34"/>
      <c r="C19" s="34"/>
      <c r="D19" s="34"/>
      <c r="E19" s="34"/>
      <c r="F19" s="34"/>
      <c r="G19" s="34"/>
      <c r="H19" s="34"/>
      <c r="I19" s="34"/>
      <c r="J19" s="35" t="s">
        <v>109</v>
      </c>
      <c r="K19" s="36" t="s">
        <v>110</v>
      </c>
      <c r="L19" s="35" t="s">
        <v>109</v>
      </c>
      <c r="M19" s="36" t="s">
        <v>111</v>
      </c>
      <c r="N19" s="34"/>
    </row>
    <row r="20" spans="1:14" s="38" customFormat="1" ht="10.199999999999999" x14ac:dyDescent="0.2">
      <c r="A20" s="37">
        <v>1</v>
      </c>
      <c r="B20" s="37">
        <v>2</v>
      </c>
      <c r="C20" s="37">
        <v>3</v>
      </c>
      <c r="D20" s="37">
        <v>4</v>
      </c>
      <c r="E20" s="37">
        <v>5</v>
      </c>
      <c r="F20" s="37">
        <v>6</v>
      </c>
      <c r="G20" s="37">
        <v>7</v>
      </c>
      <c r="H20" s="37">
        <v>8</v>
      </c>
      <c r="I20" s="37">
        <v>9</v>
      </c>
      <c r="J20" s="37">
        <v>10</v>
      </c>
      <c r="K20" s="37">
        <v>11</v>
      </c>
      <c r="L20" s="37">
        <v>12</v>
      </c>
      <c r="M20" s="37">
        <v>13</v>
      </c>
      <c r="N20" s="37">
        <v>14</v>
      </c>
    </row>
    <row r="21" spans="1:14" s="38" customFormat="1" ht="10.199999999999999" x14ac:dyDescent="0.2">
      <c r="A21" s="37" t="s">
        <v>112</v>
      </c>
      <c r="B21" s="39" t="s">
        <v>27</v>
      </c>
      <c r="C21" s="40" t="s">
        <v>28</v>
      </c>
      <c r="D21" s="41">
        <f>SUM(D22:D26)</f>
        <v>0</v>
      </c>
      <c r="E21" s="91">
        <v>1978.06</v>
      </c>
      <c r="F21" s="91">
        <v>0</v>
      </c>
      <c r="G21" s="91">
        <v>0</v>
      </c>
      <c r="H21" s="41">
        <f>SUM(H22:H25)</f>
        <v>0</v>
      </c>
      <c r="I21" s="41">
        <f>SUM(I22:I25)</f>
        <v>0</v>
      </c>
      <c r="J21" s="43" t="s">
        <v>27</v>
      </c>
      <c r="K21" s="43" t="s">
        <v>27</v>
      </c>
      <c r="L21" s="43" t="s">
        <v>27</v>
      </c>
      <c r="M21" s="43" t="s">
        <v>27</v>
      </c>
      <c r="N21" s="41">
        <f>E21-F21+G21+I21-J27</f>
        <v>1978.06</v>
      </c>
    </row>
    <row r="22" spans="1:14" s="38" customFormat="1" ht="13.5" customHeight="1" x14ac:dyDescent="0.2">
      <c r="A22" s="44" t="s">
        <v>113</v>
      </c>
      <c r="B22" s="39" t="s">
        <v>27</v>
      </c>
      <c r="C22" s="40" t="s">
        <v>29</v>
      </c>
      <c r="D22" s="91">
        <v>0</v>
      </c>
      <c r="E22" s="43" t="s">
        <v>27</v>
      </c>
      <c r="F22" s="43" t="s">
        <v>27</v>
      </c>
      <c r="G22" s="43" t="s">
        <v>27</v>
      </c>
      <c r="H22" s="91">
        <v>0</v>
      </c>
      <c r="I22" s="91">
        <v>0</v>
      </c>
      <c r="J22" s="43" t="s">
        <v>27</v>
      </c>
      <c r="K22" s="43" t="s">
        <v>27</v>
      </c>
      <c r="L22" s="43" t="s">
        <v>27</v>
      </c>
      <c r="M22" s="43" t="s">
        <v>27</v>
      </c>
      <c r="N22" s="43" t="s">
        <v>27</v>
      </c>
    </row>
    <row r="23" spans="1:14" s="38" customFormat="1" ht="10.199999999999999" x14ac:dyDescent="0.2">
      <c r="A23" s="45" t="s">
        <v>114</v>
      </c>
      <c r="B23" s="39" t="s">
        <v>27</v>
      </c>
      <c r="C23" s="40" t="s">
        <v>31</v>
      </c>
      <c r="D23" s="91">
        <v>0</v>
      </c>
      <c r="E23" s="43" t="s">
        <v>27</v>
      </c>
      <c r="F23" s="43" t="s">
        <v>27</v>
      </c>
      <c r="G23" s="43" t="s">
        <v>27</v>
      </c>
      <c r="H23" s="91">
        <v>0</v>
      </c>
      <c r="I23" s="91">
        <v>0</v>
      </c>
      <c r="J23" s="43" t="s">
        <v>27</v>
      </c>
      <c r="K23" s="43" t="s">
        <v>27</v>
      </c>
      <c r="L23" s="43" t="s">
        <v>27</v>
      </c>
      <c r="M23" s="43" t="s">
        <v>27</v>
      </c>
      <c r="N23" s="43" t="s">
        <v>27</v>
      </c>
    </row>
    <row r="24" spans="1:14" s="38" customFormat="1" ht="10.199999999999999" x14ac:dyDescent="0.2">
      <c r="A24" s="44" t="s">
        <v>115</v>
      </c>
      <c r="B24" s="39" t="s">
        <v>27</v>
      </c>
      <c r="C24" s="40" t="s">
        <v>33</v>
      </c>
      <c r="D24" s="91">
        <v>0</v>
      </c>
      <c r="E24" s="43" t="s">
        <v>27</v>
      </c>
      <c r="F24" s="43" t="s">
        <v>27</v>
      </c>
      <c r="G24" s="43" t="s">
        <v>27</v>
      </c>
      <c r="H24" s="91">
        <v>0</v>
      </c>
      <c r="I24" s="91">
        <v>0</v>
      </c>
      <c r="J24" s="43" t="s">
        <v>27</v>
      </c>
      <c r="K24" s="43" t="s">
        <v>27</v>
      </c>
      <c r="L24" s="43" t="s">
        <v>27</v>
      </c>
      <c r="M24" s="43" t="s">
        <v>27</v>
      </c>
      <c r="N24" s="43" t="s">
        <v>27</v>
      </c>
    </row>
    <row r="25" spans="1:14" s="38" customFormat="1" ht="12" customHeight="1" x14ac:dyDescent="0.2">
      <c r="A25" s="46" t="s">
        <v>116</v>
      </c>
      <c r="B25" s="39" t="s">
        <v>27</v>
      </c>
      <c r="C25" s="40" t="s">
        <v>35</v>
      </c>
      <c r="D25" s="91">
        <v>0</v>
      </c>
      <c r="E25" s="43" t="s">
        <v>27</v>
      </c>
      <c r="F25" s="43" t="s">
        <v>27</v>
      </c>
      <c r="G25" s="43" t="s">
        <v>27</v>
      </c>
      <c r="H25" s="91">
        <v>0</v>
      </c>
      <c r="I25" s="91">
        <v>0</v>
      </c>
      <c r="J25" s="43" t="s">
        <v>27</v>
      </c>
      <c r="K25" s="43" t="s">
        <v>27</v>
      </c>
      <c r="L25" s="43" t="s">
        <v>27</v>
      </c>
      <c r="M25" s="43" t="s">
        <v>27</v>
      </c>
      <c r="N25" s="43" t="s">
        <v>27</v>
      </c>
    </row>
    <row r="26" spans="1:14" s="38" customFormat="1" ht="10.199999999999999" x14ac:dyDescent="0.2">
      <c r="A26" s="44" t="s">
        <v>117</v>
      </c>
      <c r="B26" s="39" t="s">
        <v>27</v>
      </c>
      <c r="C26" s="40" t="s">
        <v>37</v>
      </c>
      <c r="D26" s="91">
        <v>0</v>
      </c>
      <c r="E26" s="43" t="s">
        <v>27</v>
      </c>
      <c r="F26" s="43" t="s">
        <v>27</v>
      </c>
      <c r="G26" s="43" t="s">
        <v>27</v>
      </c>
      <c r="H26" s="43" t="s">
        <v>27</v>
      </c>
      <c r="I26" s="43" t="s">
        <v>27</v>
      </c>
      <c r="J26" s="43" t="s">
        <v>27</v>
      </c>
      <c r="K26" s="43" t="s">
        <v>27</v>
      </c>
      <c r="L26" s="43" t="s">
        <v>27</v>
      </c>
      <c r="M26" s="43" t="s">
        <v>27</v>
      </c>
      <c r="N26" s="43" t="s">
        <v>27</v>
      </c>
    </row>
    <row r="27" spans="1:14" s="38" customFormat="1" ht="10.199999999999999" x14ac:dyDescent="0.2">
      <c r="A27" s="37" t="s">
        <v>118</v>
      </c>
      <c r="B27" s="37" t="s">
        <v>27</v>
      </c>
      <c r="C27" s="40" t="s">
        <v>39</v>
      </c>
      <c r="D27" s="41">
        <f>D29+D63</f>
        <v>0</v>
      </c>
      <c r="E27" s="43" t="s">
        <v>27</v>
      </c>
      <c r="F27" s="43" t="s">
        <v>27</v>
      </c>
      <c r="G27" s="43" t="s">
        <v>27</v>
      </c>
      <c r="H27" s="43" t="s">
        <v>27</v>
      </c>
      <c r="I27" s="43" t="s">
        <v>27</v>
      </c>
      <c r="J27" s="41">
        <f>J29+J63</f>
        <v>0</v>
      </c>
      <c r="K27" s="41">
        <f>K29+K63</f>
        <v>0</v>
      </c>
      <c r="L27" s="41">
        <f>L29+L63</f>
        <v>0</v>
      </c>
      <c r="M27" s="41">
        <f>M29+M63</f>
        <v>0</v>
      </c>
      <c r="N27" s="43" t="s">
        <v>27</v>
      </c>
    </row>
    <row r="28" spans="1:14" s="38" customFormat="1" ht="10.199999999999999" x14ac:dyDescent="0.2">
      <c r="A28" s="47" t="s">
        <v>119</v>
      </c>
      <c r="B28" s="39"/>
      <c r="C28" s="40"/>
      <c r="D28" s="41"/>
      <c r="E28" s="43"/>
      <c r="F28" s="43"/>
      <c r="G28" s="43"/>
      <c r="H28" s="43"/>
      <c r="I28" s="43"/>
      <c r="J28" s="41"/>
      <c r="K28" s="41"/>
      <c r="L28" s="41"/>
      <c r="M28" s="41"/>
      <c r="N28" s="43"/>
    </row>
    <row r="29" spans="1:14" s="38" customFormat="1" ht="10.199999999999999" x14ac:dyDescent="0.2">
      <c r="A29" s="39" t="s">
        <v>120</v>
      </c>
      <c r="B29" s="39">
        <v>2000</v>
      </c>
      <c r="C29" s="40" t="s">
        <v>41</v>
      </c>
      <c r="D29" s="41">
        <f>D30+D35+D51+D54+D58+D62</f>
        <v>0</v>
      </c>
      <c r="E29" s="43" t="s">
        <v>27</v>
      </c>
      <c r="F29" s="43" t="s">
        <v>27</v>
      </c>
      <c r="G29" s="43" t="s">
        <v>27</v>
      </c>
      <c r="H29" s="43" t="s">
        <v>27</v>
      </c>
      <c r="I29" s="43" t="s">
        <v>27</v>
      </c>
      <c r="J29" s="41">
        <f>J30+J35+J51+J54+J58+J62</f>
        <v>0</v>
      </c>
      <c r="K29" s="41">
        <f>K30+K35+K51+K54+K58+K62</f>
        <v>0</v>
      </c>
      <c r="L29" s="41">
        <f>L30+L35+L51+L54+L58+L62</f>
        <v>0</v>
      </c>
      <c r="M29" s="41">
        <f>M30+M35+M51+M54+M58+M62</f>
        <v>0</v>
      </c>
      <c r="N29" s="43" t="s">
        <v>27</v>
      </c>
    </row>
    <row r="30" spans="1:14" s="38" customFormat="1" ht="10.199999999999999" x14ac:dyDescent="0.2">
      <c r="A30" s="48" t="s">
        <v>30</v>
      </c>
      <c r="B30" s="39">
        <v>2100</v>
      </c>
      <c r="C30" s="40" t="s">
        <v>43</v>
      </c>
      <c r="D30" s="41">
        <f>D31+D34</f>
        <v>0</v>
      </c>
      <c r="E30" s="43" t="s">
        <v>27</v>
      </c>
      <c r="F30" s="43" t="s">
        <v>27</v>
      </c>
      <c r="G30" s="43" t="s">
        <v>27</v>
      </c>
      <c r="H30" s="43" t="s">
        <v>27</v>
      </c>
      <c r="I30" s="43" t="s">
        <v>27</v>
      </c>
      <c r="J30" s="41">
        <f>J31+J34</f>
        <v>0</v>
      </c>
      <c r="K30" s="41">
        <f>K31+K34</f>
        <v>0</v>
      </c>
      <c r="L30" s="41">
        <f>L31+L34</f>
        <v>0</v>
      </c>
      <c r="M30" s="41">
        <f>M31+M34</f>
        <v>0</v>
      </c>
      <c r="N30" s="43" t="s">
        <v>27</v>
      </c>
    </row>
    <row r="31" spans="1:14" s="38" customFormat="1" ht="10.199999999999999" x14ac:dyDescent="0.2">
      <c r="A31" s="49" t="s">
        <v>32</v>
      </c>
      <c r="B31" s="50">
        <v>2110</v>
      </c>
      <c r="C31" s="50">
        <v>100</v>
      </c>
      <c r="D31" s="93">
        <f>SUM(D32:D33)</f>
        <v>0</v>
      </c>
      <c r="E31" s="43" t="s">
        <v>27</v>
      </c>
      <c r="F31" s="43" t="s">
        <v>27</v>
      </c>
      <c r="G31" s="43" t="s">
        <v>27</v>
      </c>
      <c r="H31" s="43" t="s">
        <v>27</v>
      </c>
      <c r="I31" s="43" t="s">
        <v>27</v>
      </c>
      <c r="J31" s="93">
        <f>SUM(J32:J33)</f>
        <v>0</v>
      </c>
      <c r="K31" s="93">
        <f>SUM(K32:K33)</f>
        <v>0</v>
      </c>
      <c r="L31" s="93">
        <f>SUM(L32:L33)</f>
        <v>0</v>
      </c>
      <c r="M31" s="93">
        <f>SUM(M32:M33)</f>
        <v>0</v>
      </c>
      <c r="N31" s="43" t="s">
        <v>27</v>
      </c>
    </row>
    <row r="32" spans="1:14" s="38" customFormat="1" ht="10.199999999999999" x14ac:dyDescent="0.2">
      <c r="A32" s="51" t="s">
        <v>34</v>
      </c>
      <c r="B32" s="35">
        <v>2111</v>
      </c>
      <c r="C32" s="35">
        <v>110</v>
      </c>
      <c r="D32" s="94">
        <v>0</v>
      </c>
      <c r="E32" s="43" t="s">
        <v>27</v>
      </c>
      <c r="F32" s="43" t="s">
        <v>27</v>
      </c>
      <c r="G32" s="43" t="s">
        <v>27</v>
      </c>
      <c r="H32" s="43" t="s">
        <v>27</v>
      </c>
      <c r="I32" s="43" t="s">
        <v>27</v>
      </c>
      <c r="J32" s="94">
        <v>0</v>
      </c>
      <c r="K32" s="94">
        <v>0</v>
      </c>
      <c r="L32" s="94">
        <v>0</v>
      </c>
      <c r="M32" s="94">
        <v>0</v>
      </c>
      <c r="N32" s="43" t="s">
        <v>27</v>
      </c>
    </row>
    <row r="33" spans="1:14" s="38" customFormat="1" ht="10.199999999999999" x14ac:dyDescent="0.2">
      <c r="A33" s="51" t="s">
        <v>36</v>
      </c>
      <c r="B33" s="35">
        <v>2112</v>
      </c>
      <c r="C33" s="35">
        <v>120</v>
      </c>
      <c r="D33" s="94">
        <v>0</v>
      </c>
      <c r="E33" s="43" t="s">
        <v>27</v>
      </c>
      <c r="F33" s="43" t="s">
        <v>27</v>
      </c>
      <c r="G33" s="43" t="s">
        <v>27</v>
      </c>
      <c r="H33" s="43" t="s">
        <v>27</v>
      </c>
      <c r="I33" s="43" t="s">
        <v>27</v>
      </c>
      <c r="J33" s="95">
        <v>0</v>
      </c>
      <c r="K33" s="95">
        <v>0</v>
      </c>
      <c r="L33" s="95">
        <v>0</v>
      </c>
      <c r="M33" s="95">
        <v>0</v>
      </c>
      <c r="N33" s="43" t="s">
        <v>27</v>
      </c>
    </row>
    <row r="34" spans="1:14" s="38" customFormat="1" ht="10.199999999999999" x14ac:dyDescent="0.2">
      <c r="A34" s="52" t="s">
        <v>38</v>
      </c>
      <c r="B34" s="50">
        <v>2120</v>
      </c>
      <c r="C34" s="50">
        <v>130</v>
      </c>
      <c r="D34" s="96">
        <v>0</v>
      </c>
      <c r="E34" s="43" t="s">
        <v>27</v>
      </c>
      <c r="F34" s="43" t="s">
        <v>27</v>
      </c>
      <c r="G34" s="43" t="s">
        <v>27</v>
      </c>
      <c r="H34" s="43" t="s">
        <v>27</v>
      </c>
      <c r="I34" s="43" t="s">
        <v>27</v>
      </c>
      <c r="J34" s="96">
        <v>0</v>
      </c>
      <c r="K34" s="96">
        <v>0</v>
      </c>
      <c r="L34" s="96">
        <v>0</v>
      </c>
      <c r="M34" s="96">
        <v>0</v>
      </c>
      <c r="N34" s="43" t="s">
        <v>27</v>
      </c>
    </row>
    <row r="35" spans="1:14" s="38" customFormat="1" ht="10.199999999999999" x14ac:dyDescent="0.2">
      <c r="A35" s="53" t="s">
        <v>40</v>
      </c>
      <c r="B35" s="39">
        <v>2200</v>
      </c>
      <c r="C35" s="39">
        <v>140</v>
      </c>
      <c r="D35" s="41">
        <f>SUM(D36:D42)+D48</f>
        <v>0</v>
      </c>
      <c r="E35" s="43" t="s">
        <v>27</v>
      </c>
      <c r="F35" s="43" t="s">
        <v>27</v>
      </c>
      <c r="G35" s="43" t="s">
        <v>27</v>
      </c>
      <c r="H35" s="43" t="s">
        <v>27</v>
      </c>
      <c r="I35" s="43" t="s">
        <v>27</v>
      </c>
      <c r="J35" s="41">
        <f>SUM(J36:J42)+J48</f>
        <v>0</v>
      </c>
      <c r="K35" s="41">
        <f>SUM(K36:K42)+K48</f>
        <v>0</v>
      </c>
      <c r="L35" s="41">
        <f>SUM(L36:L42)+L48</f>
        <v>0</v>
      </c>
      <c r="M35" s="41">
        <f>SUM(M36:M42)+M48</f>
        <v>0</v>
      </c>
      <c r="N35" s="43" t="s">
        <v>27</v>
      </c>
    </row>
    <row r="36" spans="1:14" s="38" customFormat="1" ht="10.199999999999999" x14ac:dyDescent="0.2">
      <c r="A36" s="49" t="s">
        <v>42</v>
      </c>
      <c r="B36" s="50">
        <v>2210</v>
      </c>
      <c r="C36" s="50">
        <v>150</v>
      </c>
      <c r="D36" s="96">
        <v>0</v>
      </c>
      <c r="E36" s="43" t="s">
        <v>27</v>
      </c>
      <c r="F36" s="43" t="s">
        <v>27</v>
      </c>
      <c r="G36" s="43" t="s">
        <v>27</v>
      </c>
      <c r="H36" s="43" t="s">
        <v>27</v>
      </c>
      <c r="I36" s="43" t="s">
        <v>27</v>
      </c>
      <c r="J36" s="96">
        <v>0</v>
      </c>
      <c r="K36" s="96">
        <v>0</v>
      </c>
      <c r="L36" s="96">
        <v>0</v>
      </c>
      <c r="M36" s="96">
        <v>0</v>
      </c>
      <c r="N36" s="43" t="s">
        <v>27</v>
      </c>
    </row>
    <row r="37" spans="1:14" s="38" customFormat="1" ht="10.199999999999999" x14ac:dyDescent="0.2">
      <c r="A37" s="49" t="s">
        <v>44</v>
      </c>
      <c r="B37" s="50">
        <v>2220</v>
      </c>
      <c r="C37" s="50">
        <v>160</v>
      </c>
      <c r="D37" s="96">
        <v>0</v>
      </c>
      <c r="E37" s="43" t="s">
        <v>27</v>
      </c>
      <c r="F37" s="43" t="s">
        <v>27</v>
      </c>
      <c r="G37" s="43" t="s">
        <v>27</v>
      </c>
      <c r="H37" s="43" t="s">
        <v>27</v>
      </c>
      <c r="I37" s="43" t="s">
        <v>27</v>
      </c>
      <c r="J37" s="96">
        <v>0</v>
      </c>
      <c r="K37" s="96">
        <v>0</v>
      </c>
      <c r="L37" s="96">
        <v>0</v>
      </c>
      <c r="M37" s="96">
        <v>0</v>
      </c>
      <c r="N37" s="43" t="s">
        <v>27</v>
      </c>
    </row>
    <row r="38" spans="1:14" s="38" customFormat="1" ht="10.199999999999999" x14ac:dyDescent="0.2">
      <c r="A38" s="49" t="s">
        <v>45</v>
      </c>
      <c r="B38" s="50">
        <v>2230</v>
      </c>
      <c r="C38" s="50">
        <v>170</v>
      </c>
      <c r="D38" s="96">
        <v>0</v>
      </c>
      <c r="E38" s="43" t="s">
        <v>27</v>
      </c>
      <c r="F38" s="43" t="s">
        <v>27</v>
      </c>
      <c r="G38" s="43" t="s">
        <v>27</v>
      </c>
      <c r="H38" s="43" t="s">
        <v>27</v>
      </c>
      <c r="I38" s="43" t="s">
        <v>27</v>
      </c>
      <c r="J38" s="96">
        <v>0</v>
      </c>
      <c r="K38" s="96">
        <v>0</v>
      </c>
      <c r="L38" s="96">
        <v>0</v>
      </c>
      <c r="M38" s="96">
        <v>0</v>
      </c>
      <c r="N38" s="43" t="s">
        <v>27</v>
      </c>
    </row>
    <row r="39" spans="1:14" s="38" customFormat="1" ht="10.199999999999999" x14ac:dyDescent="0.2">
      <c r="A39" s="49" t="s">
        <v>46</v>
      </c>
      <c r="B39" s="50">
        <v>2240</v>
      </c>
      <c r="C39" s="50">
        <v>180</v>
      </c>
      <c r="D39" s="96">
        <v>0</v>
      </c>
      <c r="E39" s="43" t="s">
        <v>27</v>
      </c>
      <c r="F39" s="43" t="s">
        <v>27</v>
      </c>
      <c r="G39" s="43" t="s">
        <v>27</v>
      </c>
      <c r="H39" s="43" t="s">
        <v>27</v>
      </c>
      <c r="I39" s="43" t="s">
        <v>27</v>
      </c>
      <c r="J39" s="96">
        <v>0</v>
      </c>
      <c r="K39" s="96">
        <v>0</v>
      </c>
      <c r="L39" s="96">
        <v>0</v>
      </c>
      <c r="M39" s="96">
        <v>0</v>
      </c>
      <c r="N39" s="43" t="s">
        <v>27</v>
      </c>
    </row>
    <row r="40" spans="1:14" s="38" customFormat="1" ht="11.25" customHeight="1" x14ac:dyDescent="0.2">
      <c r="A40" s="49" t="s">
        <v>47</v>
      </c>
      <c r="B40" s="50">
        <v>2250</v>
      </c>
      <c r="C40" s="50">
        <v>190</v>
      </c>
      <c r="D40" s="96">
        <v>0</v>
      </c>
      <c r="E40" s="43" t="s">
        <v>27</v>
      </c>
      <c r="F40" s="43" t="s">
        <v>27</v>
      </c>
      <c r="G40" s="43" t="s">
        <v>27</v>
      </c>
      <c r="H40" s="43" t="s">
        <v>27</v>
      </c>
      <c r="I40" s="43" t="s">
        <v>27</v>
      </c>
      <c r="J40" s="96">
        <v>0</v>
      </c>
      <c r="K40" s="96">
        <v>0</v>
      </c>
      <c r="L40" s="96">
        <v>0</v>
      </c>
      <c r="M40" s="96">
        <v>0</v>
      </c>
      <c r="N40" s="43" t="s">
        <v>27</v>
      </c>
    </row>
    <row r="41" spans="1:14" s="38" customFormat="1" ht="11.25" customHeight="1" x14ac:dyDescent="0.2">
      <c r="A41" s="52" t="s">
        <v>48</v>
      </c>
      <c r="B41" s="50">
        <v>2260</v>
      </c>
      <c r="C41" s="50">
        <v>200</v>
      </c>
      <c r="D41" s="96">
        <v>0</v>
      </c>
      <c r="E41" s="43" t="s">
        <v>27</v>
      </c>
      <c r="F41" s="43" t="s">
        <v>27</v>
      </c>
      <c r="G41" s="43" t="s">
        <v>27</v>
      </c>
      <c r="H41" s="43" t="s">
        <v>27</v>
      </c>
      <c r="I41" s="43" t="s">
        <v>27</v>
      </c>
      <c r="J41" s="96">
        <v>0</v>
      </c>
      <c r="K41" s="96">
        <v>0</v>
      </c>
      <c r="L41" s="96">
        <v>0</v>
      </c>
      <c r="M41" s="96">
        <v>0</v>
      </c>
      <c r="N41" s="43" t="s">
        <v>27</v>
      </c>
    </row>
    <row r="42" spans="1:14" s="38" customFormat="1" ht="11.25" customHeight="1" x14ac:dyDescent="0.2">
      <c r="A42" s="52" t="s">
        <v>49</v>
      </c>
      <c r="B42" s="50">
        <v>2270</v>
      </c>
      <c r="C42" s="50">
        <v>210</v>
      </c>
      <c r="D42" s="93">
        <f>SUM(D43:D47)</f>
        <v>0</v>
      </c>
      <c r="E42" s="43" t="s">
        <v>27</v>
      </c>
      <c r="F42" s="43" t="s">
        <v>27</v>
      </c>
      <c r="G42" s="43" t="s">
        <v>27</v>
      </c>
      <c r="H42" s="43" t="s">
        <v>27</v>
      </c>
      <c r="I42" s="43" t="s">
        <v>27</v>
      </c>
      <c r="J42" s="93">
        <f>SUM(J43:J47)</f>
        <v>0</v>
      </c>
      <c r="K42" s="93">
        <f>SUM(K43:K47)</f>
        <v>0</v>
      </c>
      <c r="L42" s="93">
        <f>SUM(L43:L47)</f>
        <v>0</v>
      </c>
      <c r="M42" s="93">
        <f>SUM(M43:M47)</f>
        <v>0</v>
      </c>
      <c r="N42" s="43" t="s">
        <v>27</v>
      </c>
    </row>
    <row r="43" spans="1:14" s="38" customFormat="1" ht="11.25" customHeight="1" x14ac:dyDescent="0.2">
      <c r="A43" s="51" t="s">
        <v>50</v>
      </c>
      <c r="B43" s="35">
        <v>2271</v>
      </c>
      <c r="C43" s="35">
        <v>220</v>
      </c>
      <c r="D43" s="94">
        <v>0</v>
      </c>
      <c r="E43" s="43" t="s">
        <v>27</v>
      </c>
      <c r="F43" s="43" t="s">
        <v>27</v>
      </c>
      <c r="G43" s="43" t="s">
        <v>27</v>
      </c>
      <c r="H43" s="43" t="s">
        <v>27</v>
      </c>
      <c r="I43" s="43" t="s">
        <v>27</v>
      </c>
      <c r="J43" s="94">
        <v>0</v>
      </c>
      <c r="K43" s="94">
        <v>0</v>
      </c>
      <c r="L43" s="94">
        <v>0</v>
      </c>
      <c r="M43" s="94">
        <v>0</v>
      </c>
      <c r="N43" s="43" t="s">
        <v>27</v>
      </c>
    </row>
    <row r="44" spans="1:14" s="38" customFormat="1" ht="10.199999999999999" x14ac:dyDescent="0.2">
      <c r="A44" s="51" t="s">
        <v>51</v>
      </c>
      <c r="B44" s="35">
        <v>2272</v>
      </c>
      <c r="C44" s="50">
        <v>230</v>
      </c>
      <c r="D44" s="96">
        <v>0</v>
      </c>
      <c r="E44" s="43" t="s">
        <v>27</v>
      </c>
      <c r="F44" s="43" t="s">
        <v>27</v>
      </c>
      <c r="G44" s="43" t="s">
        <v>27</v>
      </c>
      <c r="H44" s="43" t="s">
        <v>27</v>
      </c>
      <c r="I44" s="43" t="s">
        <v>27</v>
      </c>
      <c r="J44" s="96">
        <v>0</v>
      </c>
      <c r="K44" s="96">
        <v>0</v>
      </c>
      <c r="L44" s="96">
        <v>0</v>
      </c>
      <c r="M44" s="96">
        <v>0</v>
      </c>
      <c r="N44" s="43" t="s">
        <v>27</v>
      </c>
    </row>
    <row r="45" spans="1:14" s="38" customFormat="1" ht="10.199999999999999" x14ac:dyDescent="0.2">
      <c r="A45" s="51" t="s">
        <v>52</v>
      </c>
      <c r="B45" s="35">
        <v>2273</v>
      </c>
      <c r="C45" s="35">
        <v>240</v>
      </c>
      <c r="D45" s="96">
        <v>0</v>
      </c>
      <c r="E45" s="43" t="s">
        <v>27</v>
      </c>
      <c r="F45" s="43" t="s">
        <v>27</v>
      </c>
      <c r="G45" s="43" t="s">
        <v>27</v>
      </c>
      <c r="H45" s="43" t="s">
        <v>27</v>
      </c>
      <c r="I45" s="43" t="s">
        <v>27</v>
      </c>
      <c r="J45" s="96">
        <v>0</v>
      </c>
      <c r="K45" s="96">
        <v>0</v>
      </c>
      <c r="L45" s="96">
        <v>0</v>
      </c>
      <c r="M45" s="96">
        <v>0</v>
      </c>
      <c r="N45" s="43" t="s">
        <v>27</v>
      </c>
    </row>
    <row r="46" spans="1:14" s="38" customFormat="1" ht="10.199999999999999" x14ac:dyDescent="0.2">
      <c r="A46" s="51" t="s">
        <v>53</v>
      </c>
      <c r="B46" s="35">
        <v>2274</v>
      </c>
      <c r="C46" s="50">
        <v>250</v>
      </c>
      <c r="D46" s="96">
        <v>0</v>
      </c>
      <c r="E46" s="43" t="s">
        <v>27</v>
      </c>
      <c r="F46" s="43" t="s">
        <v>27</v>
      </c>
      <c r="G46" s="43" t="s">
        <v>27</v>
      </c>
      <c r="H46" s="43" t="s">
        <v>27</v>
      </c>
      <c r="I46" s="43" t="s">
        <v>27</v>
      </c>
      <c r="J46" s="96">
        <v>0</v>
      </c>
      <c r="K46" s="96">
        <v>0</v>
      </c>
      <c r="L46" s="96">
        <v>0</v>
      </c>
      <c r="M46" s="96">
        <v>0</v>
      </c>
      <c r="N46" s="43" t="s">
        <v>27</v>
      </c>
    </row>
    <row r="47" spans="1:14" s="38" customFormat="1" ht="10.199999999999999" x14ac:dyDescent="0.2">
      <c r="A47" s="51" t="s">
        <v>54</v>
      </c>
      <c r="B47" s="35">
        <v>2275</v>
      </c>
      <c r="C47" s="35">
        <v>260</v>
      </c>
      <c r="D47" s="94">
        <v>0</v>
      </c>
      <c r="E47" s="43" t="s">
        <v>27</v>
      </c>
      <c r="F47" s="43" t="s">
        <v>27</v>
      </c>
      <c r="G47" s="43" t="s">
        <v>27</v>
      </c>
      <c r="H47" s="43" t="s">
        <v>27</v>
      </c>
      <c r="I47" s="43" t="s">
        <v>27</v>
      </c>
      <c r="J47" s="94">
        <v>0</v>
      </c>
      <c r="K47" s="94">
        <v>0</v>
      </c>
      <c r="L47" s="94">
        <v>0</v>
      </c>
      <c r="M47" s="94">
        <v>0</v>
      </c>
      <c r="N47" s="43" t="s">
        <v>27</v>
      </c>
    </row>
    <row r="48" spans="1:14" s="38" customFormat="1" ht="20.399999999999999" x14ac:dyDescent="0.2">
      <c r="A48" s="52" t="s">
        <v>55</v>
      </c>
      <c r="B48" s="50">
        <v>2280</v>
      </c>
      <c r="C48" s="50">
        <v>270</v>
      </c>
      <c r="D48" s="93">
        <f>SUM(D49:D50)</f>
        <v>0</v>
      </c>
      <c r="E48" s="43" t="s">
        <v>27</v>
      </c>
      <c r="F48" s="43" t="s">
        <v>27</v>
      </c>
      <c r="G48" s="43" t="s">
        <v>27</v>
      </c>
      <c r="H48" s="43" t="s">
        <v>27</v>
      </c>
      <c r="I48" s="43" t="s">
        <v>27</v>
      </c>
      <c r="J48" s="93">
        <f>SUM(J49:J50)</f>
        <v>0</v>
      </c>
      <c r="K48" s="93">
        <f>SUM(K49:K50)</f>
        <v>0</v>
      </c>
      <c r="L48" s="93">
        <f>SUM(L49:L50)</f>
        <v>0</v>
      </c>
      <c r="M48" s="93">
        <f>SUM(M49:M50)</f>
        <v>0</v>
      </c>
      <c r="N48" s="43" t="s">
        <v>27</v>
      </c>
    </row>
    <row r="49" spans="1:14" s="38" customFormat="1" ht="20.399999999999999" x14ac:dyDescent="0.2">
      <c r="A49" s="54" t="s">
        <v>56</v>
      </c>
      <c r="B49" s="35">
        <v>2281</v>
      </c>
      <c r="C49" s="35">
        <v>280</v>
      </c>
      <c r="D49" s="94">
        <v>0</v>
      </c>
      <c r="E49" s="43" t="s">
        <v>27</v>
      </c>
      <c r="F49" s="43" t="s">
        <v>27</v>
      </c>
      <c r="G49" s="43" t="s">
        <v>27</v>
      </c>
      <c r="H49" s="43" t="s">
        <v>27</v>
      </c>
      <c r="I49" s="43" t="s">
        <v>27</v>
      </c>
      <c r="J49" s="94">
        <v>0</v>
      </c>
      <c r="K49" s="94">
        <v>0</v>
      </c>
      <c r="L49" s="94">
        <v>0</v>
      </c>
      <c r="M49" s="94">
        <v>0</v>
      </c>
      <c r="N49" s="43" t="s">
        <v>27</v>
      </c>
    </row>
    <row r="50" spans="1:14" s="38" customFormat="1" ht="20.399999999999999" x14ac:dyDescent="0.2">
      <c r="A50" s="51" t="s">
        <v>57</v>
      </c>
      <c r="B50" s="35">
        <v>2282</v>
      </c>
      <c r="C50" s="50">
        <v>290</v>
      </c>
      <c r="D50" s="94">
        <v>0</v>
      </c>
      <c r="E50" s="43" t="s">
        <v>27</v>
      </c>
      <c r="F50" s="43" t="s">
        <v>27</v>
      </c>
      <c r="G50" s="43" t="s">
        <v>27</v>
      </c>
      <c r="H50" s="43" t="s">
        <v>27</v>
      </c>
      <c r="I50" s="43" t="s">
        <v>27</v>
      </c>
      <c r="J50" s="94">
        <v>0</v>
      </c>
      <c r="K50" s="94">
        <v>0</v>
      </c>
      <c r="L50" s="94">
        <v>0</v>
      </c>
      <c r="M50" s="94">
        <v>0</v>
      </c>
      <c r="N50" s="43" t="s">
        <v>27</v>
      </c>
    </row>
    <row r="51" spans="1:14" s="38" customFormat="1" ht="10.199999999999999" x14ac:dyDescent="0.2">
      <c r="A51" s="48" t="s">
        <v>58</v>
      </c>
      <c r="B51" s="39">
        <v>2400</v>
      </c>
      <c r="C51" s="39">
        <v>300</v>
      </c>
      <c r="D51" s="41">
        <f>SUM(D52:D53)</f>
        <v>0</v>
      </c>
      <c r="E51" s="43" t="s">
        <v>27</v>
      </c>
      <c r="F51" s="43" t="s">
        <v>27</v>
      </c>
      <c r="G51" s="43" t="s">
        <v>27</v>
      </c>
      <c r="H51" s="43" t="s">
        <v>27</v>
      </c>
      <c r="I51" s="43" t="s">
        <v>27</v>
      </c>
      <c r="J51" s="41">
        <f>SUM(J52:J53)</f>
        <v>0</v>
      </c>
      <c r="K51" s="41">
        <f>SUM(K52:K53)</f>
        <v>0</v>
      </c>
      <c r="L51" s="41">
        <f>SUM(L52:L53)</f>
        <v>0</v>
      </c>
      <c r="M51" s="41">
        <f>SUM(M52:M53)</f>
        <v>0</v>
      </c>
      <c r="N51" s="43" t="s">
        <v>27</v>
      </c>
    </row>
    <row r="52" spans="1:14" s="38" customFormat="1" ht="10.199999999999999" x14ac:dyDescent="0.2">
      <c r="A52" s="55" t="s">
        <v>59</v>
      </c>
      <c r="B52" s="50">
        <v>2410</v>
      </c>
      <c r="C52" s="50">
        <v>310</v>
      </c>
      <c r="D52" s="96">
        <v>0</v>
      </c>
      <c r="E52" s="43" t="s">
        <v>27</v>
      </c>
      <c r="F52" s="43" t="s">
        <v>27</v>
      </c>
      <c r="G52" s="43" t="s">
        <v>27</v>
      </c>
      <c r="H52" s="43" t="s">
        <v>27</v>
      </c>
      <c r="I52" s="43" t="s">
        <v>27</v>
      </c>
      <c r="J52" s="96">
        <v>0</v>
      </c>
      <c r="K52" s="96">
        <v>0</v>
      </c>
      <c r="L52" s="96">
        <v>0</v>
      </c>
      <c r="M52" s="96">
        <v>0</v>
      </c>
      <c r="N52" s="43" t="s">
        <v>27</v>
      </c>
    </row>
    <row r="53" spans="1:14" s="38" customFormat="1" ht="10.199999999999999" x14ac:dyDescent="0.2">
      <c r="A53" s="55" t="s">
        <v>60</v>
      </c>
      <c r="B53" s="50">
        <v>2420</v>
      </c>
      <c r="C53" s="50">
        <v>320</v>
      </c>
      <c r="D53" s="96">
        <v>0</v>
      </c>
      <c r="E53" s="43" t="s">
        <v>27</v>
      </c>
      <c r="F53" s="43" t="s">
        <v>27</v>
      </c>
      <c r="G53" s="43" t="s">
        <v>27</v>
      </c>
      <c r="H53" s="43" t="s">
        <v>27</v>
      </c>
      <c r="I53" s="43" t="s">
        <v>27</v>
      </c>
      <c r="J53" s="96">
        <v>0</v>
      </c>
      <c r="K53" s="96">
        <v>0</v>
      </c>
      <c r="L53" s="96">
        <v>0</v>
      </c>
      <c r="M53" s="96">
        <v>0</v>
      </c>
      <c r="N53" s="43" t="s">
        <v>27</v>
      </c>
    </row>
    <row r="54" spans="1:14" s="38" customFormat="1" ht="10.8" x14ac:dyDescent="0.2">
      <c r="A54" s="56" t="s">
        <v>61</v>
      </c>
      <c r="B54" s="39">
        <v>2600</v>
      </c>
      <c r="C54" s="57">
        <v>330</v>
      </c>
      <c r="D54" s="41">
        <f>SUM(D55:D57)</f>
        <v>0</v>
      </c>
      <c r="E54" s="43" t="s">
        <v>27</v>
      </c>
      <c r="F54" s="43" t="s">
        <v>27</v>
      </c>
      <c r="G54" s="43" t="s">
        <v>27</v>
      </c>
      <c r="H54" s="43" t="s">
        <v>27</v>
      </c>
      <c r="I54" s="43" t="s">
        <v>27</v>
      </c>
      <c r="J54" s="41">
        <f>SUM(J55:J57)</f>
        <v>0</v>
      </c>
      <c r="K54" s="41">
        <f>SUM(K55:K57)</f>
        <v>0</v>
      </c>
      <c r="L54" s="41">
        <f>SUM(L55:L57)</f>
        <v>0</v>
      </c>
      <c r="M54" s="41">
        <f>SUM(M55:M57)</f>
        <v>0</v>
      </c>
      <c r="N54" s="43" t="s">
        <v>27</v>
      </c>
    </row>
    <row r="55" spans="1:14" s="38" customFormat="1" ht="12.75" customHeight="1" x14ac:dyDescent="0.2">
      <c r="A55" s="52" t="s">
        <v>62</v>
      </c>
      <c r="B55" s="50">
        <v>2610</v>
      </c>
      <c r="C55" s="50">
        <v>340</v>
      </c>
      <c r="D55" s="96">
        <v>0</v>
      </c>
      <c r="E55" s="43" t="s">
        <v>27</v>
      </c>
      <c r="F55" s="43" t="s">
        <v>27</v>
      </c>
      <c r="G55" s="43" t="s">
        <v>27</v>
      </c>
      <c r="H55" s="43" t="s">
        <v>27</v>
      </c>
      <c r="I55" s="43" t="s">
        <v>27</v>
      </c>
      <c r="J55" s="96">
        <v>0</v>
      </c>
      <c r="K55" s="96">
        <v>0</v>
      </c>
      <c r="L55" s="96">
        <v>0</v>
      </c>
      <c r="M55" s="96">
        <v>0</v>
      </c>
      <c r="N55" s="43" t="s">
        <v>27</v>
      </c>
    </row>
    <row r="56" spans="1:14" s="38" customFormat="1" ht="10.8" x14ac:dyDescent="0.25">
      <c r="A56" s="52" t="s">
        <v>63</v>
      </c>
      <c r="B56" s="50">
        <v>2620</v>
      </c>
      <c r="C56" s="50">
        <v>350</v>
      </c>
      <c r="D56" s="98">
        <v>0</v>
      </c>
      <c r="E56" s="43" t="s">
        <v>27</v>
      </c>
      <c r="F56" s="43" t="s">
        <v>27</v>
      </c>
      <c r="G56" s="43" t="s">
        <v>27</v>
      </c>
      <c r="H56" s="43" t="s">
        <v>27</v>
      </c>
      <c r="I56" s="43" t="s">
        <v>27</v>
      </c>
      <c r="J56" s="99">
        <v>0</v>
      </c>
      <c r="K56" s="99">
        <v>0</v>
      </c>
      <c r="L56" s="99">
        <v>0</v>
      </c>
      <c r="M56" s="99">
        <v>0</v>
      </c>
      <c r="N56" s="43" t="s">
        <v>27</v>
      </c>
    </row>
    <row r="57" spans="1:14" s="38" customFormat="1" ht="11.25" customHeight="1" x14ac:dyDescent="0.2">
      <c r="A57" s="55" t="s">
        <v>64</v>
      </c>
      <c r="B57" s="50">
        <v>2630</v>
      </c>
      <c r="C57" s="50">
        <v>360</v>
      </c>
      <c r="D57" s="100">
        <v>0</v>
      </c>
      <c r="E57" s="43" t="s">
        <v>27</v>
      </c>
      <c r="F57" s="43" t="s">
        <v>27</v>
      </c>
      <c r="G57" s="43" t="s">
        <v>27</v>
      </c>
      <c r="H57" s="43" t="s">
        <v>27</v>
      </c>
      <c r="I57" s="43" t="s">
        <v>27</v>
      </c>
      <c r="J57" s="100">
        <v>0</v>
      </c>
      <c r="K57" s="100">
        <v>0</v>
      </c>
      <c r="L57" s="100">
        <v>0</v>
      </c>
      <c r="M57" s="100">
        <v>0</v>
      </c>
      <c r="N57" s="43" t="s">
        <v>27</v>
      </c>
    </row>
    <row r="58" spans="1:14" s="38" customFormat="1" ht="10.5" customHeight="1" x14ac:dyDescent="0.2">
      <c r="A58" s="53" t="s">
        <v>65</v>
      </c>
      <c r="B58" s="39">
        <v>2700</v>
      </c>
      <c r="C58" s="39">
        <v>370</v>
      </c>
      <c r="D58" s="41">
        <f>SUM(D59:D61)</f>
        <v>0</v>
      </c>
      <c r="E58" s="43" t="s">
        <v>27</v>
      </c>
      <c r="F58" s="43" t="s">
        <v>27</v>
      </c>
      <c r="G58" s="43" t="s">
        <v>27</v>
      </c>
      <c r="H58" s="43" t="s">
        <v>27</v>
      </c>
      <c r="I58" s="43" t="s">
        <v>27</v>
      </c>
      <c r="J58" s="41">
        <f>SUM(J59:J61)</f>
        <v>0</v>
      </c>
      <c r="K58" s="41">
        <f>SUM(K59:K61)</f>
        <v>0</v>
      </c>
      <c r="L58" s="41">
        <f>SUM(L59:L61)</f>
        <v>0</v>
      </c>
      <c r="M58" s="41">
        <f>SUM(M59:M61)</f>
        <v>0</v>
      </c>
      <c r="N58" s="43" t="s">
        <v>27</v>
      </c>
    </row>
    <row r="59" spans="1:14" s="38" customFormat="1" ht="10.199999999999999" x14ac:dyDescent="0.2">
      <c r="A59" s="52" t="s">
        <v>66</v>
      </c>
      <c r="B59" s="50">
        <v>2710</v>
      </c>
      <c r="C59" s="50">
        <v>380</v>
      </c>
      <c r="D59" s="96">
        <v>0</v>
      </c>
      <c r="E59" s="43" t="s">
        <v>27</v>
      </c>
      <c r="F59" s="43" t="s">
        <v>27</v>
      </c>
      <c r="G59" s="43" t="s">
        <v>27</v>
      </c>
      <c r="H59" s="43" t="s">
        <v>27</v>
      </c>
      <c r="I59" s="43" t="s">
        <v>27</v>
      </c>
      <c r="J59" s="96">
        <v>0</v>
      </c>
      <c r="K59" s="96">
        <v>0</v>
      </c>
      <c r="L59" s="96">
        <v>0</v>
      </c>
      <c r="M59" s="96">
        <v>0</v>
      </c>
      <c r="N59" s="43" t="s">
        <v>27</v>
      </c>
    </row>
    <row r="60" spans="1:14" s="38" customFormat="1" ht="10.199999999999999" x14ac:dyDescent="0.2">
      <c r="A60" s="52" t="s">
        <v>67</v>
      </c>
      <c r="B60" s="50">
        <v>2720</v>
      </c>
      <c r="C60" s="50">
        <v>390</v>
      </c>
      <c r="D60" s="96">
        <v>0</v>
      </c>
      <c r="E60" s="43" t="s">
        <v>27</v>
      </c>
      <c r="F60" s="43" t="s">
        <v>27</v>
      </c>
      <c r="G60" s="43" t="s">
        <v>27</v>
      </c>
      <c r="H60" s="43" t="s">
        <v>27</v>
      </c>
      <c r="I60" s="43" t="s">
        <v>27</v>
      </c>
      <c r="J60" s="96">
        <v>0</v>
      </c>
      <c r="K60" s="96">
        <v>0</v>
      </c>
      <c r="L60" s="96">
        <v>0</v>
      </c>
      <c r="M60" s="96">
        <v>0</v>
      </c>
      <c r="N60" s="43" t="s">
        <v>27</v>
      </c>
    </row>
    <row r="61" spans="1:14" s="38" customFormat="1" ht="10.199999999999999" x14ac:dyDescent="0.2">
      <c r="A61" s="52" t="s">
        <v>68</v>
      </c>
      <c r="B61" s="50">
        <v>2730</v>
      </c>
      <c r="C61" s="50">
        <v>400</v>
      </c>
      <c r="D61" s="96">
        <v>0</v>
      </c>
      <c r="E61" s="43" t="s">
        <v>27</v>
      </c>
      <c r="F61" s="43" t="s">
        <v>27</v>
      </c>
      <c r="G61" s="43" t="s">
        <v>27</v>
      </c>
      <c r="H61" s="43" t="s">
        <v>27</v>
      </c>
      <c r="I61" s="43" t="s">
        <v>27</v>
      </c>
      <c r="J61" s="96">
        <v>0</v>
      </c>
      <c r="K61" s="96">
        <v>0</v>
      </c>
      <c r="L61" s="96">
        <v>0</v>
      </c>
      <c r="M61" s="96">
        <v>0</v>
      </c>
      <c r="N61" s="43" t="s">
        <v>27</v>
      </c>
    </row>
    <row r="62" spans="1:14" s="38" customFormat="1" ht="10.199999999999999" x14ac:dyDescent="0.2">
      <c r="A62" s="53" t="s">
        <v>69</v>
      </c>
      <c r="B62" s="39">
        <v>2800</v>
      </c>
      <c r="C62" s="39">
        <v>410</v>
      </c>
      <c r="D62" s="91">
        <v>0</v>
      </c>
      <c r="E62" s="43" t="s">
        <v>27</v>
      </c>
      <c r="F62" s="43" t="s">
        <v>27</v>
      </c>
      <c r="G62" s="43" t="s">
        <v>27</v>
      </c>
      <c r="H62" s="43" t="s">
        <v>27</v>
      </c>
      <c r="I62" s="43" t="s">
        <v>27</v>
      </c>
      <c r="J62" s="91">
        <v>0</v>
      </c>
      <c r="K62" s="91">
        <v>0</v>
      </c>
      <c r="L62" s="91">
        <v>0</v>
      </c>
      <c r="M62" s="91">
        <v>0</v>
      </c>
      <c r="N62" s="43" t="s">
        <v>27</v>
      </c>
    </row>
    <row r="63" spans="1:14" s="38" customFormat="1" ht="10.199999999999999" x14ac:dyDescent="0.2">
      <c r="A63" s="39" t="s">
        <v>70</v>
      </c>
      <c r="B63" s="39">
        <v>3000</v>
      </c>
      <c r="C63" s="39">
        <v>420</v>
      </c>
      <c r="D63" s="41">
        <f>D64+D78</f>
        <v>0</v>
      </c>
      <c r="E63" s="43" t="s">
        <v>27</v>
      </c>
      <c r="F63" s="43" t="s">
        <v>27</v>
      </c>
      <c r="G63" s="43" t="s">
        <v>27</v>
      </c>
      <c r="H63" s="43" t="s">
        <v>27</v>
      </c>
      <c r="I63" s="43" t="s">
        <v>27</v>
      </c>
      <c r="J63" s="41">
        <f>J64+J78</f>
        <v>0</v>
      </c>
      <c r="K63" s="41">
        <f>K64+K78</f>
        <v>0</v>
      </c>
      <c r="L63" s="41">
        <f>L64+L78</f>
        <v>0</v>
      </c>
      <c r="M63" s="41">
        <f>M64+M78</f>
        <v>0</v>
      </c>
      <c r="N63" s="43" t="s">
        <v>27</v>
      </c>
    </row>
    <row r="64" spans="1:14" s="38" customFormat="1" ht="10.199999999999999" x14ac:dyDescent="0.2">
      <c r="A64" s="48" t="s">
        <v>71</v>
      </c>
      <c r="B64" s="39">
        <v>3100</v>
      </c>
      <c r="C64" s="39">
        <v>430</v>
      </c>
      <c r="D64" s="41">
        <f>D65+D66+D69+D72+D76+D77</f>
        <v>0</v>
      </c>
      <c r="E64" s="43" t="s">
        <v>27</v>
      </c>
      <c r="F64" s="43" t="s">
        <v>27</v>
      </c>
      <c r="G64" s="43" t="s">
        <v>27</v>
      </c>
      <c r="H64" s="43" t="s">
        <v>27</v>
      </c>
      <c r="I64" s="43" t="s">
        <v>27</v>
      </c>
      <c r="J64" s="41">
        <f>J65+J66+J69+J72+J76+J77</f>
        <v>0</v>
      </c>
      <c r="K64" s="41">
        <f>K65+K66+K69+K72+K76+K77</f>
        <v>0</v>
      </c>
      <c r="L64" s="41">
        <f>L65+L66+L69+L72+L76+L77</f>
        <v>0</v>
      </c>
      <c r="M64" s="41">
        <f>M65+M66+M69+M72+M76+M77</f>
        <v>0</v>
      </c>
      <c r="N64" s="43" t="s">
        <v>27</v>
      </c>
    </row>
    <row r="65" spans="1:14" s="38" customFormat="1" ht="10.199999999999999" x14ac:dyDescent="0.2">
      <c r="A65" s="52" t="s">
        <v>72</v>
      </c>
      <c r="B65" s="50">
        <v>3110</v>
      </c>
      <c r="C65" s="50">
        <v>440</v>
      </c>
      <c r="D65" s="96">
        <v>0</v>
      </c>
      <c r="E65" s="43" t="s">
        <v>27</v>
      </c>
      <c r="F65" s="43" t="s">
        <v>27</v>
      </c>
      <c r="G65" s="43" t="s">
        <v>27</v>
      </c>
      <c r="H65" s="43" t="s">
        <v>27</v>
      </c>
      <c r="I65" s="43" t="s">
        <v>27</v>
      </c>
      <c r="J65" s="96">
        <v>0</v>
      </c>
      <c r="K65" s="96">
        <v>0</v>
      </c>
      <c r="L65" s="96">
        <v>0</v>
      </c>
      <c r="M65" s="96">
        <v>0</v>
      </c>
      <c r="N65" s="43" t="s">
        <v>27</v>
      </c>
    </row>
    <row r="66" spans="1:14" s="38" customFormat="1" ht="10.199999999999999" x14ac:dyDescent="0.2">
      <c r="A66" s="55" t="s">
        <v>73</v>
      </c>
      <c r="B66" s="50">
        <v>3120</v>
      </c>
      <c r="C66" s="50">
        <v>450</v>
      </c>
      <c r="D66" s="93">
        <f>SUM(D67:D68)</f>
        <v>0</v>
      </c>
      <c r="E66" s="43" t="s">
        <v>27</v>
      </c>
      <c r="F66" s="43" t="s">
        <v>27</v>
      </c>
      <c r="G66" s="43" t="s">
        <v>27</v>
      </c>
      <c r="H66" s="43" t="s">
        <v>27</v>
      </c>
      <c r="I66" s="43" t="s">
        <v>27</v>
      </c>
      <c r="J66" s="93">
        <f>SUM(J67:J68)</f>
        <v>0</v>
      </c>
      <c r="K66" s="93">
        <f>SUM(K67:K68)</f>
        <v>0</v>
      </c>
      <c r="L66" s="93">
        <f>SUM(L67:L68)</f>
        <v>0</v>
      </c>
      <c r="M66" s="93">
        <f>SUM(M67:M68)</f>
        <v>0</v>
      </c>
      <c r="N66" s="43" t="s">
        <v>27</v>
      </c>
    </row>
    <row r="67" spans="1:14" s="38" customFormat="1" ht="13.5" customHeight="1" x14ac:dyDescent="0.2">
      <c r="A67" s="51" t="s">
        <v>74</v>
      </c>
      <c r="B67" s="35">
        <v>3121</v>
      </c>
      <c r="C67" s="35">
        <v>460</v>
      </c>
      <c r="D67" s="94">
        <v>0</v>
      </c>
      <c r="E67" s="43" t="s">
        <v>27</v>
      </c>
      <c r="F67" s="43" t="s">
        <v>27</v>
      </c>
      <c r="G67" s="43" t="s">
        <v>27</v>
      </c>
      <c r="H67" s="43" t="s">
        <v>27</v>
      </c>
      <c r="I67" s="43" t="s">
        <v>27</v>
      </c>
      <c r="J67" s="94">
        <v>0</v>
      </c>
      <c r="K67" s="94">
        <v>0</v>
      </c>
      <c r="L67" s="94">
        <v>0</v>
      </c>
      <c r="M67" s="94">
        <v>0</v>
      </c>
      <c r="N67" s="43" t="s">
        <v>27</v>
      </c>
    </row>
    <row r="68" spans="1:14" s="38" customFormat="1" ht="10.199999999999999" x14ac:dyDescent="0.2">
      <c r="A68" s="51" t="s">
        <v>75</v>
      </c>
      <c r="B68" s="35">
        <v>3122</v>
      </c>
      <c r="C68" s="35">
        <v>470</v>
      </c>
      <c r="D68" s="94">
        <v>0</v>
      </c>
      <c r="E68" s="43" t="s">
        <v>27</v>
      </c>
      <c r="F68" s="43" t="s">
        <v>27</v>
      </c>
      <c r="G68" s="43" t="s">
        <v>27</v>
      </c>
      <c r="H68" s="43" t="s">
        <v>27</v>
      </c>
      <c r="I68" s="43" t="s">
        <v>27</v>
      </c>
      <c r="J68" s="94">
        <v>0</v>
      </c>
      <c r="K68" s="94">
        <v>0</v>
      </c>
      <c r="L68" s="94">
        <v>0</v>
      </c>
      <c r="M68" s="94">
        <v>0</v>
      </c>
      <c r="N68" s="43" t="s">
        <v>27</v>
      </c>
    </row>
    <row r="69" spans="1:14" s="38" customFormat="1" ht="10.199999999999999" x14ac:dyDescent="0.2">
      <c r="A69" s="49" t="s">
        <v>76</v>
      </c>
      <c r="B69" s="50">
        <v>3130</v>
      </c>
      <c r="C69" s="50">
        <v>480</v>
      </c>
      <c r="D69" s="93">
        <f>SUM(D70:D71)</f>
        <v>0</v>
      </c>
      <c r="E69" s="43" t="s">
        <v>27</v>
      </c>
      <c r="F69" s="43" t="s">
        <v>27</v>
      </c>
      <c r="G69" s="43" t="s">
        <v>27</v>
      </c>
      <c r="H69" s="43" t="s">
        <v>27</v>
      </c>
      <c r="I69" s="43" t="s">
        <v>27</v>
      </c>
      <c r="J69" s="93">
        <f>SUM(J70:J71)</f>
        <v>0</v>
      </c>
      <c r="K69" s="93">
        <f>SUM(K70:K71)</f>
        <v>0</v>
      </c>
      <c r="L69" s="93">
        <f>SUM(L70:L71)</f>
        <v>0</v>
      </c>
      <c r="M69" s="93">
        <f>SUM(M70:M71)</f>
        <v>0</v>
      </c>
      <c r="N69" s="43" t="s">
        <v>27</v>
      </c>
    </row>
    <row r="70" spans="1:14" s="38" customFormat="1" ht="10.199999999999999" x14ac:dyDescent="0.2">
      <c r="A70" s="51" t="s">
        <v>77</v>
      </c>
      <c r="B70" s="35">
        <v>3131</v>
      </c>
      <c r="C70" s="35">
        <v>490</v>
      </c>
      <c r="D70" s="94">
        <v>0</v>
      </c>
      <c r="E70" s="43" t="s">
        <v>27</v>
      </c>
      <c r="F70" s="43" t="s">
        <v>27</v>
      </c>
      <c r="G70" s="43" t="s">
        <v>27</v>
      </c>
      <c r="H70" s="43" t="s">
        <v>27</v>
      </c>
      <c r="I70" s="43" t="s">
        <v>27</v>
      </c>
      <c r="J70" s="94">
        <v>0</v>
      </c>
      <c r="K70" s="94">
        <v>0</v>
      </c>
      <c r="L70" s="94">
        <v>0</v>
      </c>
      <c r="M70" s="94">
        <v>0</v>
      </c>
      <c r="N70" s="43" t="s">
        <v>27</v>
      </c>
    </row>
    <row r="71" spans="1:14" s="38" customFormat="1" ht="10.199999999999999" x14ac:dyDescent="0.2">
      <c r="A71" s="51" t="s">
        <v>78</v>
      </c>
      <c r="B71" s="35">
        <v>3132</v>
      </c>
      <c r="C71" s="35">
        <v>500</v>
      </c>
      <c r="D71" s="94">
        <v>0</v>
      </c>
      <c r="E71" s="43" t="s">
        <v>27</v>
      </c>
      <c r="F71" s="43" t="s">
        <v>27</v>
      </c>
      <c r="G71" s="43" t="s">
        <v>27</v>
      </c>
      <c r="H71" s="43" t="s">
        <v>27</v>
      </c>
      <c r="I71" s="43" t="s">
        <v>27</v>
      </c>
      <c r="J71" s="94">
        <v>0</v>
      </c>
      <c r="K71" s="94">
        <v>0</v>
      </c>
      <c r="L71" s="94">
        <v>0</v>
      </c>
      <c r="M71" s="94">
        <v>0</v>
      </c>
      <c r="N71" s="43" t="s">
        <v>27</v>
      </c>
    </row>
    <row r="72" spans="1:14" s="38" customFormat="1" ht="10.199999999999999" x14ac:dyDescent="0.2">
      <c r="A72" s="49" t="s">
        <v>79</v>
      </c>
      <c r="B72" s="50">
        <v>3140</v>
      </c>
      <c r="C72" s="50">
        <v>510</v>
      </c>
      <c r="D72" s="93">
        <f>SUM(D73:D75)</f>
        <v>0</v>
      </c>
      <c r="E72" s="43" t="s">
        <v>27</v>
      </c>
      <c r="F72" s="43" t="s">
        <v>27</v>
      </c>
      <c r="G72" s="43" t="s">
        <v>27</v>
      </c>
      <c r="H72" s="43" t="s">
        <v>27</v>
      </c>
      <c r="I72" s="43" t="s">
        <v>27</v>
      </c>
      <c r="J72" s="93">
        <f>SUM(J73:J75)</f>
        <v>0</v>
      </c>
      <c r="K72" s="93">
        <f>SUM(K73:K75)</f>
        <v>0</v>
      </c>
      <c r="L72" s="93">
        <f>SUM(L73:L75)</f>
        <v>0</v>
      </c>
      <c r="M72" s="93">
        <f>SUM(M73:M75)</f>
        <v>0</v>
      </c>
      <c r="N72" s="43" t="s">
        <v>27</v>
      </c>
    </row>
    <row r="73" spans="1:14" s="38" customFormat="1" ht="12" x14ac:dyDescent="0.2">
      <c r="A73" s="58" t="s">
        <v>121</v>
      </c>
      <c r="B73" s="35">
        <v>3141</v>
      </c>
      <c r="C73" s="35">
        <v>520</v>
      </c>
      <c r="D73" s="94">
        <v>0</v>
      </c>
      <c r="E73" s="43" t="s">
        <v>27</v>
      </c>
      <c r="F73" s="43" t="s">
        <v>27</v>
      </c>
      <c r="G73" s="43" t="s">
        <v>27</v>
      </c>
      <c r="H73" s="43" t="s">
        <v>27</v>
      </c>
      <c r="I73" s="43" t="s">
        <v>27</v>
      </c>
      <c r="J73" s="94">
        <v>0</v>
      </c>
      <c r="K73" s="94">
        <v>0</v>
      </c>
      <c r="L73" s="94">
        <v>0</v>
      </c>
      <c r="M73" s="94">
        <v>0</v>
      </c>
      <c r="N73" s="43" t="s">
        <v>27</v>
      </c>
    </row>
    <row r="74" spans="1:14" s="38" customFormat="1" ht="12" x14ac:dyDescent="0.2">
      <c r="A74" s="58" t="s">
        <v>122</v>
      </c>
      <c r="B74" s="35">
        <v>3142</v>
      </c>
      <c r="C74" s="35">
        <v>530</v>
      </c>
      <c r="D74" s="94">
        <v>0</v>
      </c>
      <c r="E74" s="43" t="s">
        <v>27</v>
      </c>
      <c r="F74" s="43" t="s">
        <v>27</v>
      </c>
      <c r="G74" s="43" t="s">
        <v>27</v>
      </c>
      <c r="H74" s="43" t="s">
        <v>27</v>
      </c>
      <c r="I74" s="43" t="s">
        <v>27</v>
      </c>
      <c r="J74" s="94">
        <v>0</v>
      </c>
      <c r="K74" s="94">
        <v>0</v>
      </c>
      <c r="L74" s="94">
        <v>0</v>
      </c>
      <c r="M74" s="94">
        <v>0</v>
      </c>
      <c r="N74" s="43" t="s">
        <v>27</v>
      </c>
    </row>
    <row r="75" spans="1:14" s="38" customFormat="1" ht="12" x14ac:dyDescent="0.2">
      <c r="A75" s="58" t="s">
        <v>123</v>
      </c>
      <c r="B75" s="35">
        <v>3143</v>
      </c>
      <c r="C75" s="35">
        <v>540</v>
      </c>
      <c r="D75" s="94">
        <v>0</v>
      </c>
      <c r="E75" s="43" t="s">
        <v>27</v>
      </c>
      <c r="F75" s="43" t="s">
        <v>27</v>
      </c>
      <c r="G75" s="43" t="s">
        <v>27</v>
      </c>
      <c r="H75" s="43" t="s">
        <v>27</v>
      </c>
      <c r="I75" s="43" t="s">
        <v>27</v>
      </c>
      <c r="J75" s="94">
        <v>0</v>
      </c>
      <c r="K75" s="94">
        <v>0</v>
      </c>
      <c r="L75" s="94">
        <v>0</v>
      </c>
      <c r="M75" s="94">
        <v>0</v>
      </c>
      <c r="N75" s="43" t="s">
        <v>27</v>
      </c>
    </row>
    <row r="76" spans="1:14" s="38" customFormat="1" ht="10.199999999999999" x14ac:dyDescent="0.2">
      <c r="A76" s="49" t="s">
        <v>80</v>
      </c>
      <c r="B76" s="50">
        <v>3150</v>
      </c>
      <c r="C76" s="50">
        <v>550</v>
      </c>
      <c r="D76" s="96">
        <v>0</v>
      </c>
      <c r="E76" s="43" t="s">
        <v>27</v>
      </c>
      <c r="F76" s="43" t="s">
        <v>27</v>
      </c>
      <c r="G76" s="43" t="s">
        <v>27</v>
      </c>
      <c r="H76" s="43" t="s">
        <v>27</v>
      </c>
      <c r="I76" s="43" t="s">
        <v>27</v>
      </c>
      <c r="J76" s="96">
        <v>0</v>
      </c>
      <c r="K76" s="96">
        <v>0</v>
      </c>
      <c r="L76" s="96">
        <v>0</v>
      </c>
      <c r="M76" s="96">
        <v>0</v>
      </c>
      <c r="N76" s="43" t="s">
        <v>27</v>
      </c>
    </row>
    <row r="77" spans="1:14" s="38" customFormat="1" ht="10.199999999999999" x14ac:dyDescent="0.2">
      <c r="A77" s="49" t="s">
        <v>81</v>
      </c>
      <c r="B77" s="50">
        <v>3160</v>
      </c>
      <c r="C77" s="50">
        <v>560</v>
      </c>
      <c r="D77" s="96">
        <v>0</v>
      </c>
      <c r="E77" s="43" t="s">
        <v>27</v>
      </c>
      <c r="F77" s="43" t="s">
        <v>27</v>
      </c>
      <c r="G77" s="43" t="s">
        <v>27</v>
      </c>
      <c r="H77" s="43" t="s">
        <v>27</v>
      </c>
      <c r="I77" s="43" t="s">
        <v>27</v>
      </c>
      <c r="J77" s="96">
        <v>0</v>
      </c>
      <c r="K77" s="96">
        <v>0</v>
      </c>
      <c r="L77" s="96">
        <v>0</v>
      </c>
      <c r="M77" s="96">
        <v>0</v>
      </c>
      <c r="N77" s="43" t="s">
        <v>27</v>
      </c>
    </row>
    <row r="78" spans="1:14" s="38" customFormat="1" ht="10.199999999999999" x14ac:dyDescent="0.2">
      <c r="A78" s="48" t="s">
        <v>82</v>
      </c>
      <c r="B78" s="39">
        <v>3200</v>
      </c>
      <c r="C78" s="39">
        <v>570</v>
      </c>
      <c r="D78" s="41">
        <f>SUM(D79:D81)</f>
        <v>0</v>
      </c>
      <c r="E78" s="43" t="s">
        <v>27</v>
      </c>
      <c r="F78" s="43" t="s">
        <v>27</v>
      </c>
      <c r="G78" s="43" t="s">
        <v>27</v>
      </c>
      <c r="H78" s="43" t="s">
        <v>27</v>
      </c>
      <c r="I78" s="43" t="s">
        <v>27</v>
      </c>
      <c r="J78" s="41">
        <f>SUM(J79:J81)</f>
        <v>0</v>
      </c>
      <c r="K78" s="41">
        <f>SUM(K79:K81)</f>
        <v>0</v>
      </c>
      <c r="L78" s="41">
        <f>SUM(L79:L81)</f>
        <v>0</v>
      </c>
      <c r="M78" s="41">
        <f>SUM(M79:M81)</f>
        <v>0</v>
      </c>
      <c r="N78" s="43" t="s">
        <v>27</v>
      </c>
    </row>
    <row r="79" spans="1:14" s="38" customFormat="1" ht="10.199999999999999" x14ac:dyDescent="0.2">
      <c r="A79" s="52" t="s">
        <v>83</v>
      </c>
      <c r="B79" s="50">
        <v>3210</v>
      </c>
      <c r="C79" s="50">
        <v>580</v>
      </c>
      <c r="D79" s="96">
        <v>0</v>
      </c>
      <c r="E79" s="43" t="s">
        <v>27</v>
      </c>
      <c r="F79" s="43" t="s">
        <v>27</v>
      </c>
      <c r="G79" s="43" t="s">
        <v>27</v>
      </c>
      <c r="H79" s="43" t="s">
        <v>27</v>
      </c>
      <c r="I79" s="43" t="s">
        <v>27</v>
      </c>
      <c r="J79" s="96">
        <v>0</v>
      </c>
      <c r="K79" s="96">
        <v>0</v>
      </c>
      <c r="L79" s="96">
        <v>0</v>
      </c>
      <c r="M79" s="96">
        <v>0</v>
      </c>
      <c r="N79" s="43" t="s">
        <v>27</v>
      </c>
    </row>
    <row r="80" spans="1:14" s="38" customFormat="1" ht="10.199999999999999" x14ac:dyDescent="0.2">
      <c r="A80" s="52" t="s">
        <v>84</v>
      </c>
      <c r="B80" s="50">
        <v>3220</v>
      </c>
      <c r="C80" s="50">
        <v>590</v>
      </c>
      <c r="D80" s="96">
        <v>0</v>
      </c>
      <c r="E80" s="43" t="s">
        <v>27</v>
      </c>
      <c r="F80" s="43" t="s">
        <v>27</v>
      </c>
      <c r="G80" s="43" t="s">
        <v>27</v>
      </c>
      <c r="H80" s="43" t="s">
        <v>27</v>
      </c>
      <c r="I80" s="43" t="s">
        <v>27</v>
      </c>
      <c r="J80" s="96">
        <v>0</v>
      </c>
      <c r="K80" s="96">
        <v>0</v>
      </c>
      <c r="L80" s="96">
        <v>0</v>
      </c>
      <c r="M80" s="96">
        <v>0</v>
      </c>
      <c r="N80" s="43" t="s">
        <v>27</v>
      </c>
    </row>
    <row r="81" spans="1:14" s="38" customFormat="1" ht="12.75" customHeight="1" x14ac:dyDescent="0.2">
      <c r="A81" s="49" t="s">
        <v>85</v>
      </c>
      <c r="B81" s="50">
        <v>3230</v>
      </c>
      <c r="C81" s="50">
        <v>600</v>
      </c>
      <c r="D81" s="96">
        <v>0</v>
      </c>
      <c r="E81" s="43" t="s">
        <v>27</v>
      </c>
      <c r="F81" s="43" t="s">
        <v>27</v>
      </c>
      <c r="G81" s="43" t="s">
        <v>27</v>
      </c>
      <c r="H81" s="43" t="s">
        <v>27</v>
      </c>
      <c r="I81" s="43" t="s">
        <v>27</v>
      </c>
      <c r="J81" s="96">
        <v>0</v>
      </c>
      <c r="K81" s="96">
        <v>0</v>
      </c>
      <c r="L81" s="96">
        <v>0</v>
      </c>
      <c r="M81" s="96">
        <v>0</v>
      </c>
      <c r="N81" s="43" t="s">
        <v>27</v>
      </c>
    </row>
    <row r="82" spans="1:14" s="38" customFormat="1" ht="13.5" customHeight="1" x14ac:dyDescent="0.2">
      <c r="A82" s="52" t="s">
        <v>86</v>
      </c>
      <c r="B82" s="50">
        <v>3240</v>
      </c>
      <c r="C82" s="50">
        <v>610</v>
      </c>
      <c r="D82" s="96">
        <v>0</v>
      </c>
      <c r="E82" s="43" t="s">
        <v>27</v>
      </c>
      <c r="F82" s="43" t="s">
        <v>27</v>
      </c>
      <c r="G82" s="43" t="s">
        <v>27</v>
      </c>
      <c r="H82" s="43" t="s">
        <v>27</v>
      </c>
      <c r="I82" s="43" t="s">
        <v>27</v>
      </c>
      <c r="J82" s="96">
        <v>0</v>
      </c>
      <c r="K82" s="96">
        <v>0</v>
      </c>
      <c r="L82" s="96">
        <v>0</v>
      </c>
      <c r="M82" s="96">
        <v>0</v>
      </c>
      <c r="N82" s="43" t="s">
        <v>27</v>
      </c>
    </row>
    <row r="83" spans="1:14" s="38" customFormat="1" ht="12" hidden="1" customHeight="1" x14ac:dyDescent="0.2">
      <c r="A83" s="59"/>
      <c r="B83" s="60"/>
      <c r="C83" s="60"/>
      <c r="D83" s="101"/>
      <c r="E83" s="102"/>
      <c r="F83" s="102"/>
      <c r="G83" s="102"/>
      <c r="H83" s="102"/>
      <c r="I83" s="102"/>
      <c r="J83" s="101"/>
      <c r="K83" s="101"/>
      <c r="L83" s="101"/>
      <c r="M83" s="101"/>
      <c r="N83" s="102"/>
    </row>
    <row r="84" spans="1:14" s="38" customFormat="1" ht="12" hidden="1" customHeight="1" x14ac:dyDescent="0.2">
      <c r="A84" s="49"/>
      <c r="B84" s="50"/>
      <c r="C84" s="50"/>
      <c r="D84" s="103"/>
      <c r="E84" s="104"/>
      <c r="F84" s="104"/>
      <c r="G84" s="104"/>
      <c r="H84" s="104"/>
      <c r="I84" s="104"/>
      <c r="J84" s="103"/>
      <c r="K84" s="103"/>
      <c r="L84" s="103"/>
      <c r="M84" s="103"/>
      <c r="N84" s="104"/>
    </row>
    <row r="85" spans="1:14" s="38" customFormat="1" ht="12" hidden="1" customHeight="1" x14ac:dyDescent="0.2">
      <c r="A85" s="49" t="s">
        <v>124</v>
      </c>
      <c r="B85" s="50">
        <v>2450</v>
      </c>
      <c r="C85" s="50">
        <v>610</v>
      </c>
      <c r="D85" s="103" t="s">
        <v>11</v>
      </c>
      <c r="E85" s="104" t="s">
        <v>27</v>
      </c>
      <c r="F85" s="104" t="s">
        <v>27</v>
      </c>
      <c r="G85" s="104" t="s">
        <v>27</v>
      </c>
      <c r="H85" s="104" t="s">
        <v>27</v>
      </c>
      <c r="I85" s="104" t="s">
        <v>27</v>
      </c>
      <c r="J85" s="103" t="s">
        <v>11</v>
      </c>
      <c r="K85" s="103" t="s">
        <v>11</v>
      </c>
      <c r="L85" s="103" t="s">
        <v>11</v>
      </c>
      <c r="M85" s="103" t="s">
        <v>11</v>
      </c>
      <c r="N85" s="104" t="s">
        <v>27</v>
      </c>
    </row>
    <row r="86" spans="1:14" s="38" customFormat="1" ht="12" hidden="1" customHeight="1" x14ac:dyDescent="0.2">
      <c r="A86" s="65" t="s">
        <v>87</v>
      </c>
      <c r="B86" s="39">
        <v>4100</v>
      </c>
      <c r="C86" s="39">
        <v>620</v>
      </c>
      <c r="D86" s="104" t="s">
        <v>27</v>
      </c>
      <c r="E86" s="104" t="s">
        <v>27</v>
      </c>
      <c r="F86" s="104" t="s">
        <v>27</v>
      </c>
      <c r="G86" s="104" t="s">
        <v>27</v>
      </c>
      <c r="H86" s="104" t="s">
        <v>27</v>
      </c>
      <c r="I86" s="104" t="s">
        <v>27</v>
      </c>
      <c r="J86" s="104" t="s">
        <v>27</v>
      </c>
      <c r="K86" s="104" t="s">
        <v>27</v>
      </c>
      <c r="L86" s="104" t="s">
        <v>27</v>
      </c>
      <c r="M86" s="104" t="s">
        <v>27</v>
      </c>
      <c r="N86" s="104" t="s">
        <v>27</v>
      </c>
    </row>
    <row r="87" spans="1:14" s="38" customFormat="1" ht="12" hidden="1" customHeight="1" x14ac:dyDescent="0.2">
      <c r="A87" s="49" t="s">
        <v>88</v>
      </c>
      <c r="B87" s="50">
        <v>4110</v>
      </c>
      <c r="C87" s="39">
        <v>630</v>
      </c>
      <c r="D87" s="104" t="s">
        <v>27</v>
      </c>
      <c r="E87" s="104" t="s">
        <v>27</v>
      </c>
      <c r="F87" s="104" t="s">
        <v>27</v>
      </c>
      <c r="G87" s="104" t="s">
        <v>27</v>
      </c>
      <c r="H87" s="104" t="s">
        <v>27</v>
      </c>
      <c r="I87" s="104" t="s">
        <v>27</v>
      </c>
      <c r="J87" s="104" t="s">
        <v>27</v>
      </c>
      <c r="K87" s="104" t="s">
        <v>27</v>
      </c>
      <c r="L87" s="104" t="s">
        <v>27</v>
      </c>
      <c r="M87" s="104" t="s">
        <v>27</v>
      </c>
      <c r="N87" s="104" t="s">
        <v>27</v>
      </c>
    </row>
    <row r="88" spans="1:14" s="38" customFormat="1" ht="12" hidden="1" customHeight="1" x14ac:dyDescent="0.2">
      <c r="A88" s="51" t="s">
        <v>89</v>
      </c>
      <c r="B88" s="35">
        <v>4111</v>
      </c>
      <c r="C88" s="39">
        <v>640</v>
      </c>
      <c r="D88" s="104" t="s">
        <v>27</v>
      </c>
      <c r="E88" s="104" t="s">
        <v>27</v>
      </c>
      <c r="F88" s="104" t="s">
        <v>27</v>
      </c>
      <c r="G88" s="104" t="s">
        <v>27</v>
      </c>
      <c r="H88" s="104" t="s">
        <v>27</v>
      </c>
      <c r="I88" s="104" t="s">
        <v>27</v>
      </c>
      <c r="J88" s="104" t="s">
        <v>27</v>
      </c>
      <c r="K88" s="104" t="s">
        <v>27</v>
      </c>
      <c r="L88" s="104" t="s">
        <v>27</v>
      </c>
      <c r="M88" s="104" t="s">
        <v>27</v>
      </c>
      <c r="N88" s="104" t="s">
        <v>27</v>
      </c>
    </row>
    <row r="89" spans="1:14" s="38" customFormat="1" ht="12" hidden="1" customHeight="1" x14ac:dyDescent="0.2">
      <c r="A89" s="51" t="s">
        <v>90</v>
      </c>
      <c r="B89" s="35">
        <v>4112</v>
      </c>
      <c r="C89" s="39">
        <v>650</v>
      </c>
      <c r="D89" s="104" t="s">
        <v>27</v>
      </c>
      <c r="E89" s="104" t="s">
        <v>27</v>
      </c>
      <c r="F89" s="104" t="s">
        <v>27</v>
      </c>
      <c r="G89" s="104" t="s">
        <v>27</v>
      </c>
      <c r="H89" s="104" t="s">
        <v>27</v>
      </c>
      <c r="I89" s="104" t="s">
        <v>27</v>
      </c>
      <c r="J89" s="104" t="s">
        <v>27</v>
      </c>
      <c r="K89" s="104" t="s">
        <v>27</v>
      </c>
      <c r="L89" s="104" t="s">
        <v>27</v>
      </c>
      <c r="M89" s="104" t="s">
        <v>27</v>
      </c>
      <c r="N89" s="104" t="s">
        <v>27</v>
      </c>
    </row>
    <row r="90" spans="1:14" s="38" customFormat="1" ht="12" hidden="1" customHeight="1" x14ac:dyDescent="0.2">
      <c r="A90" s="66" t="s">
        <v>125</v>
      </c>
      <c r="B90" s="35">
        <v>4113</v>
      </c>
      <c r="C90" s="39">
        <v>660</v>
      </c>
      <c r="D90" s="104" t="s">
        <v>27</v>
      </c>
      <c r="E90" s="104" t="s">
        <v>27</v>
      </c>
      <c r="F90" s="104" t="s">
        <v>27</v>
      </c>
      <c r="G90" s="104" t="s">
        <v>27</v>
      </c>
      <c r="H90" s="104" t="s">
        <v>27</v>
      </c>
      <c r="I90" s="104" t="s">
        <v>27</v>
      </c>
      <c r="J90" s="104" t="s">
        <v>27</v>
      </c>
      <c r="K90" s="104" t="s">
        <v>27</v>
      </c>
      <c r="L90" s="104" t="s">
        <v>27</v>
      </c>
      <c r="M90" s="104" t="s">
        <v>27</v>
      </c>
      <c r="N90" s="104" t="s">
        <v>27</v>
      </c>
    </row>
    <row r="91" spans="1:14" s="38" customFormat="1" ht="12" hidden="1" customHeight="1" x14ac:dyDescent="0.2">
      <c r="A91" s="49" t="s">
        <v>126</v>
      </c>
      <c r="B91" s="50">
        <v>4120</v>
      </c>
      <c r="C91" s="39">
        <v>670</v>
      </c>
      <c r="D91" s="104" t="s">
        <v>27</v>
      </c>
      <c r="E91" s="104" t="s">
        <v>27</v>
      </c>
      <c r="F91" s="104" t="s">
        <v>27</v>
      </c>
      <c r="G91" s="104" t="s">
        <v>27</v>
      </c>
      <c r="H91" s="104" t="s">
        <v>27</v>
      </c>
      <c r="I91" s="104" t="s">
        <v>27</v>
      </c>
      <c r="J91" s="104" t="s">
        <v>27</v>
      </c>
      <c r="K91" s="104" t="s">
        <v>27</v>
      </c>
      <c r="L91" s="104" t="s">
        <v>27</v>
      </c>
      <c r="M91" s="104" t="s">
        <v>27</v>
      </c>
      <c r="N91" s="104" t="s">
        <v>27</v>
      </c>
    </row>
    <row r="92" spans="1:14" s="38" customFormat="1" ht="12" hidden="1" customHeight="1" x14ac:dyDescent="0.2">
      <c r="A92" s="67" t="s">
        <v>127</v>
      </c>
      <c r="B92" s="35">
        <v>4121</v>
      </c>
      <c r="C92" s="39">
        <v>680</v>
      </c>
      <c r="D92" s="104" t="s">
        <v>27</v>
      </c>
      <c r="E92" s="104" t="s">
        <v>27</v>
      </c>
      <c r="F92" s="104" t="s">
        <v>27</v>
      </c>
      <c r="G92" s="104" t="s">
        <v>27</v>
      </c>
      <c r="H92" s="104" t="s">
        <v>27</v>
      </c>
      <c r="I92" s="104" t="s">
        <v>27</v>
      </c>
      <c r="J92" s="104" t="s">
        <v>27</v>
      </c>
      <c r="K92" s="104" t="s">
        <v>27</v>
      </c>
      <c r="L92" s="104" t="s">
        <v>27</v>
      </c>
      <c r="M92" s="104" t="s">
        <v>27</v>
      </c>
      <c r="N92" s="104" t="s">
        <v>27</v>
      </c>
    </row>
    <row r="93" spans="1:14" s="38" customFormat="1" ht="12" hidden="1" customHeight="1" x14ac:dyDescent="0.2">
      <c r="A93" s="67" t="s">
        <v>128</v>
      </c>
      <c r="B93" s="35">
        <v>4122</v>
      </c>
      <c r="C93" s="39">
        <v>690</v>
      </c>
      <c r="D93" s="104" t="s">
        <v>27</v>
      </c>
      <c r="E93" s="104" t="s">
        <v>27</v>
      </c>
      <c r="F93" s="104" t="s">
        <v>27</v>
      </c>
      <c r="G93" s="104" t="s">
        <v>27</v>
      </c>
      <c r="H93" s="104" t="s">
        <v>27</v>
      </c>
      <c r="I93" s="104" t="s">
        <v>27</v>
      </c>
      <c r="J93" s="104" t="s">
        <v>27</v>
      </c>
      <c r="K93" s="104" t="s">
        <v>27</v>
      </c>
      <c r="L93" s="104" t="s">
        <v>27</v>
      </c>
      <c r="M93" s="104" t="s">
        <v>27</v>
      </c>
      <c r="N93" s="104" t="s">
        <v>27</v>
      </c>
    </row>
    <row r="94" spans="1:14" s="38" customFormat="1" ht="12" hidden="1" customHeight="1" x14ac:dyDescent="0.2">
      <c r="A94" s="51" t="s">
        <v>129</v>
      </c>
      <c r="B94" s="35">
        <v>4123</v>
      </c>
      <c r="C94" s="39">
        <v>700</v>
      </c>
      <c r="D94" s="104" t="s">
        <v>27</v>
      </c>
      <c r="E94" s="104" t="s">
        <v>27</v>
      </c>
      <c r="F94" s="104" t="s">
        <v>27</v>
      </c>
      <c r="G94" s="104" t="s">
        <v>27</v>
      </c>
      <c r="H94" s="104" t="s">
        <v>27</v>
      </c>
      <c r="I94" s="104" t="s">
        <v>27</v>
      </c>
      <c r="J94" s="104" t="s">
        <v>27</v>
      </c>
      <c r="K94" s="104" t="s">
        <v>27</v>
      </c>
      <c r="L94" s="104" t="s">
        <v>27</v>
      </c>
      <c r="M94" s="104" t="s">
        <v>27</v>
      </c>
      <c r="N94" s="104" t="s">
        <v>27</v>
      </c>
    </row>
    <row r="95" spans="1:14" s="38" customFormat="1" ht="12" hidden="1" customHeight="1" x14ac:dyDescent="0.2">
      <c r="A95" s="65" t="s">
        <v>91</v>
      </c>
      <c r="B95" s="39">
        <v>4200</v>
      </c>
      <c r="C95" s="39">
        <v>710</v>
      </c>
      <c r="D95" s="104" t="s">
        <v>27</v>
      </c>
      <c r="E95" s="104" t="s">
        <v>27</v>
      </c>
      <c r="F95" s="104" t="s">
        <v>27</v>
      </c>
      <c r="G95" s="104" t="s">
        <v>27</v>
      </c>
      <c r="H95" s="104" t="s">
        <v>27</v>
      </c>
      <c r="I95" s="104" t="s">
        <v>27</v>
      </c>
      <c r="J95" s="104" t="s">
        <v>27</v>
      </c>
      <c r="K95" s="104" t="s">
        <v>27</v>
      </c>
      <c r="L95" s="104" t="s">
        <v>27</v>
      </c>
      <c r="M95" s="104" t="s">
        <v>27</v>
      </c>
      <c r="N95" s="104" t="s">
        <v>27</v>
      </c>
    </row>
    <row r="96" spans="1:14" ht="12" hidden="1" customHeight="1" x14ac:dyDescent="0.3">
      <c r="A96" s="49" t="s">
        <v>92</v>
      </c>
      <c r="B96" s="50">
        <v>4210</v>
      </c>
      <c r="C96" s="39">
        <v>720</v>
      </c>
      <c r="D96" s="104" t="s">
        <v>27</v>
      </c>
      <c r="E96" s="104" t="s">
        <v>27</v>
      </c>
      <c r="F96" s="104" t="s">
        <v>27</v>
      </c>
      <c r="G96" s="104" t="s">
        <v>27</v>
      </c>
      <c r="H96" s="104" t="s">
        <v>27</v>
      </c>
      <c r="I96" s="104" t="s">
        <v>27</v>
      </c>
      <c r="J96" s="104" t="s">
        <v>27</v>
      </c>
      <c r="K96" s="104" t="s">
        <v>27</v>
      </c>
      <c r="L96" s="104" t="s">
        <v>27</v>
      </c>
      <c r="M96" s="104" t="s">
        <v>27</v>
      </c>
      <c r="N96" s="104" t="s">
        <v>27</v>
      </c>
    </row>
    <row r="97" spans="1:14" ht="12" hidden="1" customHeight="1" x14ac:dyDescent="0.3">
      <c r="A97" s="49" t="s">
        <v>130</v>
      </c>
      <c r="B97" s="50">
        <v>4220</v>
      </c>
      <c r="C97" s="39">
        <v>730</v>
      </c>
      <c r="D97" s="104" t="s">
        <v>27</v>
      </c>
      <c r="E97" s="104" t="s">
        <v>27</v>
      </c>
      <c r="F97" s="104" t="s">
        <v>27</v>
      </c>
      <c r="G97" s="104" t="s">
        <v>27</v>
      </c>
      <c r="H97" s="104" t="s">
        <v>27</v>
      </c>
      <c r="I97" s="104" t="s">
        <v>27</v>
      </c>
      <c r="J97" s="104" t="s">
        <v>27</v>
      </c>
      <c r="K97" s="104" t="s">
        <v>27</v>
      </c>
      <c r="L97" s="104" t="s">
        <v>27</v>
      </c>
      <c r="M97" s="104" t="s">
        <v>27</v>
      </c>
      <c r="N97" s="104" t="s">
        <v>27</v>
      </c>
    </row>
    <row r="98" spans="1:14" ht="3" customHeight="1" x14ac:dyDescent="0.3">
      <c r="A98" s="70"/>
      <c r="B98" s="71"/>
      <c r="C98" s="72"/>
      <c r="D98" s="73"/>
      <c r="E98" s="73"/>
      <c r="I98" s="107"/>
      <c r="J98" s="107"/>
      <c r="K98" s="107"/>
      <c r="L98" s="107"/>
      <c r="M98" s="107"/>
      <c r="N98" s="107"/>
    </row>
    <row r="99" spans="1:14" x14ac:dyDescent="0.3">
      <c r="A99" s="75" t="str">
        <f>[1]ЗАПОЛНИТЬ!F30</f>
        <v xml:space="preserve">Керівник </v>
      </c>
      <c r="C99" s="76"/>
      <c r="D99" s="107"/>
      <c r="E99" s="107"/>
      <c r="F99" s="107"/>
      <c r="G99" s="112" t="str">
        <f>[1]ЗАПОЛНИТЬ!F26</f>
        <v>Л. О. Темченко</v>
      </c>
      <c r="H99" s="112"/>
      <c r="I99" s="112"/>
    </row>
    <row r="100" spans="1:14" ht="12" customHeight="1" x14ac:dyDescent="0.3">
      <c r="A100" s="75"/>
      <c r="C100" s="76"/>
      <c r="D100" s="79" t="s">
        <v>97</v>
      </c>
      <c r="E100" s="79"/>
      <c r="G100" s="113" t="s">
        <v>98</v>
      </c>
      <c r="H100" s="113"/>
      <c r="I100" s="113"/>
    </row>
    <row r="101" spans="1:14" x14ac:dyDescent="0.3">
      <c r="A101" s="75" t="str">
        <f>[1]ЗАПОЛНИТЬ!F31</f>
        <v>Головний бухгалтер</v>
      </c>
      <c r="C101" s="3"/>
      <c r="D101" s="109"/>
      <c r="E101" s="109"/>
      <c r="G101" s="114" t="str">
        <f>[1]ЗАПОЛНИТЬ!F28</f>
        <v>А. М. Трусевич</v>
      </c>
      <c r="H101" s="114"/>
      <c r="I101" s="114"/>
    </row>
    <row r="102" spans="1:14" x14ac:dyDescent="0.3">
      <c r="A102" s="84" t="str">
        <f>[1]ЗАПОЛНИТЬ!C19</f>
        <v>" 12 "січня2016 року</v>
      </c>
      <c r="C102" s="3"/>
      <c r="D102" s="79" t="s">
        <v>97</v>
      </c>
      <c r="E102" s="79"/>
      <c r="G102" s="113" t="s">
        <v>98</v>
      </c>
      <c r="H102" s="113"/>
      <c r="I102" s="113"/>
    </row>
    <row r="103" spans="1:14" x14ac:dyDescent="0.3">
      <c r="A103" s="12" t="s">
        <v>99</v>
      </c>
    </row>
  </sheetData>
  <mergeCells count="31">
    <mergeCell ref="G101:I101"/>
    <mergeCell ref="G102:I102"/>
    <mergeCell ref="I18:I19"/>
    <mergeCell ref="J18:K18"/>
    <mergeCell ref="L18:M18"/>
    <mergeCell ref="N18:N19"/>
    <mergeCell ref="G99:I99"/>
    <mergeCell ref="G100:I100"/>
    <mergeCell ref="A15:D15"/>
    <mergeCell ref="F15:N15"/>
    <mergeCell ref="A18:A19"/>
    <mergeCell ref="B18:B19"/>
    <mergeCell ref="C18:C19"/>
    <mergeCell ref="D18:D19"/>
    <mergeCell ref="E18:E19"/>
    <mergeCell ref="F18:F19"/>
    <mergeCell ref="G18:G19"/>
    <mergeCell ref="H18:H19"/>
    <mergeCell ref="B11:L11"/>
    <mergeCell ref="A12:D12"/>
    <mergeCell ref="F12:L12"/>
    <mergeCell ref="A13:D13"/>
    <mergeCell ref="F13:N13"/>
    <mergeCell ref="A14:D14"/>
    <mergeCell ref="F14:N14"/>
    <mergeCell ref="I1:N2"/>
    <mergeCell ref="A3:N3"/>
    <mergeCell ref="A4:I4"/>
    <mergeCell ref="A6:N6"/>
    <mergeCell ref="B9:L9"/>
    <mergeCell ref="B10:L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workbookViewId="0">
      <selection sqref="A1:XFD1048576"/>
    </sheetView>
  </sheetViews>
  <sheetFormatPr defaultColWidth="9.109375" defaultRowHeight="13.8" x14ac:dyDescent="0.25"/>
  <cols>
    <col min="1" max="1" width="28.33203125" style="3" customWidth="1"/>
    <col min="2" max="2" width="24.88671875" style="3" customWidth="1"/>
    <col min="3" max="3" width="5.5546875" style="284" customWidth="1"/>
    <col min="4" max="4" width="8.44140625" style="3" customWidth="1"/>
    <col min="5" max="5" width="1.6640625" style="3" customWidth="1"/>
    <col min="6" max="6" width="4.44140625" style="3" customWidth="1"/>
    <col min="7" max="7" width="7.109375" style="3" customWidth="1"/>
    <col min="8" max="8" width="2.109375" style="3" customWidth="1"/>
    <col min="9" max="9" width="10.44140625" style="3" customWidth="1"/>
    <col min="10" max="256" width="9.109375" style="3"/>
    <col min="257" max="257" width="28.33203125" style="3" customWidth="1"/>
    <col min="258" max="258" width="24.88671875" style="3" customWidth="1"/>
    <col min="259" max="259" width="5.5546875" style="3" customWidth="1"/>
    <col min="260" max="260" width="8.44140625" style="3" customWidth="1"/>
    <col min="261" max="261" width="1.6640625" style="3" customWidth="1"/>
    <col min="262" max="262" width="4.44140625" style="3" customWidth="1"/>
    <col min="263" max="263" width="7.109375" style="3" customWidth="1"/>
    <col min="264" max="264" width="2.109375" style="3" customWidth="1"/>
    <col min="265" max="265" width="10.44140625" style="3" customWidth="1"/>
    <col min="266" max="512" width="9.109375" style="3"/>
    <col min="513" max="513" width="28.33203125" style="3" customWidth="1"/>
    <col min="514" max="514" width="24.88671875" style="3" customWidth="1"/>
    <col min="515" max="515" width="5.5546875" style="3" customWidth="1"/>
    <col min="516" max="516" width="8.44140625" style="3" customWidth="1"/>
    <col min="517" max="517" width="1.6640625" style="3" customWidth="1"/>
    <col min="518" max="518" width="4.44140625" style="3" customWidth="1"/>
    <col min="519" max="519" width="7.109375" style="3" customWidth="1"/>
    <col min="520" max="520" width="2.109375" style="3" customWidth="1"/>
    <col min="521" max="521" width="10.44140625" style="3" customWidth="1"/>
    <col min="522" max="768" width="9.109375" style="3"/>
    <col min="769" max="769" width="28.33203125" style="3" customWidth="1"/>
    <col min="770" max="770" width="24.88671875" style="3" customWidth="1"/>
    <col min="771" max="771" width="5.5546875" style="3" customWidth="1"/>
    <col min="772" max="772" width="8.44140625" style="3" customWidth="1"/>
    <col min="773" max="773" width="1.6640625" style="3" customWidth="1"/>
    <col min="774" max="774" width="4.44140625" style="3" customWidth="1"/>
    <col min="775" max="775" width="7.109375" style="3" customWidth="1"/>
    <col min="776" max="776" width="2.109375" style="3" customWidth="1"/>
    <col min="777" max="777" width="10.44140625" style="3" customWidth="1"/>
    <col min="778" max="1024" width="9.109375" style="3"/>
    <col min="1025" max="1025" width="28.33203125" style="3" customWidth="1"/>
    <col min="1026" max="1026" width="24.88671875" style="3" customWidth="1"/>
    <col min="1027" max="1027" width="5.5546875" style="3" customWidth="1"/>
    <col min="1028" max="1028" width="8.44140625" style="3" customWidth="1"/>
    <col min="1029" max="1029" width="1.6640625" style="3" customWidth="1"/>
    <col min="1030" max="1030" width="4.44140625" style="3" customWidth="1"/>
    <col min="1031" max="1031" width="7.109375" style="3" customWidth="1"/>
    <col min="1032" max="1032" width="2.109375" style="3" customWidth="1"/>
    <col min="1033" max="1033" width="10.44140625" style="3" customWidth="1"/>
    <col min="1034" max="1280" width="9.109375" style="3"/>
    <col min="1281" max="1281" width="28.33203125" style="3" customWidth="1"/>
    <col min="1282" max="1282" width="24.88671875" style="3" customWidth="1"/>
    <col min="1283" max="1283" width="5.5546875" style="3" customWidth="1"/>
    <col min="1284" max="1284" width="8.44140625" style="3" customWidth="1"/>
    <col min="1285" max="1285" width="1.6640625" style="3" customWidth="1"/>
    <col min="1286" max="1286" width="4.44140625" style="3" customWidth="1"/>
    <col min="1287" max="1287" width="7.109375" style="3" customWidth="1"/>
    <col min="1288" max="1288" width="2.109375" style="3" customWidth="1"/>
    <col min="1289" max="1289" width="10.44140625" style="3" customWidth="1"/>
    <col min="1290" max="1536" width="9.109375" style="3"/>
    <col min="1537" max="1537" width="28.33203125" style="3" customWidth="1"/>
    <col min="1538" max="1538" width="24.88671875" style="3" customWidth="1"/>
    <col min="1539" max="1539" width="5.5546875" style="3" customWidth="1"/>
    <col min="1540" max="1540" width="8.44140625" style="3" customWidth="1"/>
    <col min="1541" max="1541" width="1.6640625" style="3" customWidth="1"/>
    <col min="1542" max="1542" width="4.44140625" style="3" customWidth="1"/>
    <col min="1543" max="1543" width="7.109375" style="3" customWidth="1"/>
    <col min="1544" max="1544" width="2.109375" style="3" customWidth="1"/>
    <col min="1545" max="1545" width="10.44140625" style="3" customWidth="1"/>
    <col min="1546" max="1792" width="9.109375" style="3"/>
    <col min="1793" max="1793" width="28.33203125" style="3" customWidth="1"/>
    <col min="1794" max="1794" width="24.88671875" style="3" customWidth="1"/>
    <col min="1795" max="1795" width="5.5546875" style="3" customWidth="1"/>
    <col min="1796" max="1796" width="8.44140625" style="3" customWidth="1"/>
    <col min="1797" max="1797" width="1.6640625" style="3" customWidth="1"/>
    <col min="1798" max="1798" width="4.44140625" style="3" customWidth="1"/>
    <col min="1799" max="1799" width="7.109375" style="3" customWidth="1"/>
    <col min="1800" max="1800" width="2.109375" style="3" customWidth="1"/>
    <col min="1801" max="1801" width="10.44140625" style="3" customWidth="1"/>
    <col min="1802" max="2048" width="9.109375" style="3"/>
    <col min="2049" max="2049" width="28.33203125" style="3" customWidth="1"/>
    <col min="2050" max="2050" width="24.88671875" style="3" customWidth="1"/>
    <col min="2051" max="2051" width="5.5546875" style="3" customWidth="1"/>
    <col min="2052" max="2052" width="8.44140625" style="3" customWidth="1"/>
    <col min="2053" max="2053" width="1.6640625" style="3" customWidth="1"/>
    <col min="2054" max="2054" width="4.44140625" style="3" customWidth="1"/>
    <col min="2055" max="2055" width="7.109375" style="3" customWidth="1"/>
    <col min="2056" max="2056" width="2.109375" style="3" customWidth="1"/>
    <col min="2057" max="2057" width="10.44140625" style="3" customWidth="1"/>
    <col min="2058" max="2304" width="9.109375" style="3"/>
    <col min="2305" max="2305" width="28.33203125" style="3" customWidth="1"/>
    <col min="2306" max="2306" width="24.88671875" style="3" customWidth="1"/>
    <col min="2307" max="2307" width="5.5546875" style="3" customWidth="1"/>
    <col min="2308" max="2308" width="8.44140625" style="3" customWidth="1"/>
    <col min="2309" max="2309" width="1.6640625" style="3" customWidth="1"/>
    <col min="2310" max="2310" width="4.44140625" style="3" customWidth="1"/>
    <col min="2311" max="2311" width="7.109375" style="3" customWidth="1"/>
    <col min="2312" max="2312" width="2.109375" style="3" customWidth="1"/>
    <col min="2313" max="2313" width="10.44140625" style="3" customWidth="1"/>
    <col min="2314" max="2560" width="9.109375" style="3"/>
    <col min="2561" max="2561" width="28.33203125" style="3" customWidth="1"/>
    <col min="2562" max="2562" width="24.88671875" style="3" customWidth="1"/>
    <col min="2563" max="2563" width="5.5546875" style="3" customWidth="1"/>
    <col min="2564" max="2564" width="8.44140625" style="3" customWidth="1"/>
    <col min="2565" max="2565" width="1.6640625" style="3" customWidth="1"/>
    <col min="2566" max="2566" width="4.44140625" style="3" customWidth="1"/>
    <col min="2567" max="2567" width="7.109375" style="3" customWidth="1"/>
    <col min="2568" max="2568" width="2.109375" style="3" customWidth="1"/>
    <col min="2569" max="2569" width="10.44140625" style="3" customWidth="1"/>
    <col min="2570" max="2816" width="9.109375" style="3"/>
    <col min="2817" max="2817" width="28.33203125" style="3" customWidth="1"/>
    <col min="2818" max="2818" width="24.88671875" style="3" customWidth="1"/>
    <col min="2819" max="2819" width="5.5546875" style="3" customWidth="1"/>
    <col min="2820" max="2820" width="8.44140625" style="3" customWidth="1"/>
    <col min="2821" max="2821" width="1.6640625" style="3" customWidth="1"/>
    <col min="2822" max="2822" width="4.44140625" style="3" customWidth="1"/>
    <col min="2823" max="2823" width="7.109375" style="3" customWidth="1"/>
    <col min="2824" max="2824" width="2.109375" style="3" customWidth="1"/>
    <col min="2825" max="2825" width="10.44140625" style="3" customWidth="1"/>
    <col min="2826" max="3072" width="9.109375" style="3"/>
    <col min="3073" max="3073" width="28.33203125" style="3" customWidth="1"/>
    <col min="3074" max="3074" width="24.88671875" style="3" customWidth="1"/>
    <col min="3075" max="3075" width="5.5546875" style="3" customWidth="1"/>
    <col min="3076" max="3076" width="8.44140625" style="3" customWidth="1"/>
    <col min="3077" max="3077" width="1.6640625" style="3" customWidth="1"/>
    <col min="3078" max="3078" width="4.44140625" style="3" customWidth="1"/>
    <col min="3079" max="3079" width="7.109375" style="3" customWidth="1"/>
    <col min="3080" max="3080" width="2.109375" style="3" customWidth="1"/>
    <col min="3081" max="3081" width="10.44140625" style="3" customWidth="1"/>
    <col min="3082" max="3328" width="9.109375" style="3"/>
    <col min="3329" max="3329" width="28.33203125" style="3" customWidth="1"/>
    <col min="3330" max="3330" width="24.88671875" style="3" customWidth="1"/>
    <col min="3331" max="3331" width="5.5546875" style="3" customWidth="1"/>
    <col min="3332" max="3332" width="8.44140625" style="3" customWidth="1"/>
    <col min="3333" max="3333" width="1.6640625" style="3" customWidth="1"/>
    <col min="3334" max="3334" width="4.44140625" style="3" customWidth="1"/>
    <col min="3335" max="3335" width="7.109375" style="3" customWidth="1"/>
    <col min="3336" max="3336" width="2.109375" style="3" customWidth="1"/>
    <col min="3337" max="3337" width="10.44140625" style="3" customWidth="1"/>
    <col min="3338" max="3584" width="9.109375" style="3"/>
    <col min="3585" max="3585" width="28.33203125" style="3" customWidth="1"/>
    <col min="3586" max="3586" width="24.88671875" style="3" customWidth="1"/>
    <col min="3587" max="3587" width="5.5546875" style="3" customWidth="1"/>
    <col min="3588" max="3588" width="8.44140625" style="3" customWidth="1"/>
    <col min="3589" max="3589" width="1.6640625" style="3" customWidth="1"/>
    <col min="3590" max="3590" width="4.44140625" style="3" customWidth="1"/>
    <col min="3591" max="3591" width="7.109375" style="3" customWidth="1"/>
    <col min="3592" max="3592" width="2.109375" style="3" customWidth="1"/>
    <col min="3593" max="3593" width="10.44140625" style="3" customWidth="1"/>
    <col min="3594" max="3840" width="9.109375" style="3"/>
    <col min="3841" max="3841" width="28.33203125" style="3" customWidth="1"/>
    <col min="3842" max="3842" width="24.88671875" style="3" customWidth="1"/>
    <col min="3843" max="3843" width="5.5546875" style="3" customWidth="1"/>
    <col min="3844" max="3844" width="8.44140625" style="3" customWidth="1"/>
    <col min="3845" max="3845" width="1.6640625" style="3" customWidth="1"/>
    <col min="3846" max="3846" width="4.44140625" style="3" customWidth="1"/>
    <col min="3847" max="3847" width="7.109375" style="3" customWidth="1"/>
    <col min="3848" max="3848" width="2.109375" style="3" customWidth="1"/>
    <col min="3849" max="3849" width="10.44140625" style="3" customWidth="1"/>
    <col min="3850" max="4096" width="9.109375" style="3"/>
    <col min="4097" max="4097" width="28.33203125" style="3" customWidth="1"/>
    <col min="4098" max="4098" width="24.88671875" style="3" customWidth="1"/>
    <col min="4099" max="4099" width="5.5546875" style="3" customWidth="1"/>
    <col min="4100" max="4100" width="8.44140625" style="3" customWidth="1"/>
    <col min="4101" max="4101" width="1.6640625" style="3" customWidth="1"/>
    <col min="4102" max="4102" width="4.44140625" style="3" customWidth="1"/>
    <col min="4103" max="4103" width="7.109375" style="3" customWidth="1"/>
    <col min="4104" max="4104" width="2.109375" style="3" customWidth="1"/>
    <col min="4105" max="4105" width="10.44140625" style="3" customWidth="1"/>
    <col min="4106" max="4352" width="9.109375" style="3"/>
    <col min="4353" max="4353" width="28.33203125" style="3" customWidth="1"/>
    <col min="4354" max="4354" width="24.88671875" style="3" customWidth="1"/>
    <col min="4355" max="4355" width="5.5546875" style="3" customWidth="1"/>
    <col min="4356" max="4356" width="8.44140625" style="3" customWidth="1"/>
    <col min="4357" max="4357" width="1.6640625" style="3" customWidth="1"/>
    <col min="4358" max="4358" width="4.44140625" style="3" customWidth="1"/>
    <col min="4359" max="4359" width="7.109375" style="3" customWidth="1"/>
    <col min="4360" max="4360" width="2.109375" style="3" customWidth="1"/>
    <col min="4361" max="4361" width="10.44140625" style="3" customWidth="1"/>
    <col min="4362" max="4608" width="9.109375" style="3"/>
    <col min="4609" max="4609" width="28.33203125" style="3" customWidth="1"/>
    <col min="4610" max="4610" width="24.88671875" style="3" customWidth="1"/>
    <col min="4611" max="4611" width="5.5546875" style="3" customWidth="1"/>
    <col min="4612" max="4612" width="8.44140625" style="3" customWidth="1"/>
    <col min="4613" max="4613" width="1.6640625" style="3" customWidth="1"/>
    <col min="4614" max="4614" width="4.44140625" style="3" customWidth="1"/>
    <col min="4615" max="4615" width="7.109375" style="3" customWidth="1"/>
    <col min="4616" max="4616" width="2.109375" style="3" customWidth="1"/>
    <col min="4617" max="4617" width="10.44140625" style="3" customWidth="1"/>
    <col min="4618" max="4864" width="9.109375" style="3"/>
    <col min="4865" max="4865" width="28.33203125" style="3" customWidth="1"/>
    <col min="4866" max="4866" width="24.88671875" style="3" customWidth="1"/>
    <col min="4867" max="4867" width="5.5546875" style="3" customWidth="1"/>
    <col min="4868" max="4868" width="8.44140625" style="3" customWidth="1"/>
    <col min="4869" max="4869" width="1.6640625" style="3" customWidth="1"/>
    <col min="4870" max="4870" width="4.44140625" style="3" customWidth="1"/>
    <col min="4871" max="4871" width="7.109375" style="3" customWidth="1"/>
    <col min="4872" max="4872" width="2.109375" style="3" customWidth="1"/>
    <col min="4873" max="4873" width="10.44140625" style="3" customWidth="1"/>
    <col min="4874" max="5120" width="9.109375" style="3"/>
    <col min="5121" max="5121" width="28.33203125" style="3" customWidth="1"/>
    <col min="5122" max="5122" width="24.88671875" style="3" customWidth="1"/>
    <col min="5123" max="5123" width="5.5546875" style="3" customWidth="1"/>
    <col min="5124" max="5124" width="8.44140625" style="3" customWidth="1"/>
    <col min="5125" max="5125" width="1.6640625" style="3" customWidth="1"/>
    <col min="5126" max="5126" width="4.44140625" style="3" customWidth="1"/>
    <col min="5127" max="5127" width="7.109375" style="3" customWidth="1"/>
    <col min="5128" max="5128" width="2.109375" style="3" customWidth="1"/>
    <col min="5129" max="5129" width="10.44140625" style="3" customWidth="1"/>
    <col min="5130" max="5376" width="9.109375" style="3"/>
    <col min="5377" max="5377" width="28.33203125" style="3" customWidth="1"/>
    <col min="5378" max="5378" width="24.88671875" style="3" customWidth="1"/>
    <col min="5379" max="5379" width="5.5546875" style="3" customWidth="1"/>
    <col min="5380" max="5380" width="8.44140625" style="3" customWidth="1"/>
    <col min="5381" max="5381" width="1.6640625" style="3" customWidth="1"/>
    <col min="5382" max="5382" width="4.44140625" style="3" customWidth="1"/>
    <col min="5383" max="5383" width="7.109375" style="3" customWidth="1"/>
    <col min="5384" max="5384" width="2.109375" style="3" customWidth="1"/>
    <col min="5385" max="5385" width="10.44140625" style="3" customWidth="1"/>
    <col min="5386" max="5632" width="9.109375" style="3"/>
    <col min="5633" max="5633" width="28.33203125" style="3" customWidth="1"/>
    <col min="5634" max="5634" width="24.88671875" style="3" customWidth="1"/>
    <col min="5635" max="5635" width="5.5546875" style="3" customWidth="1"/>
    <col min="5636" max="5636" width="8.44140625" style="3" customWidth="1"/>
    <col min="5637" max="5637" width="1.6640625" style="3" customWidth="1"/>
    <col min="5638" max="5638" width="4.44140625" style="3" customWidth="1"/>
    <col min="5639" max="5639" width="7.109375" style="3" customWidth="1"/>
    <col min="5640" max="5640" width="2.109375" style="3" customWidth="1"/>
    <col min="5641" max="5641" width="10.44140625" style="3" customWidth="1"/>
    <col min="5642" max="5888" width="9.109375" style="3"/>
    <col min="5889" max="5889" width="28.33203125" style="3" customWidth="1"/>
    <col min="5890" max="5890" width="24.88671875" style="3" customWidth="1"/>
    <col min="5891" max="5891" width="5.5546875" style="3" customWidth="1"/>
    <col min="5892" max="5892" width="8.44140625" style="3" customWidth="1"/>
    <col min="5893" max="5893" width="1.6640625" style="3" customWidth="1"/>
    <col min="5894" max="5894" width="4.44140625" style="3" customWidth="1"/>
    <col min="5895" max="5895" width="7.109375" style="3" customWidth="1"/>
    <col min="5896" max="5896" width="2.109375" style="3" customWidth="1"/>
    <col min="5897" max="5897" width="10.44140625" style="3" customWidth="1"/>
    <col min="5898" max="6144" width="9.109375" style="3"/>
    <col min="6145" max="6145" width="28.33203125" style="3" customWidth="1"/>
    <col min="6146" max="6146" width="24.88671875" style="3" customWidth="1"/>
    <col min="6147" max="6147" width="5.5546875" style="3" customWidth="1"/>
    <col min="6148" max="6148" width="8.44140625" style="3" customWidth="1"/>
    <col min="6149" max="6149" width="1.6640625" style="3" customWidth="1"/>
    <col min="6150" max="6150" width="4.44140625" style="3" customWidth="1"/>
    <col min="6151" max="6151" width="7.109375" style="3" customWidth="1"/>
    <col min="6152" max="6152" width="2.109375" style="3" customWidth="1"/>
    <col min="6153" max="6153" width="10.44140625" style="3" customWidth="1"/>
    <col min="6154" max="6400" width="9.109375" style="3"/>
    <col min="6401" max="6401" width="28.33203125" style="3" customWidth="1"/>
    <col min="6402" max="6402" width="24.88671875" style="3" customWidth="1"/>
    <col min="6403" max="6403" width="5.5546875" style="3" customWidth="1"/>
    <col min="6404" max="6404" width="8.44140625" style="3" customWidth="1"/>
    <col min="6405" max="6405" width="1.6640625" style="3" customWidth="1"/>
    <col min="6406" max="6406" width="4.44140625" style="3" customWidth="1"/>
    <col min="6407" max="6407" width="7.109375" style="3" customWidth="1"/>
    <col min="6408" max="6408" width="2.109375" style="3" customWidth="1"/>
    <col min="6409" max="6409" width="10.44140625" style="3" customWidth="1"/>
    <col min="6410" max="6656" width="9.109375" style="3"/>
    <col min="6657" max="6657" width="28.33203125" style="3" customWidth="1"/>
    <col min="6658" max="6658" width="24.88671875" style="3" customWidth="1"/>
    <col min="6659" max="6659" width="5.5546875" style="3" customWidth="1"/>
    <col min="6660" max="6660" width="8.44140625" style="3" customWidth="1"/>
    <col min="6661" max="6661" width="1.6640625" style="3" customWidth="1"/>
    <col min="6662" max="6662" width="4.44140625" style="3" customWidth="1"/>
    <col min="6663" max="6663" width="7.109375" style="3" customWidth="1"/>
    <col min="6664" max="6664" width="2.109375" style="3" customWidth="1"/>
    <col min="6665" max="6665" width="10.44140625" style="3" customWidth="1"/>
    <col min="6666" max="6912" width="9.109375" style="3"/>
    <col min="6913" max="6913" width="28.33203125" style="3" customWidth="1"/>
    <col min="6914" max="6914" width="24.88671875" style="3" customWidth="1"/>
    <col min="6915" max="6915" width="5.5546875" style="3" customWidth="1"/>
    <col min="6916" max="6916" width="8.44140625" style="3" customWidth="1"/>
    <col min="6917" max="6917" width="1.6640625" style="3" customWidth="1"/>
    <col min="6918" max="6918" width="4.44140625" style="3" customWidth="1"/>
    <col min="6919" max="6919" width="7.109375" style="3" customWidth="1"/>
    <col min="6920" max="6920" width="2.109375" style="3" customWidth="1"/>
    <col min="6921" max="6921" width="10.44140625" style="3" customWidth="1"/>
    <col min="6922" max="7168" width="9.109375" style="3"/>
    <col min="7169" max="7169" width="28.33203125" style="3" customWidth="1"/>
    <col min="7170" max="7170" width="24.88671875" style="3" customWidth="1"/>
    <col min="7171" max="7171" width="5.5546875" style="3" customWidth="1"/>
    <col min="7172" max="7172" width="8.44140625" style="3" customWidth="1"/>
    <col min="7173" max="7173" width="1.6640625" style="3" customWidth="1"/>
    <col min="7174" max="7174" width="4.44140625" style="3" customWidth="1"/>
    <col min="7175" max="7175" width="7.109375" style="3" customWidth="1"/>
    <col min="7176" max="7176" width="2.109375" style="3" customWidth="1"/>
    <col min="7177" max="7177" width="10.44140625" style="3" customWidth="1"/>
    <col min="7178" max="7424" width="9.109375" style="3"/>
    <col min="7425" max="7425" width="28.33203125" style="3" customWidth="1"/>
    <col min="7426" max="7426" width="24.88671875" style="3" customWidth="1"/>
    <col min="7427" max="7427" width="5.5546875" style="3" customWidth="1"/>
    <col min="7428" max="7428" width="8.44140625" style="3" customWidth="1"/>
    <col min="7429" max="7429" width="1.6640625" style="3" customWidth="1"/>
    <col min="7430" max="7430" width="4.44140625" style="3" customWidth="1"/>
    <col min="7431" max="7431" width="7.109375" style="3" customWidth="1"/>
    <col min="7432" max="7432" width="2.109375" style="3" customWidth="1"/>
    <col min="7433" max="7433" width="10.44140625" style="3" customWidth="1"/>
    <col min="7434" max="7680" width="9.109375" style="3"/>
    <col min="7681" max="7681" width="28.33203125" style="3" customWidth="1"/>
    <col min="7682" max="7682" width="24.88671875" style="3" customWidth="1"/>
    <col min="7683" max="7683" width="5.5546875" style="3" customWidth="1"/>
    <col min="7684" max="7684" width="8.44140625" style="3" customWidth="1"/>
    <col min="7685" max="7685" width="1.6640625" style="3" customWidth="1"/>
    <col min="7686" max="7686" width="4.44140625" style="3" customWidth="1"/>
    <col min="7687" max="7687" width="7.109375" style="3" customWidth="1"/>
    <col min="7688" max="7688" width="2.109375" style="3" customWidth="1"/>
    <col min="7689" max="7689" width="10.44140625" style="3" customWidth="1"/>
    <col min="7690" max="7936" width="9.109375" style="3"/>
    <col min="7937" max="7937" width="28.33203125" style="3" customWidth="1"/>
    <col min="7938" max="7938" width="24.88671875" style="3" customWidth="1"/>
    <col min="7939" max="7939" width="5.5546875" style="3" customWidth="1"/>
    <col min="7940" max="7940" width="8.44140625" style="3" customWidth="1"/>
    <col min="7941" max="7941" width="1.6640625" style="3" customWidth="1"/>
    <col min="7942" max="7942" width="4.44140625" style="3" customWidth="1"/>
    <col min="7943" max="7943" width="7.109375" style="3" customWidth="1"/>
    <col min="7944" max="7944" width="2.109375" style="3" customWidth="1"/>
    <col min="7945" max="7945" width="10.44140625" style="3" customWidth="1"/>
    <col min="7946" max="8192" width="9.109375" style="3"/>
    <col min="8193" max="8193" width="28.33203125" style="3" customWidth="1"/>
    <col min="8194" max="8194" width="24.88671875" style="3" customWidth="1"/>
    <col min="8195" max="8195" width="5.5546875" style="3" customWidth="1"/>
    <col min="8196" max="8196" width="8.44140625" style="3" customWidth="1"/>
    <col min="8197" max="8197" width="1.6640625" style="3" customWidth="1"/>
    <col min="8198" max="8198" width="4.44140625" style="3" customWidth="1"/>
    <col min="8199" max="8199" width="7.109375" style="3" customWidth="1"/>
    <col min="8200" max="8200" width="2.109375" style="3" customWidth="1"/>
    <col min="8201" max="8201" width="10.44140625" style="3" customWidth="1"/>
    <col min="8202" max="8448" width="9.109375" style="3"/>
    <col min="8449" max="8449" width="28.33203125" style="3" customWidth="1"/>
    <col min="8450" max="8450" width="24.88671875" style="3" customWidth="1"/>
    <col min="8451" max="8451" width="5.5546875" style="3" customWidth="1"/>
    <col min="8452" max="8452" width="8.44140625" style="3" customWidth="1"/>
    <col min="8453" max="8453" width="1.6640625" style="3" customWidth="1"/>
    <col min="8454" max="8454" width="4.44140625" style="3" customWidth="1"/>
    <col min="8455" max="8455" width="7.109375" style="3" customWidth="1"/>
    <col min="8456" max="8456" width="2.109375" style="3" customWidth="1"/>
    <col min="8457" max="8457" width="10.44140625" style="3" customWidth="1"/>
    <col min="8458" max="8704" width="9.109375" style="3"/>
    <col min="8705" max="8705" width="28.33203125" style="3" customWidth="1"/>
    <col min="8706" max="8706" width="24.88671875" style="3" customWidth="1"/>
    <col min="8707" max="8707" width="5.5546875" style="3" customWidth="1"/>
    <col min="8708" max="8708" width="8.44140625" style="3" customWidth="1"/>
    <col min="8709" max="8709" width="1.6640625" style="3" customWidth="1"/>
    <col min="8710" max="8710" width="4.44140625" style="3" customWidth="1"/>
    <col min="8711" max="8711" width="7.109375" style="3" customWidth="1"/>
    <col min="8712" max="8712" width="2.109375" style="3" customWidth="1"/>
    <col min="8713" max="8713" width="10.44140625" style="3" customWidth="1"/>
    <col min="8714" max="8960" width="9.109375" style="3"/>
    <col min="8961" max="8961" width="28.33203125" style="3" customWidth="1"/>
    <col min="8962" max="8962" width="24.88671875" style="3" customWidth="1"/>
    <col min="8963" max="8963" width="5.5546875" style="3" customWidth="1"/>
    <col min="8964" max="8964" width="8.44140625" style="3" customWidth="1"/>
    <col min="8965" max="8965" width="1.6640625" style="3" customWidth="1"/>
    <col min="8966" max="8966" width="4.44140625" style="3" customWidth="1"/>
    <col min="8967" max="8967" width="7.109375" style="3" customWidth="1"/>
    <col min="8968" max="8968" width="2.109375" style="3" customWidth="1"/>
    <col min="8969" max="8969" width="10.44140625" style="3" customWidth="1"/>
    <col min="8970" max="9216" width="9.109375" style="3"/>
    <col min="9217" max="9217" width="28.33203125" style="3" customWidth="1"/>
    <col min="9218" max="9218" width="24.88671875" style="3" customWidth="1"/>
    <col min="9219" max="9219" width="5.5546875" style="3" customWidth="1"/>
    <col min="9220" max="9220" width="8.44140625" style="3" customWidth="1"/>
    <col min="9221" max="9221" width="1.6640625" style="3" customWidth="1"/>
    <col min="9222" max="9222" width="4.44140625" style="3" customWidth="1"/>
    <col min="9223" max="9223" width="7.109375" style="3" customWidth="1"/>
    <col min="9224" max="9224" width="2.109375" style="3" customWidth="1"/>
    <col min="9225" max="9225" width="10.44140625" style="3" customWidth="1"/>
    <col min="9226" max="9472" width="9.109375" style="3"/>
    <col min="9473" max="9473" width="28.33203125" style="3" customWidth="1"/>
    <col min="9474" max="9474" width="24.88671875" style="3" customWidth="1"/>
    <col min="9475" max="9475" width="5.5546875" style="3" customWidth="1"/>
    <col min="9476" max="9476" width="8.44140625" style="3" customWidth="1"/>
    <col min="9477" max="9477" width="1.6640625" style="3" customWidth="1"/>
    <col min="9478" max="9478" width="4.44140625" style="3" customWidth="1"/>
    <col min="9479" max="9479" width="7.109375" style="3" customWidth="1"/>
    <col min="9480" max="9480" width="2.109375" style="3" customWidth="1"/>
    <col min="9481" max="9481" width="10.44140625" style="3" customWidth="1"/>
    <col min="9482" max="9728" width="9.109375" style="3"/>
    <col min="9729" max="9729" width="28.33203125" style="3" customWidth="1"/>
    <col min="9730" max="9730" width="24.88671875" style="3" customWidth="1"/>
    <col min="9731" max="9731" width="5.5546875" style="3" customWidth="1"/>
    <col min="9732" max="9732" width="8.44140625" style="3" customWidth="1"/>
    <col min="9733" max="9733" width="1.6640625" style="3" customWidth="1"/>
    <col min="9734" max="9734" width="4.44140625" style="3" customWidth="1"/>
    <col min="9735" max="9735" width="7.109375" style="3" customWidth="1"/>
    <col min="9736" max="9736" width="2.109375" style="3" customWidth="1"/>
    <col min="9737" max="9737" width="10.44140625" style="3" customWidth="1"/>
    <col min="9738" max="9984" width="9.109375" style="3"/>
    <col min="9985" max="9985" width="28.33203125" style="3" customWidth="1"/>
    <col min="9986" max="9986" width="24.88671875" style="3" customWidth="1"/>
    <col min="9987" max="9987" width="5.5546875" style="3" customWidth="1"/>
    <col min="9988" max="9988" width="8.44140625" style="3" customWidth="1"/>
    <col min="9989" max="9989" width="1.6640625" style="3" customWidth="1"/>
    <col min="9990" max="9990" width="4.44140625" style="3" customWidth="1"/>
    <col min="9991" max="9991" width="7.109375" style="3" customWidth="1"/>
    <col min="9992" max="9992" width="2.109375" style="3" customWidth="1"/>
    <col min="9993" max="9993" width="10.44140625" style="3" customWidth="1"/>
    <col min="9994" max="10240" width="9.109375" style="3"/>
    <col min="10241" max="10241" width="28.33203125" style="3" customWidth="1"/>
    <col min="10242" max="10242" width="24.88671875" style="3" customWidth="1"/>
    <col min="10243" max="10243" width="5.5546875" style="3" customWidth="1"/>
    <col min="10244" max="10244" width="8.44140625" style="3" customWidth="1"/>
    <col min="10245" max="10245" width="1.6640625" style="3" customWidth="1"/>
    <col min="10246" max="10246" width="4.44140625" style="3" customWidth="1"/>
    <col min="10247" max="10247" width="7.109375" style="3" customWidth="1"/>
    <col min="10248" max="10248" width="2.109375" style="3" customWidth="1"/>
    <col min="10249" max="10249" width="10.44140625" style="3" customWidth="1"/>
    <col min="10250" max="10496" width="9.109375" style="3"/>
    <col min="10497" max="10497" width="28.33203125" style="3" customWidth="1"/>
    <col min="10498" max="10498" width="24.88671875" style="3" customWidth="1"/>
    <col min="10499" max="10499" width="5.5546875" style="3" customWidth="1"/>
    <col min="10500" max="10500" width="8.44140625" style="3" customWidth="1"/>
    <col min="10501" max="10501" width="1.6640625" style="3" customWidth="1"/>
    <col min="10502" max="10502" width="4.44140625" style="3" customWidth="1"/>
    <col min="10503" max="10503" width="7.109375" style="3" customWidth="1"/>
    <col min="10504" max="10504" width="2.109375" style="3" customWidth="1"/>
    <col min="10505" max="10505" width="10.44140625" style="3" customWidth="1"/>
    <col min="10506" max="10752" width="9.109375" style="3"/>
    <col min="10753" max="10753" width="28.33203125" style="3" customWidth="1"/>
    <col min="10754" max="10754" width="24.88671875" style="3" customWidth="1"/>
    <col min="10755" max="10755" width="5.5546875" style="3" customWidth="1"/>
    <col min="10756" max="10756" width="8.44140625" style="3" customWidth="1"/>
    <col min="10757" max="10757" width="1.6640625" style="3" customWidth="1"/>
    <col min="10758" max="10758" width="4.44140625" style="3" customWidth="1"/>
    <col min="10759" max="10759" width="7.109375" style="3" customWidth="1"/>
    <col min="10760" max="10760" width="2.109375" style="3" customWidth="1"/>
    <col min="10761" max="10761" width="10.44140625" style="3" customWidth="1"/>
    <col min="10762" max="11008" width="9.109375" style="3"/>
    <col min="11009" max="11009" width="28.33203125" style="3" customWidth="1"/>
    <col min="11010" max="11010" width="24.88671875" style="3" customWidth="1"/>
    <col min="11011" max="11011" width="5.5546875" style="3" customWidth="1"/>
    <col min="11012" max="11012" width="8.44140625" style="3" customWidth="1"/>
    <col min="11013" max="11013" width="1.6640625" style="3" customWidth="1"/>
    <col min="11014" max="11014" width="4.44140625" style="3" customWidth="1"/>
    <col min="11015" max="11015" width="7.109375" style="3" customWidth="1"/>
    <col min="11016" max="11016" width="2.109375" style="3" customWidth="1"/>
    <col min="11017" max="11017" width="10.44140625" style="3" customWidth="1"/>
    <col min="11018" max="11264" width="9.109375" style="3"/>
    <col min="11265" max="11265" width="28.33203125" style="3" customWidth="1"/>
    <col min="11266" max="11266" width="24.88671875" style="3" customWidth="1"/>
    <col min="11267" max="11267" width="5.5546875" style="3" customWidth="1"/>
    <col min="11268" max="11268" width="8.44140625" style="3" customWidth="1"/>
    <col min="11269" max="11269" width="1.6640625" style="3" customWidth="1"/>
    <col min="11270" max="11270" width="4.44140625" style="3" customWidth="1"/>
    <col min="11271" max="11271" width="7.109375" style="3" customWidth="1"/>
    <col min="11272" max="11272" width="2.109375" style="3" customWidth="1"/>
    <col min="11273" max="11273" width="10.44140625" style="3" customWidth="1"/>
    <col min="11274" max="11520" width="9.109375" style="3"/>
    <col min="11521" max="11521" width="28.33203125" style="3" customWidth="1"/>
    <col min="11522" max="11522" width="24.88671875" style="3" customWidth="1"/>
    <col min="11523" max="11523" width="5.5546875" style="3" customWidth="1"/>
    <col min="11524" max="11524" width="8.44140625" style="3" customWidth="1"/>
    <col min="11525" max="11525" width="1.6640625" style="3" customWidth="1"/>
    <col min="11526" max="11526" width="4.44140625" style="3" customWidth="1"/>
    <col min="11527" max="11527" width="7.109375" style="3" customWidth="1"/>
    <col min="11528" max="11528" width="2.109375" style="3" customWidth="1"/>
    <col min="11529" max="11529" width="10.44140625" style="3" customWidth="1"/>
    <col min="11530" max="11776" width="9.109375" style="3"/>
    <col min="11777" max="11777" width="28.33203125" style="3" customWidth="1"/>
    <col min="11778" max="11778" width="24.88671875" style="3" customWidth="1"/>
    <col min="11779" max="11779" width="5.5546875" style="3" customWidth="1"/>
    <col min="11780" max="11780" width="8.44140625" style="3" customWidth="1"/>
    <col min="11781" max="11781" width="1.6640625" style="3" customWidth="1"/>
    <col min="11782" max="11782" width="4.44140625" style="3" customWidth="1"/>
    <col min="11783" max="11783" width="7.109375" style="3" customWidth="1"/>
    <col min="11784" max="11784" width="2.109375" style="3" customWidth="1"/>
    <col min="11785" max="11785" width="10.44140625" style="3" customWidth="1"/>
    <col min="11786" max="12032" width="9.109375" style="3"/>
    <col min="12033" max="12033" width="28.33203125" style="3" customWidth="1"/>
    <col min="12034" max="12034" width="24.88671875" style="3" customWidth="1"/>
    <col min="12035" max="12035" width="5.5546875" style="3" customWidth="1"/>
    <col min="12036" max="12036" width="8.44140625" style="3" customWidth="1"/>
    <col min="12037" max="12037" width="1.6640625" style="3" customWidth="1"/>
    <col min="12038" max="12038" width="4.44140625" style="3" customWidth="1"/>
    <col min="12039" max="12039" width="7.109375" style="3" customWidth="1"/>
    <col min="12040" max="12040" width="2.109375" style="3" customWidth="1"/>
    <col min="12041" max="12041" width="10.44140625" style="3" customWidth="1"/>
    <col min="12042" max="12288" width="9.109375" style="3"/>
    <col min="12289" max="12289" width="28.33203125" style="3" customWidth="1"/>
    <col min="12290" max="12290" width="24.88671875" style="3" customWidth="1"/>
    <col min="12291" max="12291" width="5.5546875" style="3" customWidth="1"/>
    <col min="12292" max="12292" width="8.44140625" style="3" customWidth="1"/>
    <col min="12293" max="12293" width="1.6640625" style="3" customWidth="1"/>
    <col min="12294" max="12294" width="4.44140625" style="3" customWidth="1"/>
    <col min="12295" max="12295" width="7.109375" style="3" customWidth="1"/>
    <col min="12296" max="12296" width="2.109375" style="3" customWidth="1"/>
    <col min="12297" max="12297" width="10.44140625" style="3" customWidth="1"/>
    <col min="12298" max="12544" width="9.109375" style="3"/>
    <col min="12545" max="12545" width="28.33203125" style="3" customWidth="1"/>
    <col min="12546" max="12546" width="24.88671875" style="3" customWidth="1"/>
    <col min="12547" max="12547" width="5.5546875" style="3" customWidth="1"/>
    <col min="12548" max="12548" width="8.44140625" style="3" customWidth="1"/>
    <col min="12549" max="12549" width="1.6640625" style="3" customWidth="1"/>
    <col min="12550" max="12550" width="4.44140625" style="3" customWidth="1"/>
    <col min="12551" max="12551" width="7.109375" style="3" customWidth="1"/>
    <col min="12552" max="12552" width="2.109375" style="3" customWidth="1"/>
    <col min="12553" max="12553" width="10.44140625" style="3" customWidth="1"/>
    <col min="12554" max="12800" width="9.109375" style="3"/>
    <col min="12801" max="12801" width="28.33203125" style="3" customWidth="1"/>
    <col min="12802" max="12802" width="24.88671875" style="3" customWidth="1"/>
    <col min="12803" max="12803" width="5.5546875" style="3" customWidth="1"/>
    <col min="12804" max="12804" width="8.44140625" style="3" customWidth="1"/>
    <col min="12805" max="12805" width="1.6640625" style="3" customWidth="1"/>
    <col min="12806" max="12806" width="4.44140625" style="3" customWidth="1"/>
    <col min="12807" max="12807" width="7.109375" style="3" customWidth="1"/>
    <col min="12808" max="12808" width="2.109375" style="3" customWidth="1"/>
    <col min="12809" max="12809" width="10.44140625" style="3" customWidth="1"/>
    <col min="12810" max="13056" width="9.109375" style="3"/>
    <col min="13057" max="13057" width="28.33203125" style="3" customWidth="1"/>
    <col min="13058" max="13058" width="24.88671875" style="3" customWidth="1"/>
    <col min="13059" max="13059" width="5.5546875" style="3" customWidth="1"/>
    <col min="13060" max="13060" width="8.44140625" style="3" customWidth="1"/>
    <col min="13061" max="13061" width="1.6640625" style="3" customWidth="1"/>
    <col min="13062" max="13062" width="4.44140625" style="3" customWidth="1"/>
    <col min="13063" max="13063" width="7.109375" style="3" customWidth="1"/>
    <col min="13064" max="13064" width="2.109375" style="3" customWidth="1"/>
    <col min="13065" max="13065" width="10.44140625" style="3" customWidth="1"/>
    <col min="13066" max="13312" width="9.109375" style="3"/>
    <col min="13313" max="13313" width="28.33203125" style="3" customWidth="1"/>
    <col min="13314" max="13314" width="24.88671875" style="3" customWidth="1"/>
    <col min="13315" max="13315" width="5.5546875" style="3" customWidth="1"/>
    <col min="13316" max="13316" width="8.44140625" style="3" customWidth="1"/>
    <col min="13317" max="13317" width="1.6640625" style="3" customWidth="1"/>
    <col min="13318" max="13318" width="4.44140625" style="3" customWidth="1"/>
    <col min="13319" max="13319" width="7.109375" style="3" customWidth="1"/>
    <col min="13320" max="13320" width="2.109375" style="3" customWidth="1"/>
    <col min="13321" max="13321" width="10.44140625" style="3" customWidth="1"/>
    <col min="13322" max="13568" width="9.109375" style="3"/>
    <col min="13569" max="13569" width="28.33203125" style="3" customWidth="1"/>
    <col min="13570" max="13570" width="24.88671875" style="3" customWidth="1"/>
    <col min="13571" max="13571" width="5.5546875" style="3" customWidth="1"/>
    <col min="13572" max="13572" width="8.44140625" style="3" customWidth="1"/>
    <col min="13573" max="13573" width="1.6640625" style="3" customWidth="1"/>
    <col min="13574" max="13574" width="4.44140625" style="3" customWidth="1"/>
    <col min="13575" max="13575" width="7.109375" style="3" customWidth="1"/>
    <col min="13576" max="13576" width="2.109375" style="3" customWidth="1"/>
    <col min="13577" max="13577" width="10.44140625" style="3" customWidth="1"/>
    <col min="13578" max="13824" width="9.109375" style="3"/>
    <col min="13825" max="13825" width="28.33203125" style="3" customWidth="1"/>
    <col min="13826" max="13826" width="24.88671875" style="3" customWidth="1"/>
    <col min="13827" max="13827" width="5.5546875" style="3" customWidth="1"/>
    <col min="13828" max="13828" width="8.44140625" style="3" customWidth="1"/>
    <col min="13829" max="13829" width="1.6640625" style="3" customWidth="1"/>
    <col min="13830" max="13830" width="4.44140625" style="3" customWidth="1"/>
    <col min="13831" max="13831" width="7.109375" style="3" customWidth="1"/>
    <col min="13832" max="13832" width="2.109375" style="3" customWidth="1"/>
    <col min="13833" max="13833" width="10.44140625" style="3" customWidth="1"/>
    <col min="13834" max="14080" width="9.109375" style="3"/>
    <col min="14081" max="14081" width="28.33203125" style="3" customWidth="1"/>
    <col min="14082" max="14082" width="24.88671875" style="3" customWidth="1"/>
    <col min="14083" max="14083" width="5.5546875" style="3" customWidth="1"/>
    <col min="14084" max="14084" width="8.44140625" style="3" customWidth="1"/>
    <col min="14085" max="14085" width="1.6640625" style="3" customWidth="1"/>
    <col min="14086" max="14086" width="4.44140625" style="3" customWidth="1"/>
    <col min="14087" max="14087" width="7.109375" style="3" customWidth="1"/>
    <col min="14088" max="14088" width="2.109375" style="3" customWidth="1"/>
    <col min="14089" max="14089" width="10.44140625" style="3" customWidth="1"/>
    <col min="14090" max="14336" width="9.109375" style="3"/>
    <col min="14337" max="14337" width="28.33203125" style="3" customWidth="1"/>
    <col min="14338" max="14338" width="24.88671875" style="3" customWidth="1"/>
    <col min="14339" max="14339" width="5.5546875" style="3" customWidth="1"/>
    <col min="14340" max="14340" width="8.44140625" style="3" customWidth="1"/>
    <col min="14341" max="14341" width="1.6640625" style="3" customWidth="1"/>
    <col min="14342" max="14342" width="4.44140625" style="3" customWidth="1"/>
    <col min="14343" max="14343" width="7.109375" style="3" customWidth="1"/>
    <col min="14344" max="14344" width="2.109375" style="3" customWidth="1"/>
    <col min="14345" max="14345" width="10.44140625" style="3" customWidth="1"/>
    <col min="14346" max="14592" width="9.109375" style="3"/>
    <col min="14593" max="14593" width="28.33203125" style="3" customWidth="1"/>
    <col min="14594" max="14594" width="24.88671875" style="3" customWidth="1"/>
    <col min="14595" max="14595" width="5.5546875" style="3" customWidth="1"/>
    <col min="14596" max="14596" width="8.44140625" style="3" customWidth="1"/>
    <col min="14597" max="14597" width="1.6640625" style="3" customWidth="1"/>
    <col min="14598" max="14598" width="4.44140625" style="3" customWidth="1"/>
    <col min="14599" max="14599" width="7.109375" style="3" customWidth="1"/>
    <col min="14600" max="14600" width="2.109375" style="3" customWidth="1"/>
    <col min="14601" max="14601" width="10.44140625" style="3" customWidth="1"/>
    <col min="14602" max="14848" width="9.109375" style="3"/>
    <col min="14849" max="14849" width="28.33203125" style="3" customWidth="1"/>
    <col min="14850" max="14850" width="24.88671875" style="3" customWidth="1"/>
    <col min="14851" max="14851" width="5.5546875" style="3" customWidth="1"/>
    <col min="14852" max="14852" width="8.44140625" style="3" customWidth="1"/>
    <col min="14853" max="14853" width="1.6640625" style="3" customWidth="1"/>
    <col min="14854" max="14854" width="4.44140625" style="3" customWidth="1"/>
    <col min="14855" max="14855" width="7.109375" style="3" customWidth="1"/>
    <col min="14856" max="14856" width="2.109375" style="3" customWidth="1"/>
    <col min="14857" max="14857" width="10.44140625" style="3" customWidth="1"/>
    <col min="14858" max="15104" width="9.109375" style="3"/>
    <col min="15105" max="15105" width="28.33203125" style="3" customWidth="1"/>
    <col min="15106" max="15106" width="24.88671875" style="3" customWidth="1"/>
    <col min="15107" max="15107" width="5.5546875" style="3" customWidth="1"/>
    <col min="15108" max="15108" width="8.44140625" style="3" customWidth="1"/>
    <col min="15109" max="15109" width="1.6640625" style="3" customWidth="1"/>
    <col min="15110" max="15110" width="4.44140625" style="3" customWidth="1"/>
    <col min="15111" max="15111" width="7.109375" style="3" customWidth="1"/>
    <col min="15112" max="15112" width="2.109375" style="3" customWidth="1"/>
    <col min="15113" max="15113" width="10.44140625" style="3" customWidth="1"/>
    <col min="15114" max="15360" width="9.109375" style="3"/>
    <col min="15361" max="15361" width="28.33203125" style="3" customWidth="1"/>
    <col min="15362" max="15362" width="24.88671875" style="3" customWidth="1"/>
    <col min="15363" max="15363" width="5.5546875" style="3" customWidth="1"/>
    <col min="15364" max="15364" width="8.44140625" style="3" customWidth="1"/>
    <col min="15365" max="15365" width="1.6640625" style="3" customWidth="1"/>
    <col min="15366" max="15366" width="4.44140625" style="3" customWidth="1"/>
    <col min="15367" max="15367" width="7.109375" style="3" customWidth="1"/>
    <col min="15368" max="15368" width="2.109375" style="3" customWidth="1"/>
    <col min="15369" max="15369" width="10.44140625" style="3" customWidth="1"/>
    <col min="15370" max="15616" width="9.109375" style="3"/>
    <col min="15617" max="15617" width="28.33203125" style="3" customWidth="1"/>
    <col min="15618" max="15618" width="24.88671875" style="3" customWidth="1"/>
    <col min="15619" max="15619" width="5.5546875" style="3" customWidth="1"/>
    <col min="15620" max="15620" width="8.44140625" style="3" customWidth="1"/>
    <col min="15621" max="15621" width="1.6640625" style="3" customWidth="1"/>
    <col min="15622" max="15622" width="4.44140625" style="3" customWidth="1"/>
    <col min="15623" max="15623" width="7.109375" style="3" customWidth="1"/>
    <col min="15624" max="15624" width="2.109375" style="3" customWidth="1"/>
    <col min="15625" max="15625" width="10.44140625" style="3" customWidth="1"/>
    <col min="15626" max="15872" width="9.109375" style="3"/>
    <col min="15873" max="15873" width="28.33203125" style="3" customWidth="1"/>
    <col min="15874" max="15874" width="24.88671875" style="3" customWidth="1"/>
    <col min="15875" max="15875" width="5.5546875" style="3" customWidth="1"/>
    <col min="15876" max="15876" width="8.44140625" style="3" customWidth="1"/>
    <col min="15877" max="15877" width="1.6640625" style="3" customWidth="1"/>
    <col min="15878" max="15878" width="4.44140625" style="3" customWidth="1"/>
    <col min="15879" max="15879" width="7.109375" style="3" customWidth="1"/>
    <col min="15880" max="15880" width="2.109375" style="3" customWidth="1"/>
    <col min="15881" max="15881" width="10.44140625" style="3" customWidth="1"/>
    <col min="15882" max="16128" width="9.109375" style="3"/>
    <col min="16129" max="16129" width="28.33203125" style="3" customWidth="1"/>
    <col min="16130" max="16130" width="24.88671875" style="3" customWidth="1"/>
    <col min="16131" max="16131" width="5.5546875" style="3" customWidth="1"/>
    <col min="16132" max="16132" width="8.44140625" style="3" customWidth="1"/>
    <col min="16133" max="16133" width="1.6640625" style="3" customWidth="1"/>
    <col min="16134" max="16134" width="4.44140625" style="3" customWidth="1"/>
    <col min="16135" max="16135" width="7.109375" style="3" customWidth="1"/>
    <col min="16136" max="16136" width="2.109375" style="3" customWidth="1"/>
    <col min="16137" max="16137" width="10.44140625" style="3" customWidth="1"/>
    <col min="16138" max="16384" width="9.109375" style="3"/>
  </cols>
  <sheetData>
    <row r="1" spans="1:9" x14ac:dyDescent="0.25">
      <c r="D1" s="285" t="s">
        <v>204</v>
      </c>
      <c r="E1" s="286"/>
      <c r="F1" s="286"/>
      <c r="G1" s="286"/>
      <c r="H1" s="286"/>
      <c r="I1" s="286"/>
    </row>
    <row r="2" spans="1:9" ht="14.25" customHeight="1" x14ac:dyDescent="0.25">
      <c r="D2" s="286"/>
      <c r="E2" s="286"/>
      <c r="F2" s="286"/>
      <c r="G2" s="286"/>
      <c r="H2" s="286"/>
      <c r="I2" s="286"/>
    </row>
    <row r="3" spans="1:9" ht="30.75" customHeight="1" x14ac:dyDescent="0.25">
      <c r="D3" s="286"/>
      <c r="E3" s="286"/>
      <c r="F3" s="286"/>
      <c r="G3" s="286"/>
      <c r="H3" s="286"/>
      <c r="I3" s="286"/>
    </row>
    <row r="4" spans="1:9" x14ac:dyDescent="0.25">
      <c r="A4" s="5" t="s">
        <v>205</v>
      </c>
      <c r="B4" s="5"/>
      <c r="C4" s="5"/>
      <c r="D4" s="5"/>
      <c r="E4" s="5"/>
      <c r="F4" s="5"/>
      <c r="G4" s="5"/>
      <c r="H4" s="5"/>
      <c r="I4" s="5"/>
    </row>
    <row r="5" spans="1:9" x14ac:dyDescent="0.25">
      <c r="A5" s="5" t="str">
        <f>IF([3]ЗАПОЛНИТЬ!$F$7=1,CONCATENATE([3]шапки!A7),CONCATENATE([3]шапки!A7,[3]шапки!C7))</f>
        <v>про результати фінансової діяльності (форма№ 9д,</v>
      </c>
      <c r="B5" s="5"/>
      <c r="C5" s="287" t="str">
        <f>IF([3]ЗАПОЛНИТЬ!$F$7=1,[3]шапки!C7,[3]шапки!D7)</f>
        <v xml:space="preserve"> № 9м)</v>
      </c>
      <c r="D5" s="8" t="str">
        <f>IF([3]ЗАПОЛНИТЬ!$F$7=1,[3]шапки!D7,"")</f>
        <v/>
      </c>
      <c r="F5" s="8"/>
      <c r="I5" s="8"/>
    </row>
    <row r="6" spans="1:9" x14ac:dyDescent="0.25">
      <c r="A6" s="5" t="str">
        <f>CONCATENATE("за ",[3]ЗАПОЛНИТЬ!$B$17," ",[3]ЗАПОЛНИТЬ!$C$17)</f>
        <v xml:space="preserve">за 2015 </v>
      </c>
      <c r="B6" s="5"/>
      <c r="C6" s="5"/>
      <c r="D6" s="5"/>
      <c r="E6" s="5"/>
      <c r="F6" s="5"/>
      <c r="G6" s="5"/>
      <c r="H6" s="5"/>
      <c r="I6" s="5"/>
    </row>
    <row r="7" spans="1:9" ht="36.75" customHeight="1" x14ac:dyDescent="0.25">
      <c r="A7" s="116" t="s">
        <v>4</v>
      </c>
      <c r="B7" s="15" t="str">
        <f>[3]ЗАПОЛНИТЬ!$B$3</f>
        <v>Відділ освіти Амур-Нижньодніпровської районної у місті Дніпропетровську ради</v>
      </c>
      <c r="C7" s="15"/>
      <c r="D7" s="15"/>
      <c r="F7" s="117" t="str">
        <f>[3]ЗАПОЛНИТЬ!$A$13</f>
        <v>за ЄДРПОУ</v>
      </c>
      <c r="H7" s="288" t="str">
        <f>[3]ЗАПОЛНИТЬ!$B$13</f>
        <v>02142187</v>
      </c>
      <c r="I7" s="288"/>
    </row>
    <row r="8" spans="1:9" ht="26.25" customHeight="1" x14ac:dyDescent="0.25">
      <c r="A8" s="14" t="s">
        <v>6</v>
      </c>
      <c r="B8" s="289" t="str">
        <f>[3]ЗАПОЛНИТЬ!$B$5</f>
        <v>49023, м. Дніпропетровськ АНД район, пр. Воронцова, 31</v>
      </c>
      <c r="C8" s="289"/>
      <c r="D8" s="289"/>
      <c r="F8" s="117" t="str">
        <f>[3]ЗАПОЛНИТЬ!$A$14</f>
        <v>за КОАТУУ</v>
      </c>
      <c r="H8" s="290">
        <f>[3]ЗАПОЛНИТЬ!$B$14</f>
        <v>1210136300</v>
      </c>
      <c r="I8" s="290"/>
    </row>
    <row r="9" spans="1:9" ht="24" customHeight="1" x14ac:dyDescent="0.25">
      <c r="A9" s="14" t="s">
        <v>8</v>
      </c>
      <c r="B9" s="291" t="str">
        <f>[3]ЗАПОЛНИТЬ!$D$15</f>
        <v>Орган місцевого самоврядування</v>
      </c>
      <c r="C9" s="291"/>
      <c r="D9" s="291"/>
      <c r="F9" s="117" t="str">
        <f>[3]ЗАПОЛНИТЬ!$A$15</f>
        <v>за КОПФГ</v>
      </c>
      <c r="H9" s="290">
        <f>[3]ЗАПОЛНИТЬ!$B$15</f>
        <v>420</v>
      </c>
      <c r="I9" s="290"/>
    </row>
    <row r="10" spans="1:9" ht="32.25" customHeight="1" x14ac:dyDescent="0.25">
      <c r="A10" s="21" t="s">
        <v>206</v>
      </c>
      <c r="B10" s="21"/>
      <c r="C10" s="21"/>
      <c r="D10" s="30">
        <f>[3]ЗАПОЛНИТЬ!$H$9</f>
        <v>0</v>
      </c>
      <c r="E10" s="15" t="str">
        <f>IF(D10&gt;0,VLOOKUP(D10,'[3]ДовидникКВК(ГОС)'!A$1:B$65536,2,FALSE),"")</f>
        <v/>
      </c>
      <c r="F10" s="15"/>
      <c r="G10" s="15"/>
      <c r="H10" s="15"/>
      <c r="I10" s="15"/>
    </row>
    <row r="11" spans="1:9" ht="35.25" customHeight="1" x14ac:dyDescent="0.25">
      <c r="A11" s="21" t="s">
        <v>13</v>
      </c>
      <c r="B11" s="21"/>
      <c r="C11" s="21"/>
      <c r="D11" s="28" t="str">
        <f>[3]ЗАПОЛНИТЬ!$H$10</f>
        <v>10</v>
      </c>
      <c r="E11" s="289" t="str">
        <f>[3]ЗАПОЛНИТЬ!I10</f>
        <v>Орган з питань освіти і науки, молоді</v>
      </c>
      <c r="F11" s="289"/>
      <c r="G11" s="289"/>
      <c r="H11" s="289"/>
      <c r="I11" s="289"/>
    </row>
    <row r="12" spans="1:9" x14ac:dyDescent="0.25">
      <c r="A12" s="12" t="s">
        <v>207</v>
      </c>
    </row>
    <row r="13" spans="1:9" x14ac:dyDescent="0.25">
      <c r="A13" s="12" t="s">
        <v>16</v>
      </c>
    </row>
    <row r="14" spans="1:9" ht="7.5" customHeight="1" thickBot="1" x14ac:dyDescent="0.3"/>
    <row r="15" spans="1:9" ht="15" customHeight="1" thickTop="1" thickBot="1" x14ac:dyDescent="0.3">
      <c r="A15" s="292" t="s">
        <v>17</v>
      </c>
      <c r="B15" s="292"/>
      <c r="C15" s="292" t="s">
        <v>19</v>
      </c>
      <c r="D15" s="292" t="s">
        <v>208</v>
      </c>
      <c r="E15" s="292"/>
      <c r="F15" s="292"/>
      <c r="G15" s="292" t="s">
        <v>209</v>
      </c>
      <c r="H15" s="292"/>
      <c r="I15" s="292"/>
    </row>
    <row r="16" spans="1:9" ht="24" customHeight="1" thickTop="1" thickBot="1" x14ac:dyDescent="0.3">
      <c r="A16" s="292"/>
      <c r="B16" s="292"/>
      <c r="C16" s="292"/>
      <c r="D16" s="292"/>
      <c r="E16" s="292"/>
      <c r="F16" s="292"/>
      <c r="G16" s="292"/>
      <c r="H16" s="292"/>
      <c r="I16" s="292"/>
    </row>
    <row r="17" spans="1:9" ht="15" thickTop="1" thickBot="1" x14ac:dyDescent="0.3">
      <c r="A17" s="293">
        <v>1</v>
      </c>
      <c r="B17" s="293"/>
      <c r="C17" s="294">
        <v>2</v>
      </c>
      <c r="D17" s="293">
        <v>3</v>
      </c>
      <c r="E17" s="293"/>
      <c r="F17" s="293"/>
      <c r="G17" s="293">
        <v>4</v>
      </c>
      <c r="H17" s="293"/>
      <c r="I17" s="293"/>
    </row>
    <row r="18" spans="1:9" ht="16.8" thickTop="1" thickBot="1" x14ac:dyDescent="0.3">
      <c r="A18" s="295" t="s">
        <v>210</v>
      </c>
      <c r="B18" s="295"/>
      <c r="C18" s="296"/>
      <c r="D18" s="297" t="s">
        <v>27</v>
      </c>
      <c r="E18" s="297"/>
      <c r="F18" s="297"/>
      <c r="G18" s="297" t="s">
        <v>27</v>
      </c>
      <c r="H18" s="297"/>
      <c r="I18" s="297"/>
    </row>
    <row r="19" spans="1:9" ht="16.8" thickTop="1" thickBot="1" x14ac:dyDescent="0.3">
      <c r="A19" s="295" t="s">
        <v>211</v>
      </c>
      <c r="B19" s="295"/>
      <c r="C19" s="298" t="s">
        <v>28</v>
      </c>
      <c r="D19" s="299" t="s">
        <v>27</v>
      </c>
      <c r="E19" s="299"/>
      <c r="F19" s="299"/>
      <c r="G19" s="300">
        <f>[3]Ф.2.ЗВЕД!G23</f>
        <v>172814303.89999998</v>
      </c>
      <c r="H19" s="300"/>
      <c r="I19" s="300"/>
    </row>
    <row r="20" spans="1:9" ht="16.8" thickTop="1" thickBot="1" x14ac:dyDescent="0.3">
      <c r="A20" s="295" t="s">
        <v>212</v>
      </c>
      <c r="B20" s="295"/>
      <c r="C20" s="298" t="s">
        <v>29</v>
      </c>
      <c r="D20" s="299" t="s">
        <v>27</v>
      </c>
      <c r="E20" s="299"/>
      <c r="F20" s="299"/>
      <c r="G20" s="300">
        <f>SUM(G21:I24)</f>
        <v>172164707.49000001</v>
      </c>
      <c r="H20" s="300"/>
      <c r="I20" s="300"/>
    </row>
    <row r="21" spans="1:9" ht="16.2" thickTop="1" x14ac:dyDescent="0.25">
      <c r="A21" s="301" t="s">
        <v>213</v>
      </c>
      <c r="B21" s="302"/>
      <c r="C21" s="303"/>
      <c r="D21" s="304"/>
      <c r="E21" s="305"/>
      <c r="F21" s="306"/>
      <c r="G21" s="307"/>
      <c r="H21" s="308"/>
      <c r="I21" s="309"/>
    </row>
    <row r="22" spans="1:9" ht="16.2" thickBot="1" x14ac:dyDescent="0.3">
      <c r="A22" s="301" t="s">
        <v>214</v>
      </c>
      <c r="B22" s="302"/>
      <c r="C22" s="303" t="s">
        <v>215</v>
      </c>
      <c r="D22" s="304" t="s">
        <v>27</v>
      </c>
      <c r="E22" s="305"/>
      <c r="F22" s="306"/>
      <c r="G22" s="310">
        <f>[3]Ф.2.ЗВЕД!I24</f>
        <v>172164707.49000001</v>
      </c>
      <c r="H22" s="311"/>
      <c r="I22" s="312"/>
    </row>
    <row r="23" spans="1:9" ht="16.8" thickTop="1" thickBot="1" x14ac:dyDescent="0.3">
      <c r="A23" s="313" t="s">
        <v>216</v>
      </c>
      <c r="B23" s="313"/>
      <c r="C23" s="314" t="s">
        <v>217</v>
      </c>
      <c r="D23" s="299" t="s">
        <v>27</v>
      </c>
      <c r="E23" s="299"/>
      <c r="F23" s="299"/>
      <c r="G23" s="315">
        <f>[3]Ф.2.ЗВЕД!I58</f>
        <v>0</v>
      </c>
      <c r="H23" s="315"/>
      <c r="I23" s="315"/>
    </row>
    <row r="24" spans="1:9" ht="16.8" thickTop="1" thickBot="1" x14ac:dyDescent="0.3">
      <c r="A24" s="313" t="s">
        <v>218</v>
      </c>
      <c r="B24" s="313"/>
      <c r="C24" s="314" t="s">
        <v>219</v>
      </c>
      <c r="D24" s="299" t="s">
        <v>27</v>
      </c>
      <c r="E24" s="299"/>
      <c r="F24" s="299"/>
      <c r="G24" s="315">
        <f>[3]Ф.2.ЗВЕД!I78+[3]Ф.2.ЗВЕД!I83</f>
        <v>0</v>
      </c>
      <c r="H24" s="315"/>
      <c r="I24" s="315"/>
    </row>
    <row r="25" spans="1:9" ht="16.8" thickTop="1" thickBot="1" x14ac:dyDescent="0.3">
      <c r="A25" s="295" t="s">
        <v>220</v>
      </c>
      <c r="B25" s="295"/>
      <c r="C25" s="298" t="s">
        <v>31</v>
      </c>
      <c r="D25" s="299" t="s">
        <v>27</v>
      </c>
      <c r="E25" s="299"/>
      <c r="F25" s="299"/>
      <c r="G25" s="316" t="s">
        <v>11</v>
      </c>
      <c r="H25" s="316"/>
      <c r="I25" s="316"/>
    </row>
    <row r="26" spans="1:9" ht="16.8" thickTop="1" thickBot="1" x14ac:dyDescent="0.3">
      <c r="A26" s="295" t="s">
        <v>221</v>
      </c>
      <c r="B26" s="295"/>
      <c r="C26" s="298" t="s">
        <v>33</v>
      </c>
      <c r="D26" s="299" t="s">
        <v>27</v>
      </c>
      <c r="E26" s="299"/>
      <c r="F26" s="299"/>
      <c r="G26" s="300" t="str">
        <f>IF((SUM(G28)+SUM(G29))=0,"-",SUM(G28)+SUM(G29))</f>
        <v>-</v>
      </c>
      <c r="H26" s="300"/>
      <c r="I26" s="300"/>
    </row>
    <row r="27" spans="1:9" ht="16.2" thickTop="1" x14ac:dyDescent="0.25">
      <c r="A27" s="301" t="s">
        <v>213</v>
      </c>
      <c r="B27" s="317"/>
      <c r="C27" s="318"/>
      <c r="D27" s="305"/>
      <c r="E27" s="305"/>
      <c r="F27" s="305"/>
      <c r="G27" s="319"/>
      <c r="H27" s="320"/>
      <c r="I27" s="321"/>
    </row>
    <row r="28" spans="1:9" ht="16.2" thickBot="1" x14ac:dyDescent="0.3">
      <c r="A28" s="301" t="s">
        <v>222</v>
      </c>
      <c r="B28" s="317"/>
      <c r="C28" s="318" t="s">
        <v>223</v>
      </c>
      <c r="D28" s="305" t="s">
        <v>27</v>
      </c>
      <c r="E28" s="305"/>
      <c r="F28" s="305"/>
      <c r="G28" s="319">
        <f>'[3]Ф.7(ЗФ).ЗВЕД'!G26+'[3]Ф.7(ЗФ).ЗВЕД'!G27</f>
        <v>0</v>
      </c>
      <c r="H28" s="320"/>
      <c r="I28" s="321"/>
    </row>
    <row r="29" spans="1:9" ht="16.8" thickTop="1" thickBot="1" x14ac:dyDescent="0.3">
      <c r="A29" s="313" t="s">
        <v>224</v>
      </c>
      <c r="B29" s="313"/>
      <c r="C29" s="314" t="s">
        <v>225</v>
      </c>
      <c r="D29" s="299" t="s">
        <v>27</v>
      </c>
      <c r="E29" s="299"/>
      <c r="F29" s="299"/>
      <c r="G29" s="315">
        <f>SUM('[3]Ф.7(ЗФ).ЗВЕД'!L26)+SUM('[3]Ф.7(ЗФ).ЗВЕД'!L27)</f>
        <v>0</v>
      </c>
      <c r="H29" s="315"/>
      <c r="I29" s="315"/>
    </row>
    <row r="30" spans="1:9" ht="16.8" thickTop="1" thickBot="1" x14ac:dyDescent="0.3">
      <c r="A30" s="295" t="s">
        <v>226</v>
      </c>
      <c r="B30" s="295"/>
      <c r="C30" s="298" t="s">
        <v>35</v>
      </c>
      <c r="D30" s="299" t="s">
        <v>27</v>
      </c>
      <c r="E30" s="299"/>
      <c r="F30" s="299"/>
      <c r="G30" s="316" t="s">
        <v>11</v>
      </c>
      <c r="H30" s="316"/>
      <c r="I30" s="316"/>
    </row>
    <row r="31" spans="1:9" ht="30.75" customHeight="1" thickTop="1" thickBot="1" x14ac:dyDescent="0.3">
      <c r="A31" s="313" t="s">
        <v>227</v>
      </c>
      <c r="B31" s="313"/>
      <c r="C31" s="314" t="s">
        <v>228</v>
      </c>
      <c r="D31" s="299" t="s">
        <v>27</v>
      </c>
      <c r="E31" s="299"/>
      <c r="F31" s="299"/>
      <c r="G31" s="316" t="s">
        <v>11</v>
      </c>
      <c r="H31" s="316"/>
      <c r="I31" s="316"/>
    </row>
    <row r="32" spans="1:9" ht="16.8" thickTop="1" thickBot="1" x14ac:dyDescent="0.3">
      <c r="A32" s="313" t="s">
        <v>229</v>
      </c>
      <c r="B32" s="313"/>
      <c r="C32" s="314" t="s">
        <v>230</v>
      </c>
      <c r="D32" s="299" t="s">
        <v>27</v>
      </c>
      <c r="E32" s="299"/>
      <c r="F32" s="299"/>
      <c r="G32" s="316" t="s">
        <v>11</v>
      </c>
      <c r="H32" s="316"/>
      <c r="I32" s="316"/>
    </row>
    <row r="33" spans="1:12" ht="16.8" thickTop="1" thickBot="1" x14ac:dyDescent="0.3">
      <c r="A33" s="295" t="s">
        <v>93</v>
      </c>
      <c r="B33" s="295"/>
      <c r="C33" s="298" t="s">
        <v>37</v>
      </c>
      <c r="D33" s="299" t="s">
        <v>27</v>
      </c>
      <c r="E33" s="299"/>
      <c r="F33" s="299"/>
      <c r="G33" s="316"/>
      <c r="H33" s="316"/>
      <c r="I33" s="316"/>
    </row>
    <row r="34" spans="1:12" ht="38.25" customHeight="1" thickTop="1" thickBot="1" x14ac:dyDescent="0.3">
      <c r="A34" s="295" t="s">
        <v>231</v>
      </c>
      <c r="B34" s="295"/>
      <c r="C34" s="298" t="s">
        <v>43</v>
      </c>
      <c r="D34" s="322">
        <v>-456647.4</v>
      </c>
      <c r="E34" s="322"/>
      <c r="F34" s="322"/>
      <c r="G34" s="300">
        <v>192949.01</v>
      </c>
      <c r="H34" s="300"/>
      <c r="I34" s="300"/>
    </row>
    <row r="35" spans="1:12" ht="14.4" thickTop="1" x14ac:dyDescent="0.25">
      <c r="G35" s="323"/>
      <c r="H35" s="323"/>
      <c r="I35" s="323"/>
    </row>
    <row r="36" spans="1:12" ht="14.4" thickBot="1" x14ac:dyDescent="0.3">
      <c r="B36" s="324">
        <v>2</v>
      </c>
      <c r="D36" s="325" t="s">
        <v>232</v>
      </c>
      <c r="G36" s="323"/>
      <c r="H36" s="323"/>
      <c r="I36" s="323"/>
    </row>
    <row r="37" spans="1:12" ht="16.8" thickTop="1" thickBot="1" x14ac:dyDescent="0.3">
      <c r="A37" s="293">
        <v>1</v>
      </c>
      <c r="B37" s="293"/>
      <c r="C37" s="294">
        <v>2</v>
      </c>
      <c r="D37" s="293">
        <v>3</v>
      </c>
      <c r="E37" s="293"/>
      <c r="F37" s="293"/>
      <c r="G37" s="326">
        <v>4</v>
      </c>
      <c r="H37" s="326"/>
      <c r="I37" s="326"/>
      <c r="J37" s="327"/>
      <c r="K37" s="328"/>
      <c r="L37" s="328"/>
    </row>
    <row r="38" spans="1:12" ht="18.75" customHeight="1" thickTop="1" thickBot="1" x14ac:dyDescent="0.3">
      <c r="A38" s="295" t="s">
        <v>233</v>
      </c>
      <c r="B38" s="295"/>
      <c r="C38" s="329"/>
      <c r="D38" s="297" t="s">
        <v>27</v>
      </c>
      <c r="E38" s="297"/>
      <c r="F38" s="297"/>
      <c r="G38" s="330" t="s">
        <v>27</v>
      </c>
      <c r="H38" s="330"/>
      <c r="I38" s="330"/>
      <c r="J38" s="327"/>
      <c r="K38" s="328"/>
      <c r="L38" s="328"/>
    </row>
    <row r="39" spans="1:12" ht="16.5" customHeight="1" thickTop="1" thickBot="1" x14ac:dyDescent="0.3">
      <c r="A39" s="295" t="s">
        <v>211</v>
      </c>
      <c r="B39" s="295"/>
      <c r="C39" s="296">
        <v>100</v>
      </c>
      <c r="D39" s="299" t="s">
        <v>27</v>
      </c>
      <c r="E39" s="299"/>
      <c r="F39" s="299"/>
      <c r="G39" s="300">
        <f>IF((SUM(G40)+SUM(G46)+SUM(G51)+SUM(G52)+SUM(G53)+G54)&gt;0,SUM(G40)+SUM(G46)+SUM(G51)+SUM(G52)+SUM(G53)+G54,"-")</f>
        <v>16848098.539999999</v>
      </c>
      <c r="H39" s="300"/>
      <c r="I39" s="300"/>
      <c r="J39" s="327"/>
      <c r="K39" s="328"/>
      <c r="L39" s="328"/>
    </row>
    <row r="40" spans="1:12" ht="32.25" customHeight="1" thickTop="1" thickBot="1" x14ac:dyDescent="0.3">
      <c r="A40" s="295" t="s">
        <v>234</v>
      </c>
      <c r="B40" s="295"/>
      <c r="C40" s="296">
        <v>110</v>
      </c>
      <c r="D40" s="299" t="s">
        <v>27</v>
      </c>
      <c r="E40" s="299"/>
      <c r="F40" s="299"/>
      <c r="G40" s="300">
        <f>SUM(G41:I45)</f>
        <v>9409020.0800000001</v>
      </c>
      <c r="H40" s="300"/>
      <c r="I40" s="300"/>
      <c r="J40" s="327"/>
      <c r="K40" s="328"/>
      <c r="L40" s="328"/>
    </row>
    <row r="41" spans="1:12" ht="16.5" customHeight="1" thickTop="1" thickBot="1" x14ac:dyDescent="0.3">
      <c r="A41" s="331" t="s">
        <v>235</v>
      </c>
      <c r="B41" s="331"/>
      <c r="C41" s="299">
        <v>111</v>
      </c>
      <c r="D41" s="299" t="s">
        <v>27</v>
      </c>
      <c r="E41" s="299"/>
      <c r="F41" s="299"/>
      <c r="G41" s="315">
        <f>[3]Ф.4.1.ЗВЕД!H22</f>
        <v>9355908.3900000006</v>
      </c>
      <c r="H41" s="315"/>
      <c r="I41" s="315"/>
      <c r="J41" s="327"/>
      <c r="K41" s="328"/>
      <c r="L41" s="328"/>
    </row>
    <row r="42" spans="1:12" ht="27.75" customHeight="1" thickTop="1" thickBot="1" x14ac:dyDescent="0.3">
      <c r="A42" s="331"/>
      <c r="B42" s="331"/>
      <c r="C42" s="299"/>
      <c r="D42" s="299"/>
      <c r="E42" s="299"/>
      <c r="F42" s="299"/>
      <c r="G42" s="315"/>
      <c r="H42" s="315"/>
      <c r="I42" s="315"/>
      <c r="J42" s="327"/>
      <c r="K42" s="328"/>
      <c r="L42" s="328"/>
    </row>
    <row r="43" spans="1:12" ht="33" customHeight="1" thickTop="1" thickBot="1" x14ac:dyDescent="0.3">
      <c r="A43" s="313" t="s">
        <v>236</v>
      </c>
      <c r="B43" s="313"/>
      <c r="C43" s="329">
        <v>112</v>
      </c>
      <c r="D43" s="299" t="s">
        <v>27</v>
      </c>
      <c r="E43" s="299"/>
      <c r="F43" s="299"/>
      <c r="G43" s="315">
        <f>[3]Ф.4.1.ЗВЕД!H23</f>
        <v>0</v>
      </c>
      <c r="H43" s="315"/>
      <c r="I43" s="315"/>
      <c r="J43" s="327"/>
      <c r="K43" s="328"/>
      <c r="L43" s="328"/>
    </row>
    <row r="44" spans="1:12" ht="16.5" customHeight="1" thickTop="1" thickBot="1" x14ac:dyDescent="0.3">
      <c r="A44" s="313" t="s">
        <v>237</v>
      </c>
      <c r="B44" s="313"/>
      <c r="C44" s="329">
        <v>113</v>
      </c>
      <c r="D44" s="299" t="s">
        <v>27</v>
      </c>
      <c r="E44" s="299"/>
      <c r="F44" s="299"/>
      <c r="G44" s="315">
        <f>[3]Ф.4.1.ЗВЕД!H24</f>
        <v>42874.68</v>
      </c>
      <c r="H44" s="315"/>
      <c r="I44" s="315"/>
      <c r="J44" s="327"/>
      <c r="K44" s="328"/>
      <c r="L44" s="328"/>
    </row>
    <row r="45" spans="1:12" ht="27" customHeight="1" thickTop="1" thickBot="1" x14ac:dyDescent="0.3">
      <c r="A45" s="332" t="s">
        <v>238</v>
      </c>
      <c r="B45" s="332"/>
      <c r="C45" s="329">
        <v>114</v>
      </c>
      <c r="D45" s="299" t="s">
        <v>27</v>
      </c>
      <c r="E45" s="299"/>
      <c r="F45" s="299"/>
      <c r="G45" s="315">
        <f>[3]Ф.4.1.ЗВЕД!H25</f>
        <v>10237.01</v>
      </c>
      <c r="H45" s="315"/>
      <c r="I45" s="315"/>
      <c r="J45" s="327"/>
      <c r="K45" s="328"/>
      <c r="L45" s="328"/>
    </row>
    <row r="46" spans="1:12" ht="16.8" thickTop="1" thickBot="1" x14ac:dyDescent="0.3">
      <c r="A46" s="333" t="s">
        <v>239</v>
      </c>
      <c r="B46" s="333"/>
      <c r="C46" s="296">
        <v>120</v>
      </c>
      <c r="D46" s="299" t="s">
        <v>27</v>
      </c>
      <c r="E46" s="299"/>
      <c r="F46" s="299"/>
      <c r="G46" s="300">
        <f>SUM(G47:I50)</f>
        <v>5130854.4799999995</v>
      </c>
      <c r="H46" s="300"/>
      <c r="I46" s="300"/>
      <c r="J46" s="327"/>
      <c r="K46" s="328"/>
      <c r="L46" s="328"/>
    </row>
    <row r="47" spans="1:12" ht="15.75" customHeight="1" thickTop="1" thickBot="1" x14ac:dyDescent="0.3">
      <c r="A47" s="334" t="s">
        <v>240</v>
      </c>
      <c r="B47" s="334"/>
      <c r="C47" s="299">
        <v>121</v>
      </c>
      <c r="D47" s="299" t="s">
        <v>27</v>
      </c>
      <c r="E47" s="299"/>
      <c r="F47" s="299"/>
      <c r="G47" s="315">
        <f>[3]Ф.4.2.ЗВЕД!H23</f>
        <v>4983637.67</v>
      </c>
      <c r="H47" s="315"/>
      <c r="I47" s="315"/>
      <c r="J47" s="327"/>
      <c r="K47" s="328"/>
      <c r="L47" s="328"/>
    </row>
    <row r="48" spans="1:12" ht="15" customHeight="1" thickTop="1" thickBot="1" x14ac:dyDescent="0.3">
      <c r="A48" s="334"/>
      <c r="B48" s="334"/>
      <c r="C48" s="299"/>
      <c r="D48" s="299"/>
      <c r="E48" s="299"/>
      <c r="F48" s="299"/>
      <c r="G48" s="315"/>
      <c r="H48" s="315"/>
      <c r="I48" s="315"/>
      <c r="J48" s="327"/>
      <c r="K48" s="328"/>
      <c r="L48" s="328"/>
    </row>
    <row r="49" spans="1:12" ht="63.75" customHeight="1" thickTop="1" thickBot="1" x14ac:dyDescent="0.3">
      <c r="A49" s="335" t="s">
        <v>241</v>
      </c>
      <c r="B49" s="335"/>
      <c r="C49" s="329">
        <v>122</v>
      </c>
      <c r="D49" s="299" t="s">
        <v>27</v>
      </c>
      <c r="E49" s="299"/>
      <c r="F49" s="299"/>
      <c r="G49" s="315">
        <f>[3]Ф.4.2.ЗВЕД!H24</f>
        <v>147216.81</v>
      </c>
      <c r="H49" s="315"/>
      <c r="I49" s="315"/>
      <c r="J49" s="327"/>
      <c r="K49" s="328"/>
      <c r="L49" s="328"/>
    </row>
    <row r="50" spans="1:12" ht="36.75" customHeight="1" thickTop="1" thickBot="1" x14ac:dyDescent="0.3">
      <c r="A50" s="336" t="s">
        <v>242</v>
      </c>
      <c r="B50" s="336"/>
      <c r="C50" s="329">
        <v>123</v>
      </c>
      <c r="D50" s="299" t="s">
        <v>27</v>
      </c>
      <c r="E50" s="299"/>
      <c r="F50" s="299"/>
      <c r="G50" s="315">
        <f>[3]Ф.4.2.ЗВЕД!G25</f>
        <v>0</v>
      </c>
      <c r="H50" s="315"/>
      <c r="I50" s="315"/>
      <c r="J50" s="337"/>
      <c r="K50" s="338"/>
      <c r="L50" s="338"/>
    </row>
    <row r="51" spans="1:12" ht="16.5" customHeight="1" thickTop="1" thickBot="1" x14ac:dyDescent="0.3">
      <c r="A51" s="295" t="s">
        <v>243</v>
      </c>
      <c r="B51" s="295"/>
      <c r="C51" s="296">
        <v>130</v>
      </c>
      <c r="D51" s="299" t="s">
        <v>27</v>
      </c>
      <c r="E51" s="299"/>
      <c r="F51" s="299"/>
      <c r="G51" s="300">
        <f>[3]Ф.4.3.ЗВЕД!H22</f>
        <v>2308223.98</v>
      </c>
      <c r="H51" s="300"/>
      <c r="I51" s="300"/>
      <c r="J51" s="327"/>
      <c r="K51" s="328"/>
      <c r="L51" s="328"/>
    </row>
    <row r="52" spans="1:12" ht="30" customHeight="1" thickTop="1" thickBot="1" x14ac:dyDescent="0.3">
      <c r="A52" s="339" t="s">
        <v>244</v>
      </c>
      <c r="B52" s="339"/>
      <c r="C52" s="296">
        <v>140</v>
      </c>
      <c r="D52" s="299" t="s">
        <v>27</v>
      </c>
      <c r="E52" s="299"/>
      <c r="F52" s="299"/>
      <c r="G52" s="300">
        <f>[3]Ф.4.4.ЗВЕД!G21</f>
        <v>0</v>
      </c>
      <c r="H52" s="300"/>
      <c r="I52" s="300"/>
      <c r="J52" s="327"/>
      <c r="K52" s="328"/>
      <c r="L52" s="328"/>
    </row>
    <row r="53" spans="1:12" ht="16.8" thickTop="1" thickBot="1" x14ac:dyDescent="0.3">
      <c r="A53" s="333" t="s">
        <v>245</v>
      </c>
      <c r="B53" s="333"/>
      <c r="C53" s="296">
        <v>150</v>
      </c>
      <c r="D53" s="299" t="s">
        <v>27</v>
      </c>
      <c r="E53" s="299"/>
      <c r="F53" s="299"/>
      <c r="G53" s="300">
        <f>[3]Ф.4.3.1.ЗВЕД!J22</f>
        <v>0</v>
      </c>
      <c r="H53" s="300"/>
      <c r="I53" s="300"/>
      <c r="J53" s="327"/>
      <c r="K53" s="328"/>
      <c r="L53" s="328"/>
    </row>
    <row r="54" spans="1:12" ht="28.5" hidden="1" customHeight="1" x14ac:dyDescent="0.25">
      <c r="A54" s="340"/>
      <c r="B54" s="341"/>
      <c r="C54" s="296"/>
      <c r="D54" s="342"/>
      <c r="E54" s="343"/>
      <c r="F54" s="344"/>
      <c r="G54" s="342"/>
      <c r="H54" s="343"/>
      <c r="I54" s="344"/>
      <c r="J54" s="337"/>
      <c r="K54" s="338"/>
      <c r="L54" s="338"/>
    </row>
    <row r="55" spans="1:12" ht="16.8" thickTop="1" thickBot="1" x14ac:dyDescent="0.3">
      <c r="A55" s="295" t="s">
        <v>246</v>
      </c>
      <c r="B55" s="295"/>
      <c r="C55" s="296">
        <v>200</v>
      </c>
      <c r="D55" s="299" t="s">
        <v>27</v>
      </c>
      <c r="E55" s="299"/>
      <c r="F55" s="299"/>
      <c r="G55" s="300">
        <f>SUM([3]Ф.4.1.ЗВЕД!F21)+SUM([3]Ф.4.2.ЗВЕД!F22)+SUM([3]Ф.4.3.ЗВЕД!G22)+SUM([3]Ф.4.4.ЗВЕД!F20)+SUM([3]Ф.4.3.1.ЗВЕД!H22)</f>
        <v>0</v>
      </c>
      <c r="H55" s="300"/>
      <c r="I55" s="300"/>
      <c r="J55" s="327"/>
      <c r="K55" s="328"/>
      <c r="L55" s="328"/>
    </row>
    <row r="56" spans="1:12" ht="16.8" thickTop="1" thickBot="1" x14ac:dyDescent="0.3">
      <c r="A56" s="295" t="s">
        <v>247</v>
      </c>
      <c r="B56" s="295"/>
      <c r="C56" s="296">
        <v>300</v>
      </c>
      <c r="D56" s="299" t="s">
        <v>27</v>
      </c>
      <c r="E56" s="299"/>
      <c r="F56" s="299"/>
      <c r="G56" s="300">
        <f>[3]Ф.4.1.ЗВЕД!G21</f>
        <v>0</v>
      </c>
      <c r="H56" s="300"/>
      <c r="I56" s="300"/>
      <c r="J56" s="327"/>
      <c r="K56" s="328"/>
      <c r="L56" s="328"/>
    </row>
    <row r="57" spans="1:12" ht="16.8" thickTop="1" thickBot="1" x14ac:dyDescent="0.3">
      <c r="A57" s="295" t="s">
        <v>212</v>
      </c>
      <c r="B57" s="295"/>
      <c r="C57" s="296">
        <v>400</v>
      </c>
      <c r="D57" s="299" t="s">
        <v>27</v>
      </c>
      <c r="E57" s="299"/>
      <c r="F57" s="299"/>
      <c r="G57" s="300">
        <f>SUM(G58)+SUM(G60)+SUM(G61)</f>
        <v>15482542.710000001</v>
      </c>
      <c r="H57" s="300"/>
      <c r="I57" s="300"/>
      <c r="J57" s="327"/>
      <c r="K57" s="328"/>
      <c r="L57" s="328"/>
    </row>
    <row r="58" spans="1:12" ht="15" customHeight="1" thickTop="1" thickBot="1" x14ac:dyDescent="0.3">
      <c r="A58" s="334" t="s">
        <v>248</v>
      </c>
      <c r="B58" s="334"/>
      <c r="C58" s="299">
        <v>401</v>
      </c>
      <c r="D58" s="299" t="s">
        <v>27</v>
      </c>
      <c r="E58" s="299"/>
      <c r="F58" s="299"/>
      <c r="G58" s="315">
        <f>[3]Ф.4.1.ЗВЕД!L29+[3]Ф.4.2.ЗВЕД!J29+[3]Ф.4.3.ЗВЕД!J24+[3]Ф.4.4.ЗВЕД!I25+[3]Ф.4.3.1.ЗВЕД!P23</f>
        <v>13212557.93</v>
      </c>
      <c r="H58" s="315"/>
      <c r="I58" s="315"/>
      <c r="J58" s="327"/>
      <c r="K58" s="328"/>
      <c r="L58" s="328"/>
    </row>
    <row r="59" spans="1:12" ht="15.75" customHeight="1" thickTop="1" thickBot="1" x14ac:dyDescent="0.3">
      <c r="A59" s="334"/>
      <c r="B59" s="334"/>
      <c r="C59" s="299"/>
      <c r="D59" s="299"/>
      <c r="E59" s="299"/>
      <c r="F59" s="299"/>
      <c r="G59" s="315"/>
      <c r="H59" s="315"/>
      <c r="I59" s="315"/>
      <c r="J59" s="327"/>
      <c r="K59" s="328"/>
      <c r="L59" s="328"/>
    </row>
    <row r="60" spans="1:12" ht="16.8" thickTop="1" thickBot="1" x14ac:dyDescent="0.3">
      <c r="A60" s="313" t="s">
        <v>216</v>
      </c>
      <c r="B60" s="313"/>
      <c r="C60" s="329">
        <v>402</v>
      </c>
      <c r="D60" s="299" t="s">
        <v>27</v>
      </c>
      <c r="E60" s="299"/>
      <c r="F60" s="299"/>
      <c r="G60" s="315">
        <f>[3]Ф.4.1.ЗВЕД!L63+[3]Ф.4.2.ЗВЕД!J63+[3]Ф.4.3.ЗВЕД!J58+[3]Ф.4.4.ЗВЕД!I59+[3]Ф.4.3.1.ЗВЕД!P57</f>
        <v>2269984.7800000003</v>
      </c>
      <c r="H60" s="315"/>
      <c r="I60" s="315"/>
      <c r="J60" s="327"/>
      <c r="K60" s="328"/>
      <c r="L60" s="328"/>
    </row>
    <row r="61" spans="1:12" ht="16.8" thickTop="1" thickBot="1" x14ac:dyDescent="0.3">
      <c r="A61" s="313" t="s">
        <v>218</v>
      </c>
      <c r="B61" s="313"/>
      <c r="C61" s="329">
        <v>403</v>
      </c>
      <c r="D61" s="299" t="s">
        <v>27</v>
      </c>
      <c r="E61" s="299"/>
      <c r="F61" s="299"/>
      <c r="G61" s="315">
        <f>[3]Ф.4.3.ЗВЕД!J78+[3]Ф.4.3.ЗВЕД!J83+[3]Ф.4.3.1.ЗВЕД!P77+[3]Ф.4.3.1.ЗВЕД!P82+[3]Ф.4.2.ЗВЕД!J86+[3]Ф.4.2.ЗВЕД!J95</f>
        <v>0</v>
      </c>
      <c r="H61" s="315"/>
      <c r="I61" s="315"/>
      <c r="J61" s="327"/>
      <c r="K61" s="328"/>
      <c r="L61" s="328"/>
    </row>
    <row r="62" spans="1:12" ht="16.8" thickTop="1" thickBot="1" x14ac:dyDescent="0.3">
      <c r="A62" s="295" t="s">
        <v>220</v>
      </c>
      <c r="B62" s="295"/>
      <c r="C62" s="296">
        <v>500</v>
      </c>
      <c r="D62" s="299" t="s">
        <v>27</v>
      </c>
      <c r="E62" s="299"/>
      <c r="F62" s="299"/>
      <c r="G62" s="316" t="s">
        <v>11</v>
      </c>
      <c r="H62" s="316"/>
      <c r="I62" s="316"/>
      <c r="J62" s="327"/>
      <c r="K62" s="328"/>
      <c r="L62" s="328"/>
    </row>
    <row r="63" spans="1:12" ht="16.8" thickTop="1" thickBot="1" x14ac:dyDescent="0.3">
      <c r="A63" s="295" t="s">
        <v>221</v>
      </c>
      <c r="B63" s="295"/>
      <c r="C63" s="296">
        <v>600</v>
      </c>
      <c r="D63" s="299" t="s">
        <v>27</v>
      </c>
      <c r="E63" s="299"/>
      <c r="F63" s="299"/>
      <c r="G63" s="300" t="str">
        <f>IF((SUM(G64)+SUM(G66))=0,"-",SUM(G64)+SUM(G66))</f>
        <v>-</v>
      </c>
      <c r="H63" s="300"/>
      <c r="I63" s="300"/>
      <c r="J63" s="327"/>
      <c r="K63" s="328"/>
      <c r="L63" s="328"/>
    </row>
    <row r="64" spans="1:12" ht="15.75" customHeight="1" thickTop="1" thickBot="1" x14ac:dyDescent="0.3">
      <c r="A64" s="334" t="s">
        <v>249</v>
      </c>
      <c r="B64" s="334"/>
      <c r="C64" s="299">
        <v>601</v>
      </c>
      <c r="D64" s="299" t="s">
        <v>27</v>
      </c>
      <c r="E64" s="299"/>
      <c r="F64" s="299"/>
      <c r="G64" s="345">
        <f>SUM('[3]Ф.7(СФ).ЗВЕД'!G26)+SUM('[3]Ф.7(СФ).ЗВЕД'!G27)</f>
        <v>0</v>
      </c>
      <c r="H64" s="345"/>
      <c r="I64" s="345"/>
      <c r="J64" s="327"/>
      <c r="K64" s="328"/>
      <c r="L64" s="328"/>
    </row>
    <row r="65" spans="1:12" ht="15.75" customHeight="1" thickTop="1" thickBot="1" x14ac:dyDescent="0.3">
      <c r="A65" s="334"/>
      <c r="B65" s="334"/>
      <c r="C65" s="299"/>
      <c r="D65" s="299"/>
      <c r="E65" s="299"/>
      <c r="F65" s="299"/>
      <c r="G65" s="345"/>
      <c r="H65" s="345"/>
      <c r="I65" s="345"/>
      <c r="J65" s="327"/>
      <c r="K65" s="328"/>
      <c r="L65" s="328"/>
    </row>
    <row r="66" spans="1:12" ht="16.8" thickTop="1" thickBot="1" x14ac:dyDescent="0.3">
      <c r="A66" s="313" t="s">
        <v>224</v>
      </c>
      <c r="B66" s="313"/>
      <c r="C66" s="329">
        <v>602</v>
      </c>
      <c r="D66" s="299" t="s">
        <v>27</v>
      </c>
      <c r="E66" s="299"/>
      <c r="F66" s="299"/>
      <c r="G66" s="315">
        <f>SUM('[3]Ф.7(СФ).ЗВЕД'!L26)+SUM('[3]Ф.7(СФ).ЗВЕД'!L27)</f>
        <v>0</v>
      </c>
      <c r="H66" s="315"/>
      <c r="I66" s="315"/>
      <c r="J66" s="327"/>
      <c r="K66" s="328"/>
      <c r="L66" s="328"/>
    </row>
    <row r="67" spans="1:12" ht="16.8" thickTop="1" thickBot="1" x14ac:dyDescent="0.3">
      <c r="A67" s="295" t="s">
        <v>226</v>
      </c>
      <c r="B67" s="295"/>
      <c r="C67" s="296">
        <v>700</v>
      </c>
      <c r="D67" s="299" t="s">
        <v>27</v>
      </c>
      <c r="E67" s="299"/>
      <c r="F67" s="299"/>
      <c r="G67" s="316" t="str">
        <f>IF(SUM(G68:I69)=0,"-",SUM(G68:I69))</f>
        <v>-</v>
      </c>
      <c r="H67" s="316"/>
      <c r="I67" s="316"/>
      <c r="J67" s="327"/>
      <c r="K67" s="328"/>
      <c r="L67" s="328"/>
    </row>
    <row r="68" spans="1:12" ht="31.5" customHeight="1" thickTop="1" thickBot="1" x14ac:dyDescent="0.3">
      <c r="A68" s="313" t="s">
        <v>250</v>
      </c>
      <c r="B68" s="313"/>
      <c r="C68" s="296">
        <v>701</v>
      </c>
      <c r="D68" s="299" t="s">
        <v>27</v>
      </c>
      <c r="E68" s="299"/>
      <c r="F68" s="299"/>
      <c r="G68" s="316" t="s">
        <v>11</v>
      </c>
      <c r="H68" s="316"/>
      <c r="I68" s="316"/>
      <c r="J68" s="337"/>
      <c r="K68" s="338"/>
      <c r="L68" s="338"/>
    </row>
    <row r="69" spans="1:12" ht="16.8" thickTop="1" thickBot="1" x14ac:dyDescent="0.3">
      <c r="A69" s="313" t="s">
        <v>251</v>
      </c>
      <c r="B69" s="313"/>
      <c r="C69" s="296">
        <v>702</v>
      </c>
      <c r="D69" s="299" t="s">
        <v>27</v>
      </c>
      <c r="E69" s="299"/>
      <c r="F69" s="299"/>
      <c r="G69" s="316" t="s">
        <v>11</v>
      </c>
      <c r="H69" s="316"/>
      <c r="I69" s="316"/>
      <c r="J69" s="337"/>
      <c r="K69" s="338"/>
      <c r="L69" s="338"/>
    </row>
    <row r="70" spans="1:12" ht="16.8" thickTop="1" thickBot="1" x14ac:dyDescent="0.3">
      <c r="A70" s="295" t="s">
        <v>93</v>
      </c>
      <c r="B70" s="295"/>
      <c r="C70" s="296">
        <v>800</v>
      </c>
      <c r="D70" s="299" t="s">
        <v>27</v>
      </c>
      <c r="E70" s="299"/>
      <c r="F70" s="299"/>
      <c r="G70" s="316">
        <v>-14993</v>
      </c>
      <c r="H70" s="316"/>
      <c r="I70" s="316"/>
      <c r="J70" s="327"/>
      <c r="K70" s="328"/>
      <c r="L70" s="328"/>
    </row>
    <row r="71" spans="1:12" ht="33.75" customHeight="1" thickTop="1" thickBot="1" x14ac:dyDescent="0.3">
      <c r="A71" s="295" t="s">
        <v>252</v>
      </c>
      <c r="B71" s="295"/>
      <c r="C71" s="296">
        <v>900</v>
      </c>
      <c r="D71" s="322">
        <v>366454.95</v>
      </c>
      <c r="E71" s="322"/>
      <c r="F71" s="322"/>
      <c r="G71" s="300">
        <v>1747003.78</v>
      </c>
      <c r="H71" s="300"/>
      <c r="I71" s="300"/>
      <c r="J71" s="327"/>
      <c r="K71" s="328"/>
      <c r="L71" s="328"/>
    </row>
    <row r="72" spans="1:12" ht="6.75" customHeight="1" thickTop="1" x14ac:dyDescent="0.25">
      <c r="A72" s="346"/>
      <c r="B72" s="347"/>
      <c r="C72" s="348"/>
      <c r="D72" s="348"/>
      <c r="E72" s="348"/>
      <c r="F72" s="348"/>
      <c r="G72" s="348"/>
      <c r="H72" s="348"/>
      <c r="I72" s="348"/>
      <c r="J72" s="349"/>
      <c r="K72" s="349"/>
      <c r="L72" s="349"/>
    </row>
    <row r="73" spans="1:12" ht="0.75" customHeight="1" x14ac:dyDescent="0.25">
      <c r="A73" s="350"/>
      <c r="B73" s="351"/>
      <c r="C73" s="348"/>
      <c r="D73" s="348"/>
      <c r="E73" s="348"/>
      <c r="F73" s="348"/>
      <c r="G73" s="348"/>
      <c r="H73" s="348"/>
      <c r="I73" s="348"/>
      <c r="J73" s="349"/>
      <c r="K73" s="349"/>
      <c r="L73" s="349"/>
    </row>
    <row r="74" spans="1:12" ht="15.6" x14ac:dyDescent="0.25">
      <c r="A74" s="352" t="str">
        <f>[3]ЗАПОЛНИТЬ!$F$30</f>
        <v>Начальник</v>
      </c>
      <c r="B74" s="353"/>
      <c r="C74" s="354"/>
      <c r="D74" s="355" t="str">
        <f>[3]ЗАПОЛНИТЬ!$F$26</f>
        <v>Л. О. Темченко</v>
      </c>
      <c r="E74" s="355"/>
      <c r="F74" s="355"/>
      <c r="G74" s="355"/>
      <c r="H74" s="355"/>
      <c r="I74" s="355"/>
      <c r="J74" s="337"/>
      <c r="K74" s="337"/>
      <c r="L74" s="337"/>
    </row>
    <row r="75" spans="1:12" ht="15" customHeight="1" x14ac:dyDescent="0.25">
      <c r="A75" s="352"/>
      <c r="B75" s="356" t="s">
        <v>97</v>
      </c>
      <c r="C75" s="357"/>
      <c r="D75" s="358" t="s">
        <v>98</v>
      </c>
      <c r="E75" s="358"/>
      <c r="F75" s="358"/>
      <c r="G75" s="358"/>
      <c r="H75" s="358"/>
      <c r="I75" s="358"/>
      <c r="J75" s="349"/>
      <c r="K75" s="349"/>
      <c r="L75" s="349"/>
    </row>
    <row r="76" spans="1:12" ht="15" customHeight="1" x14ac:dyDescent="0.25">
      <c r="A76" s="352" t="str">
        <f>[3]ЗАПОЛНИТЬ!$F$31</f>
        <v>Головний бухгалтер</v>
      </c>
      <c r="B76" s="359"/>
      <c r="C76" s="354"/>
      <c r="D76" s="355" t="str">
        <f>[3]ЗАПОЛНИТЬ!$F$28</f>
        <v>А. М. Трусевич</v>
      </c>
      <c r="E76" s="355"/>
      <c r="F76" s="355"/>
      <c r="G76" s="355"/>
      <c r="H76" s="355"/>
      <c r="I76" s="355"/>
      <c r="J76" s="349"/>
      <c r="K76" s="349"/>
      <c r="L76" s="349"/>
    </row>
    <row r="77" spans="1:12" ht="15.6" x14ac:dyDescent="0.25">
      <c r="A77" s="360"/>
      <c r="B77" s="356" t="s">
        <v>97</v>
      </c>
      <c r="C77" s="357"/>
      <c r="D77" s="358" t="s">
        <v>98</v>
      </c>
      <c r="E77" s="358"/>
      <c r="F77" s="358"/>
      <c r="G77" s="358"/>
      <c r="H77" s="358"/>
      <c r="I77" s="358"/>
      <c r="J77" s="338"/>
      <c r="K77" s="338"/>
      <c r="L77" s="338"/>
    </row>
    <row r="78" spans="1:12" ht="15.6" x14ac:dyDescent="0.25">
      <c r="A78" s="361" t="str">
        <f>[3]ЗАПОЛНИТЬ!$C$19</f>
        <v>"12" січня 2016</v>
      </c>
      <c r="B78" s="360"/>
      <c r="C78" s="362"/>
      <c r="D78" s="360"/>
      <c r="E78" s="360"/>
      <c r="F78" s="363"/>
      <c r="G78" s="363"/>
      <c r="H78" s="363"/>
      <c r="I78" s="363"/>
      <c r="J78" s="364"/>
      <c r="K78" s="328"/>
      <c r="L78" s="328"/>
    </row>
  </sheetData>
  <mergeCells count="203">
    <mergeCell ref="D75:I75"/>
    <mergeCell ref="D76:I76"/>
    <mergeCell ref="D77:I77"/>
    <mergeCell ref="F78:G78"/>
    <mergeCell ref="H78:I78"/>
    <mergeCell ref="K78:L78"/>
    <mergeCell ref="J70:L70"/>
    <mergeCell ref="A71:B71"/>
    <mergeCell ref="D71:F71"/>
    <mergeCell ref="G71:I71"/>
    <mergeCell ref="J71:L71"/>
    <mergeCell ref="D74:I74"/>
    <mergeCell ref="A69:B69"/>
    <mergeCell ref="D69:F69"/>
    <mergeCell ref="G69:I69"/>
    <mergeCell ref="A70:B70"/>
    <mergeCell ref="D70:F70"/>
    <mergeCell ref="G70:I70"/>
    <mergeCell ref="A67:B67"/>
    <mergeCell ref="D67:F67"/>
    <mergeCell ref="G67:I67"/>
    <mergeCell ref="J67:L67"/>
    <mergeCell ref="A68:B68"/>
    <mergeCell ref="D68:F68"/>
    <mergeCell ref="G68:I68"/>
    <mergeCell ref="A64:B65"/>
    <mergeCell ref="C64:C65"/>
    <mergeCell ref="D64:F65"/>
    <mergeCell ref="G64:I65"/>
    <mergeCell ref="J64:L65"/>
    <mergeCell ref="A66:B66"/>
    <mergeCell ref="D66:F66"/>
    <mergeCell ref="G66:I66"/>
    <mergeCell ref="J66:L66"/>
    <mergeCell ref="A62:B62"/>
    <mergeCell ref="D62:F62"/>
    <mergeCell ref="G62:I62"/>
    <mergeCell ref="J62:L62"/>
    <mergeCell ref="A63:B63"/>
    <mergeCell ref="D63:F63"/>
    <mergeCell ref="G63:I63"/>
    <mergeCell ref="J63:L63"/>
    <mergeCell ref="A60:B60"/>
    <mergeCell ref="D60:F60"/>
    <mergeCell ref="G60:I60"/>
    <mergeCell ref="J60:L60"/>
    <mergeCell ref="A61:B61"/>
    <mergeCell ref="D61:F61"/>
    <mergeCell ref="G61:I61"/>
    <mergeCell ref="J61:L61"/>
    <mergeCell ref="A57:B57"/>
    <mergeCell ref="D57:F57"/>
    <mergeCell ref="G57:I57"/>
    <mergeCell ref="J57:L57"/>
    <mergeCell ref="A58:B59"/>
    <mergeCell ref="C58:C59"/>
    <mergeCell ref="D58:F59"/>
    <mergeCell ref="G58:I59"/>
    <mergeCell ref="J58:L59"/>
    <mergeCell ref="A55:B55"/>
    <mergeCell ref="D55:F55"/>
    <mergeCell ref="G55:I55"/>
    <mergeCell ref="J55:L55"/>
    <mergeCell ref="A56:B56"/>
    <mergeCell ref="D56:F56"/>
    <mergeCell ref="G56:I56"/>
    <mergeCell ref="J56:L56"/>
    <mergeCell ref="A53:B53"/>
    <mergeCell ref="D53:F53"/>
    <mergeCell ref="G53:I53"/>
    <mergeCell ref="J53:L53"/>
    <mergeCell ref="A54:B54"/>
    <mergeCell ref="D54:F54"/>
    <mergeCell ref="G54:I54"/>
    <mergeCell ref="A51:B51"/>
    <mergeCell ref="D51:F51"/>
    <mergeCell ref="G51:I51"/>
    <mergeCell ref="J51:L51"/>
    <mergeCell ref="A52:B52"/>
    <mergeCell ref="D52:F52"/>
    <mergeCell ref="G52:I52"/>
    <mergeCell ref="J52:L52"/>
    <mergeCell ref="A49:B49"/>
    <mergeCell ref="D49:F49"/>
    <mergeCell ref="G49:I49"/>
    <mergeCell ref="J49:L49"/>
    <mergeCell ref="A50:B50"/>
    <mergeCell ref="D50:F50"/>
    <mergeCell ref="G50:I50"/>
    <mergeCell ref="A46:B46"/>
    <mergeCell ref="D46:F46"/>
    <mergeCell ref="G46:I46"/>
    <mergeCell ref="J46:L46"/>
    <mergeCell ref="A47:B48"/>
    <mergeCell ref="C47:C48"/>
    <mergeCell ref="D47:F48"/>
    <mergeCell ref="G47:I48"/>
    <mergeCell ref="J47:L48"/>
    <mergeCell ref="A44:B44"/>
    <mergeCell ref="D44:F44"/>
    <mergeCell ref="G44:I44"/>
    <mergeCell ref="J44:L44"/>
    <mergeCell ref="A45:B45"/>
    <mergeCell ref="D45:F45"/>
    <mergeCell ref="G45:I45"/>
    <mergeCell ref="J45:L45"/>
    <mergeCell ref="A41:B42"/>
    <mergeCell ref="C41:C42"/>
    <mergeCell ref="D41:F42"/>
    <mergeCell ref="G41:I42"/>
    <mergeCell ref="J41:L42"/>
    <mergeCell ref="A43:B43"/>
    <mergeCell ref="D43:F43"/>
    <mergeCell ref="G43:I43"/>
    <mergeCell ref="J43:L43"/>
    <mergeCell ref="A39:B39"/>
    <mergeCell ref="D39:F39"/>
    <mergeCell ref="G39:I39"/>
    <mergeCell ref="J39:L39"/>
    <mergeCell ref="A40:B40"/>
    <mergeCell ref="D40:F40"/>
    <mergeCell ref="G40:I40"/>
    <mergeCell ref="J40:L40"/>
    <mergeCell ref="A37:B37"/>
    <mergeCell ref="D37:F37"/>
    <mergeCell ref="G37:I37"/>
    <mergeCell ref="J37:L37"/>
    <mergeCell ref="A38:B38"/>
    <mergeCell ref="D38:F38"/>
    <mergeCell ref="G38:I38"/>
    <mergeCell ref="J38:L38"/>
    <mergeCell ref="A33:B33"/>
    <mergeCell ref="D33:F33"/>
    <mergeCell ref="G33:I33"/>
    <mergeCell ref="A34:B34"/>
    <mergeCell ref="D34:F34"/>
    <mergeCell ref="G34:I34"/>
    <mergeCell ref="A31:B31"/>
    <mergeCell ref="D31:F31"/>
    <mergeCell ref="G31:I31"/>
    <mergeCell ref="A32:B32"/>
    <mergeCell ref="D32:F32"/>
    <mergeCell ref="G32:I32"/>
    <mergeCell ref="A29:B29"/>
    <mergeCell ref="D29:F29"/>
    <mergeCell ref="G29:I29"/>
    <mergeCell ref="A30:B30"/>
    <mergeCell ref="D30:F30"/>
    <mergeCell ref="G30:I30"/>
    <mergeCell ref="A27:B27"/>
    <mergeCell ref="D27:F27"/>
    <mergeCell ref="G27:I27"/>
    <mergeCell ref="A28:B28"/>
    <mergeCell ref="D28:F28"/>
    <mergeCell ref="G28:I28"/>
    <mergeCell ref="A25:B25"/>
    <mergeCell ref="D25:F25"/>
    <mergeCell ref="G25:I25"/>
    <mergeCell ref="A26:B26"/>
    <mergeCell ref="D26:F26"/>
    <mergeCell ref="G26:I26"/>
    <mergeCell ref="A23:B23"/>
    <mergeCell ref="D23:F23"/>
    <mergeCell ref="G23:I23"/>
    <mergeCell ref="A24:B24"/>
    <mergeCell ref="D24:F24"/>
    <mergeCell ref="G24:I24"/>
    <mergeCell ref="A21:B21"/>
    <mergeCell ref="D21:F21"/>
    <mergeCell ref="G21:I21"/>
    <mergeCell ref="A22:B22"/>
    <mergeCell ref="D22:F22"/>
    <mergeCell ref="G22:I22"/>
    <mergeCell ref="A19:B19"/>
    <mergeCell ref="D19:F19"/>
    <mergeCell ref="G19:I19"/>
    <mergeCell ref="A20:B20"/>
    <mergeCell ref="D20:F20"/>
    <mergeCell ref="G20:I20"/>
    <mergeCell ref="A17:B17"/>
    <mergeCell ref="D17:F17"/>
    <mergeCell ref="G17:I17"/>
    <mergeCell ref="A18:B18"/>
    <mergeCell ref="D18:F18"/>
    <mergeCell ref="G18:I18"/>
    <mergeCell ref="A11:C11"/>
    <mergeCell ref="E11:I11"/>
    <mergeCell ref="A15:B16"/>
    <mergeCell ref="C15:C16"/>
    <mergeCell ref="D15:F16"/>
    <mergeCell ref="G15:I16"/>
    <mergeCell ref="B8:D8"/>
    <mergeCell ref="H8:I8"/>
    <mergeCell ref="B9:D9"/>
    <mergeCell ref="H9:I9"/>
    <mergeCell ref="A10:C10"/>
    <mergeCell ref="E10:I10"/>
    <mergeCell ref="D1:I3"/>
    <mergeCell ref="A4:I4"/>
    <mergeCell ref="A5:B5"/>
    <mergeCell ref="A6:I6"/>
    <mergeCell ref="B7:D7"/>
    <mergeCell ref="H7:I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3"/>
  <sheetViews>
    <sheetView topLeftCell="A11" workbookViewId="0">
      <selection sqref="A1:XFD1048576"/>
    </sheetView>
  </sheetViews>
  <sheetFormatPr defaultRowHeight="14.4" x14ac:dyDescent="0.3"/>
  <cols>
    <col min="1" max="1" width="53.5546875" customWidth="1"/>
    <col min="2" max="2" width="5.109375" customWidth="1"/>
    <col min="3" max="3" width="4.5546875" customWidth="1"/>
    <col min="4" max="4" width="9.44140625" customWidth="1"/>
    <col min="5" max="5" width="8" customWidth="1"/>
    <col min="6" max="6" width="5.44140625" customWidth="1"/>
    <col min="7" max="7" width="8.109375" customWidth="1"/>
    <col min="8" max="8" width="9.5546875" customWidth="1"/>
    <col min="9" max="9" width="10" customWidth="1"/>
    <col min="10" max="10" width="10.88671875" customWidth="1"/>
    <col min="11" max="11" width="8.44140625" customWidth="1"/>
    <col min="12" max="12" width="10.33203125" customWidth="1"/>
    <col min="13" max="13" width="8.109375" customWidth="1"/>
    <col min="14" max="14" width="11" customWidth="1"/>
    <col min="257" max="257" width="53.5546875" customWidth="1"/>
    <col min="258" max="258" width="5.109375" customWidth="1"/>
    <col min="259" max="259" width="4.5546875" customWidth="1"/>
    <col min="260" max="260" width="9.44140625" customWidth="1"/>
    <col min="261" max="261" width="8" customWidth="1"/>
    <col min="262" max="262" width="5.44140625" customWidth="1"/>
    <col min="263" max="263" width="8.109375" customWidth="1"/>
    <col min="264" max="264" width="9.5546875" customWidth="1"/>
    <col min="265" max="265" width="10" customWidth="1"/>
    <col min="266" max="266" width="10.88671875" customWidth="1"/>
    <col min="267" max="267" width="8.44140625" customWidth="1"/>
    <col min="268" max="268" width="10.33203125" customWidth="1"/>
    <col min="269" max="269" width="8.109375" customWidth="1"/>
    <col min="270" max="270" width="11" customWidth="1"/>
    <col min="513" max="513" width="53.5546875" customWidth="1"/>
    <col min="514" max="514" width="5.109375" customWidth="1"/>
    <col min="515" max="515" width="4.5546875" customWidth="1"/>
    <col min="516" max="516" width="9.44140625" customWidth="1"/>
    <col min="517" max="517" width="8" customWidth="1"/>
    <col min="518" max="518" width="5.44140625" customWidth="1"/>
    <col min="519" max="519" width="8.109375" customWidth="1"/>
    <col min="520" max="520" width="9.5546875" customWidth="1"/>
    <col min="521" max="521" width="10" customWidth="1"/>
    <col min="522" max="522" width="10.88671875" customWidth="1"/>
    <col min="523" max="523" width="8.44140625" customWidth="1"/>
    <col min="524" max="524" width="10.33203125" customWidth="1"/>
    <col min="525" max="525" width="8.109375" customWidth="1"/>
    <col min="526" max="526" width="11" customWidth="1"/>
    <col min="769" max="769" width="53.5546875" customWidth="1"/>
    <col min="770" max="770" width="5.109375" customWidth="1"/>
    <col min="771" max="771" width="4.5546875" customWidth="1"/>
    <col min="772" max="772" width="9.44140625" customWidth="1"/>
    <col min="773" max="773" width="8" customWidth="1"/>
    <col min="774" max="774" width="5.44140625" customWidth="1"/>
    <col min="775" max="775" width="8.109375" customWidth="1"/>
    <col min="776" max="776" width="9.5546875" customWidth="1"/>
    <col min="777" max="777" width="10" customWidth="1"/>
    <col min="778" max="778" width="10.88671875" customWidth="1"/>
    <col min="779" max="779" width="8.44140625" customWidth="1"/>
    <col min="780" max="780" width="10.33203125" customWidth="1"/>
    <col min="781" max="781" width="8.109375" customWidth="1"/>
    <col min="782" max="782" width="11" customWidth="1"/>
    <col min="1025" max="1025" width="53.5546875" customWidth="1"/>
    <col min="1026" max="1026" width="5.109375" customWidth="1"/>
    <col min="1027" max="1027" width="4.5546875" customWidth="1"/>
    <col min="1028" max="1028" width="9.44140625" customWidth="1"/>
    <col min="1029" max="1029" width="8" customWidth="1"/>
    <col min="1030" max="1030" width="5.44140625" customWidth="1"/>
    <col min="1031" max="1031" width="8.109375" customWidth="1"/>
    <col min="1032" max="1032" width="9.5546875" customWidth="1"/>
    <col min="1033" max="1033" width="10" customWidth="1"/>
    <col min="1034" max="1034" width="10.88671875" customWidth="1"/>
    <col min="1035" max="1035" width="8.44140625" customWidth="1"/>
    <col min="1036" max="1036" width="10.33203125" customWidth="1"/>
    <col min="1037" max="1037" width="8.109375" customWidth="1"/>
    <col min="1038" max="1038" width="11" customWidth="1"/>
    <col min="1281" max="1281" width="53.5546875" customWidth="1"/>
    <col min="1282" max="1282" width="5.109375" customWidth="1"/>
    <col min="1283" max="1283" width="4.5546875" customWidth="1"/>
    <col min="1284" max="1284" width="9.44140625" customWidth="1"/>
    <col min="1285" max="1285" width="8" customWidth="1"/>
    <col min="1286" max="1286" width="5.44140625" customWidth="1"/>
    <col min="1287" max="1287" width="8.109375" customWidth="1"/>
    <col min="1288" max="1288" width="9.5546875" customWidth="1"/>
    <col min="1289" max="1289" width="10" customWidth="1"/>
    <col min="1290" max="1290" width="10.88671875" customWidth="1"/>
    <col min="1291" max="1291" width="8.44140625" customWidth="1"/>
    <col min="1292" max="1292" width="10.33203125" customWidth="1"/>
    <col min="1293" max="1293" width="8.109375" customWidth="1"/>
    <col min="1294" max="1294" width="11" customWidth="1"/>
    <col min="1537" max="1537" width="53.5546875" customWidth="1"/>
    <col min="1538" max="1538" width="5.109375" customWidth="1"/>
    <col min="1539" max="1539" width="4.5546875" customWidth="1"/>
    <col min="1540" max="1540" width="9.44140625" customWidth="1"/>
    <col min="1541" max="1541" width="8" customWidth="1"/>
    <col min="1542" max="1542" width="5.44140625" customWidth="1"/>
    <col min="1543" max="1543" width="8.109375" customWidth="1"/>
    <col min="1544" max="1544" width="9.5546875" customWidth="1"/>
    <col min="1545" max="1545" width="10" customWidth="1"/>
    <col min="1546" max="1546" width="10.88671875" customWidth="1"/>
    <col min="1547" max="1547" width="8.44140625" customWidth="1"/>
    <col min="1548" max="1548" width="10.33203125" customWidth="1"/>
    <col min="1549" max="1549" width="8.109375" customWidth="1"/>
    <col min="1550" max="1550" width="11" customWidth="1"/>
    <col min="1793" max="1793" width="53.5546875" customWidth="1"/>
    <col min="1794" max="1794" width="5.109375" customWidth="1"/>
    <col min="1795" max="1795" width="4.5546875" customWidth="1"/>
    <col min="1796" max="1796" width="9.44140625" customWidth="1"/>
    <col min="1797" max="1797" width="8" customWidth="1"/>
    <col min="1798" max="1798" width="5.44140625" customWidth="1"/>
    <col min="1799" max="1799" width="8.109375" customWidth="1"/>
    <col min="1800" max="1800" width="9.5546875" customWidth="1"/>
    <col min="1801" max="1801" width="10" customWidth="1"/>
    <col min="1802" max="1802" width="10.88671875" customWidth="1"/>
    <col min="1803" max="1803" width="8.44140625" customWidth="1"/>
    <col min="1804" max="1804" width="10.33203125" customWidth="1"/>
    <col min="1805" max="1805" width="8.109375" customWidth="1"/>
    <col min="1806" max="1806" width="11" customWidth="1"/>
    <col min="2049" max="2049" width="53.5546875" customWidth="1"/>
    <col min="2050" max="2050" width="5.109375" customWidth="1"/>
    <col min="2051" max="2051" width="4.5546875" customWidth="1"/>
    <col min="2052" max="2052" width="9.44140625" customWidth="1"/>
    <col min="2053" max="2053" width="8" customWidth="1"/>
    <col min="2054" max="2054" width="5.44140625" customWidth="1"/>
    <col min="2055" max="2055" width="8.109375" customWidth="1"/>
    <col min="2056" max="2056" width="9.5546875" customWidth="1"/>
    <col min="2057" max="2057" width="10" customWidth="1"/>
    <col min="2058" max="2058" width="10.88671875" customWidth="1"/>
    <col min="2059" max="2059" width="8.44140625" customWidth="1"/>
    <col min="2060" max="2060" width="10.33203125" customWidth="1"/>
    <col min="2061" max="2061" width="8.109375" customWidth="1"/>
    <col min="2062" max="2062" width="11" customWidth="1"/>
    <col min="2305" max="2305" width="53.5546875" customWidth="1"/>
    <col min="2306" max="2306" width="5.109375" customWidth="1"/>
    <col min="2307" max="2307" width="4.5546875" customWidth="1"/>
    <col min="2308" max="2308" width="9.44140625" customWidth="1"/>
    <col min="2309" max="2309" width="8" customWidth="1"/>
    <col min="2310" max="2310" width="5.44140625" customWidth="1"/>
    <col min="2311" max="2311" width="8.109375" customWidth="1"/>
    <col min="2312" max="2312" width="9.5546875" customWidth="1"/>
    <col min="2313" max="2313" width="10" customWidth="1"/>
    <col min="2314" max="2314" width="10.88671875" customWidth="1"/>
    <col min="2315" max="2315" width="8.44140625" customWidth="1"/>
    <col min="2316" max="2316" width="10.33203125" customWidth="1"/>
    <col min="2317" max="2317" width="8.109375" customWidth="1"/>
    <col min="2318" max="2318" width="11" customWidth="1"/>
    <col min="2561" max="2561" width="53.5546875" customWidth="1"/>
    <col min="2562" max="2562" width="5.109375" customWidth="1"/>
    <col min="2563" max="2563" width="4.5546875" customWidth="1"/>
    <col min="2564" max="2564" width="9.44140625" customWidth="1"/>
    <col min="2565" max="2565" width="8" customWidth="1"/>
    <col min="2566" max="2566" width="5.44140625" customWidth="1"/>
    <col min="2567" max="2567" width="8.109375" customWidth="1"/>
    <col min="2568" max="2568" width="9.5546875" customWidth="1"/>
    <col min="2569" max="2569" width="10" customWidth="1"/>
    <col min="2570" max="2570" width="10.88671875" customWidth="1"/>
    <col min="2571" max="2571" width="8.44140625" customWidth="1"/>
    <col min="2572" max="2572" width="10.33203125" customWidth="1"/>
    <col min="2573" max="2573" width="8.109375" customWidth="1"/>
    <col min="2574" max="2574" width="11" customWidth="1"/>
    <col min="2817" max="2817" width="53.5546875" customWidth="1"/>
    <col min="2818" max="2818" width="5.109375" customWidth="1"/>
    <col min="2819" max="2819" width="4.5546875" customWidth="1"/>
    <col min="2820" max="2820" width="9.44140625" customWidth="1"/>
    <col min="2821" max="2821" width="8" customWidth="1"/>
    <col min="2822" max="2822" width="5.44140625" customWidth="1"/>
    <col min="2823" max="2823" width="8.109375" customWidth="1"/>
    <col min="2824" max="2824" width="9.5546875" customWidth="1"/>
    <col min="2825" max="2825" width="10" customWidth="1"/>
    <col min="2826" max="2826" width="10.88671875" customWidth="1"/>
    <col min="2827" max="2827" width="8.44140625" customWidth="1"/>
    <col min="2828" max="2828" width="10.33203125" customWidth="1"/>
    <col min="2829" max="2829" width="8.109375" customWidth="1"/>
    <col min="2830" max="2830" width="11" customWidth="1"/>
    <col min="3073" max="3073" width="53.5546875" customWidth="1"/>
    <col min="3074" max="3074" width="5.109375" customWidth="1"/>
    <col min="3075" max="3075" width="4.5546875" customWidth="1"/>
    <col min="3076" max="3076" width="9.44140625" customWidth="1"/>
    <col min="3077" max="3077" width="8" customWidth="1"/>
    <col min="3078" max="3078" width="5.44140625" customWidth="1"/>
    <col min="3079" max="3079" width="8.109375" customWidth="1"/>
    <col min="3080" max="3080" width="9.5546875" customWidth="1"/>
    <col min="3081" max="3081" width="10" customWidth="1"/>
    <col min="3082" max="3082" width="10.88671875" customWidth="1"/>
    <col min="3083" max="3083" width="8.44140625" customWidth="1"/>
    <col min="3084" max="3084" width="10.33203125" customWidth="1"/>
    <col min="3085" max="3085" width="8.109375" customWidth="1"/>
    <col min="3086" max="3086" width="11" customWidth="1"/>
    <col min="3329" max="3329" width="53.5546875" customWidth="1"/>
    <col min="3330" max="3330" width="5.109375" customWidth="1"/>
    <col min="3331" max="3331" width="4.5546875" customWidth="1"/>
    <col min="3332" max="3332" width="9.44140625" customWidth="1"/>
    <col min="3333" max="3333" width="8" customWidth="1"/>
    <col min="3334" max="3334" width="5.44140625" customWidth="1"/>
    <col min="3335" max="3335" width="8.109375" customWidth="1"/>
    <col min="3336" max="3336" width="9.5546875" customWidth="1"/>
    <col min="3337" max="3337" width="10" customWidth="1"/>
    <col min="3338" max="3338" width="10.88671875" customWidth="1"/>
    <col min="3339" max="3339" width="8.44140625" customWidth="1"/>
    <col min="3340" max="3340" width="10.33203125" customWidth="1"/>
    <col min="3341" max="3341" width="8.109375" customWidth="1"/>
    <col min="3342" max="3342" width="11" customWidth="1"/>
    <col min="3585" max="3585" width="53.5546875" customWidth="1"/>
    <col min="3586" max="3586" width="5.109375" customWidth="1"/>
    <col min="3587" max="3587" width="4.5546875" customWidth="1"/>
    <col min="3588" max="3588" width="9.44140625" customWidth="1"/>
    <col min="3589" max="3589" width="8" customWidth="1"/>
    <col min="3590" max="3590" width="5.44140625" customWidth="1"/>
    <col min="3591" max="3591" width="8.109375" customWidth="1"/>
    <col min="3592" max="3592" width="9.5546875" customWidth="1"/>
    <col min="3593" max="3593" width="10" customWidth="1"/>
    <col min="3594" max="3594" width="10.88671875" customWidth="1"/>
    <col min="3595" max="3595" width="8.44140625" customWidth="1"/>
    <col min="3596" max="3596" width="10.33203125" customWidth="1"/>
    <col min="3597" max="3597" width="8.109375" customWidth="1"/>
    <col min="3598" max="3598" width="11" customWidth="1"/>
    <col min="3841" max="3841" width="53.5546875" customWidth="1"/>
    <col min="3842" max="3842" width="5.109375" customWidth="1"/>
    <col min="3843" max="3843" width="4.5546875" customWidth="1"/>
    <col min="3844" max="3844" width="9.44140625" customWidth="1"/>
    <col min="3845" max="3845" width="8" customWidth="1"/>
    <col min="3846" max="3846" width="5.44140625" customWidth="1"/>
    <col min="3847" max="3847" width="8.109375" customWidth="1"/>
    <col min="3848" max="3848" width="9.5546875" customWidth="1"/>
    <col min="3849" max="3849" width="10" customWidth="1"/>
    <col min="3850" max="3850" width="10.88671875" customWidth="1"/>
    <col min="3851" max="3851" width="8.44140625" customWidth="1"/>
    <col min="3852" max="3852" width="10.33203125" customWidth="1"/>
    <col min="3853" max="3853" width="8.109375" customWidth="1"/>
    <col min="3854" max="3854" width="11" customWidth="1"/>
    <col min="4097" max="4097" width="53.5546875" customWidth="1"/>
    <col min="4098" max="4098" width="5.109375" customWidth="1"/>
    <col min="4099" max="4099" width="4.5546875" customWidth="1"/>
    <col min="4100" max="4100" width="9.44140625" customWidth="1"/>
    <col min="4101" max="4101" width="8" customWidth="1"/>
    <col min="4102" max="4102" width="5.44140625" customWidth="1"/>
    <col min="4103" max="4103" width="8.109375" customWidth="1"/>
    <col min="4104" max="4104" width="9.5546875" customWidth="1"/>
    <col min="4105" max="4105" width="10" customWidth="1"/>
    <col min="4106" max="4106" width="10.88671875" customWidth="1"/>
    <col min="4107" max="4107" width="8.44140625" customWidth="1"/>
    <col min="4108" max="4108" width="10.33203125" customWidth="1"/>
    <col min="4109" max="4109" width="8.109375" customWidth="1"/>
    <col min="4110" max="4110" width="11" customWidth="1"/>
    <col min="4353" max="4353" width="53.5546875" customWidth="1"/>
    <col min="4354" max="4354" width="5.109375" customWidth="1"/>
    <col min="4355" max="4355" width="4.5546875" customWidth="1"/>
    <col min="4356" max="4356" width="9.44140625" customWidth="1"/>
    <col min="4357" max="4357" width="8" customWidth="1"/>
    <col min="4358" max="4358" width="5.44140625" customWidth="1"/>
    <col min="4359" max="4359" width="8.109375" customWidth="1"/>
    <col min="4360" max="4360" width="9.5546875" customWidth="1"/>
    <col min="4361" max="4361" width="10" customWidth="1"/>
    <col min="4362" max="4362" width="10.88671875" customWidth="1"/>
    <col min="4363" max="4363" width="8.44140625" customWidth="1"/>
    <col min="4364" max="4364" width="10.33203125" customWidth="1"/>
    <col min="4365" max="4365" width="8.109375" customWidth="1"/>
    <col min="4366" max="4366" width="11" customWidth="1"/>
    <col min="4609" max="4609" width="53.5546875" customWidth="1"/>
    <col min="4610" max="4610" width="5.109375" customWidth="1"/>
    <col min="4611" max="4611" width="4.5546875" customWidth="1"/>
    <col min="4612" max="4612" width="9.44140625" customWidth="1"/>
    <col min="4613" max="4613" width="8" customWidth="1"/>
    <col min="4614" max="4614" width="5.44140625" customWidth="1"/>
    <col min="4615" max="4615" width="8.109375" customWidth="1"/>
    <col min="4616" max="4616" width="9.5546875" customWidth="1"/>
    <col min="4617" max="4617" width="10" customWidth="1"/>
    <col min="4618" max="4618" width="10.88671875" customWidth="1"/>
    <col min="4619" max="4619" width="8.44140625" customWidth="1"/>
    <col min="4620" max="4620" width="10.33203125" customWidth="1"/>
    <col min="4621" max="4621" width="8.109375" customWidth="1"/>
    <col min="4622" max="4622" width="11" customWidth="1"/>
    <col min="4865" max="4865" width="53.5546875" customWidth="1"/>
    <col min="4866" max="4866" width="5.109375" customWidth="1"/>
    <col min="4867" max="4867" width="4.5546875" customWidth="1"/>
    <col min="4868" max="4868" width="9.44140625" customWidth="1"/>
    <col min="4869" max="4869" width="8" customWidth="1"/>
    <col min="4870" max="4870" width="5.44140625" customWidth="1"/>
    <col min="4871" max="4871" width="8.109375" customWidth="1"/>
    <col min="4872" max="4872" width="9.5546875" customWidth="1"/>
    <col min="4873" max="4873" width="10" customWidth="1"/>
    <col min="4874" max="4874" width="10.88671875" customWidth="1"/>
    <col min="4875" max="4875" width="8.44140625" customWidth="1"/>
    <col min="4876" max="4876" width="10.33203125" customWidth="1"/>
    <col min="4877" max="4877" width="8.109375" customWidth="1"/>
    <col min="4878" max="4878" width="11" customWidth="1"/>
    <col min="5121" max="5121" width="53.5546875" customWidth="1"/>
    <col min="5122" max="5122" width="5.109375" customWidth="1"/>
    <col min="5123" max="5123" width="4.5546875" customWidth="1"/>
    <col min="5124" max="5124" width="9.44140625" customWidth="1"/>
    <col min="5125" max="5125" width="8" customWidth="1"/>
    <col min="5126" max="5126" width="5.44140625" customWidth="1"/>
    <col min="5127" max="5127" width="8.109375" customWidth="1"/>
    <col min="5128" max="5128" width="9.5546875" customWidth="1"/>
    <col min="5129" max="5129" width="10" customWidth="1"/>
    <col min="5130" max="5130" width="10.88671875" customWidth="1"/>
    <col min="5131" max="5131" width="8.44140625" customWidth="1"/>
    <col min="5132" max="5132" width="10.33203125" customWidth="1"/>
    <col min="5133" max="5133" width="8.109375" customWidth="1"/>
    <col min="5134" max="5134" width="11" customWidth="1"/>
    <col min="5377" max="5377" width="53.5546875" customWidth="1"/>
    <col min="5378" max="5378" width="5.109375" customWidth="1"/>
    <col min="5379" max="5379" width="4.5546875" customWidth="1"/>
    <col min="5380" max="5380" width="9.44140625" customWidth="1"/>
    <col min="5381" max="5381" width="8" customWidth="1"/>
    <col min="5382" max="5382" width="5.44140625" customWidth="1"/>
    <col min="5383" max="5383" width="8.109375" customWidth="1"/>
    <col min="5384" max="5384" width="9.5546875" customWidth="1"/>
    <col min="5385" max="5385" width="10" customWidth="1"/>
    <col min="5386" max="5386" width="10.88671875" customWidth="1"/>
    <col min="5387" max="5387" width="8.44140625" customWidth="1"/>
    <col min="5388" max="5388" width="10.33203125" customWidth="1"/>
    <col min="5389" max="5389" width="8.109375" customWidth="1"/>
    <col min="5390" max="5390" width="11" customWidth="1"/>
    <col min="5633" max="5633" width="53.5546875" customWidth="1"/>
    <col min="5634" max="5634" width="5.109375" customWidth="1"/>
    <col min="5635" max="5635" width="4.5546875" customWidth="1"/>
    <col min="5636" max="5636" width="9.44140625" customWidth="1"/>
    <col min="5637" max="5637" width="8" customWidth="1"/>
    <col min="5638" max="5638" width="5.44140625" customWidth="1"/>
    <col min="5639" max="5639" width="8.109375" customWidth="1"/>
    <col min="5640" max="5640" width="9.5546875" customWidth="1"/>
    <col min="5641" max="5641" width="10" customWidth="1"/>
    <col min="5642" max="5642" width="10.88671875" customWidth="1"/>
    <col min="5643" max="5643" width="8.44140625" customWidth="1"/>
    <col min="5644" max="5644" width="10.33203125" customWidth="1"/>
    <col min="5645" max="5645" width="8.109375" customWidth="1"/>
    <col min="5646" max="5646" width="11" customWidth="1"/>
    <col min="5889" max="5889" width="53.5546875" customWidth="1"/>
    <col min="5890" max="5890" width="5.109375" customWidth="1"/>
    <col min="5891" max="5891" width="4.5546875" customWidth="1"/>
    <col min="5892" max="5892" width="9.44140625" customWidth="1"/>
    <col min="5893" max="5893" width="8" customWidth="1"/>
    <col min="5894" max="5894" width="5.44140625" customWidth="1"/>
    <col min="5895" max="5895" width="8.109375" customWidth="1"/>
    <col min="5896" max="5896" width="9.5546875" customWidth="1"/>
    <col min="5897" max="5897" width="10" customWidth="1"/>
    <col min="5898" max="5898" width="10.88671875" customWidth="1"/>
    <col min="5899" max="5899" width="8.44140625" customWidth="1"/>
    <col min="5900" max="5900" width="10.33203125" customWidth="1"/>
    <col min="5901" max="5901" width="8.109375" customWidth="1"/>
    <col min="5902" max="5902" width="11" customWidth="1"/>
    <col min="6145" max="6145" width="53.5546875" customWidth="1"/>
    <col min="6146" max="6146" width="5.109375" customWidth="1"/>
    <col min="6147" max="6147" width="4.5546875" customWidth="1"/>
    <col min="6148" max="6148" width="9.44140625" customWidth="1"/>
    <col min="6149" max="6149" width="8" customWidth="1"/>
    <col min="6150" max="6150" width="5.44140625" customWidth="1"/>
    <col min="6151" max="6151" width="8.109375" customWidth="1"/>
    <col min="6152" max="6152" width="9.5546875" customWidth="1"/>
    <col min="6153" max="6153" width="10" customWidth="1"/>
    <col min="6154" max="6154" width="10.88671875" customWidth="1"/>
    <col min="6155" max="6155" width="8.44140625" customWidth="1"/>
    <col min="6156" max="6156" width="10.33203125" customWidth="1"/>
    <col min="6157" max="6157" width="8.109375" customWidth="1"/>
    <col min="6158" max="6158" width="11" customWidth="1"/>
    <col min="6401" max="6401" width="53.5546875" customWidth="1"/>
    <col min="6402" max="6402" width="5.109375" customWidth="1"/>
    <col min="6403" max="6403" width="4.5546875" customWidth="1"/>
    <col min="6404" max="6404" width="9.44140625" customWidth="1"/>
    <col min="6405" max="6405" width="8" customWidth="1"/>
    <col min="6406" max="6406" width="5.44140625" customWidth="1"/>
    <col min="6407" max="6407" width="8.109375" customWidth="1"/>
    <col min="6408" max="6408" width="9.5546875" customWidth="1"/>
    <col min="6409" max="6409" width="10" customWidth="1"/>
    <col min="6410" max="6410" width="10.88671875" customWidth="1"/>
    <col min="6411" max="6411" width="8.44140625" customWidth="1"/>
    <col min="6412" max="6412" width="10.33203125" customWidth="1"/>
    <col min="6413" max="6413" width="8.109375" customWidth="1"/>
    <col min="6414" max="6414" width="11" customWidth="1"/>
    <col min="6657" max="6657" width="53.5546875" customWidth="1"/>
    <col min="6658" max="6658" width="5.109375" customWidth="1"/>
    <col min="6659" max="6659" width="4.5546875" customWidth="1"/>
    <col min="6660" max="6660" width="9.44140625" customWidth="1"/>
    <col min="6661" max="6661" width="8" customWidth="1"/>
    <col min="6662" max="6662" width="5.44140625" customWidth="1"/>
    <col min="6663" max="6663" width="8.109375" customWidth="1"/>
    <col min="6664" max="6664" width="9.5546875" customWidth="1"/>
    <col min="6665" max="6665" width="10" customWidth="1"/>
    <col min="6666" max="6666" width="10.88671875" customWidth="1"/>
    <col min="6667" max="6667" width="8.44140625" customWidth="1"/>
    <col min="6668" max="6668" width="10.33203125" customWidth="1"/>
    <col min="6669" max="6669" width="8.109375" customWidth="1"/>
    <col min="6670" max="6670" width="11" customWidth="1"/>
    <col min="6913" max="6913" width="53.5546875" customWidth="1"/>
    <col min="6914" max="6914" width="5.109375" customWidth="1"/>
    <col min="6915" max="6915" width="4.5546875" customWidth="1"/>
    <col min="6916" max="6916" width="9.44140625" customWidth="1"/>
    <col min="6917" max="6917" width="8" customWidth="1"/>
    <col min="6918" max="6918" width="5.44140625" customWidth="1"/>
    <col min="6919" max="6919" width="8.109375" customWidth="1"/>
    <col min="6920" max="6920" width="9.5546875" customWidth="1"/>
    <col min="6921" max="6921" width="10" customWidth="1"/>
    <col min="6922" max="6922" width="10.88671875" customWidth="1"/>
    <col min="6923" max="6923" width="8.44140625" customWidth="1"/>
    <col min="6924" max="6924" width="10.33203125" customWidth="1"/>
    <col min="6925" max="6925" width="8.109375" customWidth="1"/>
    <col min="6926" max="6926" width="11" customWidth="1"/>
    <col min="7169" max="7169" width="53.5546875" customWidth="1"/>
    <col min="7170" max="7170" width="5.109375" customWidth="1"/>
    <col min="7171" max="7171" width="4.5546875" customWidth="1"/>
    <col min="7172" max="7172" width="9.44140625" customWidth="1"/>
    <col min="7173" max="7173" width="8" customWidth="1"/>
    <col min="7174" max="7174" width="5.44140625" customWidth="1"/>
    <col min="7175" max="7175" width="8.109375" customWidth="1"/>
    <col min="7176" max="7176" width="9.5546875" customWidth="1"/>
    <col min="7177" max="7177" width="10" customWidth="1"/>
    <col min="7178" max="7178" width="10.88671875" customWidth="1"/>
    <col min="7179" max="7179" width="8.44140625" customWidth="1"/>
    <col min="7180" max="7180" width="10.33203125" customWidth="1"/>
    <col min="7181" max="7181" width="8.109375" customWidth="1"/>
    <col min="7182" max="7182" width="11" customWidth="1"/>
    <col min="7425" max="7425" width="53.5546875" customWidth="1"/>
    <col min="7426" max="7426" width="5.109375" customWidth="1"/>
    <col min="7427" max="7427" width="4.5546875" customWidth="1"/>
    <col min="7428" max="7428" width="9.44140625" customWidth="1"/>
    <col min="7429" max="7429" width="8" customWidth="1"/>
    <col min="7430" max="7430" width="5.44140625" customWidth="1"/>
    <col min="7431" max="7431" width="8.109375" customWidth="1"/>
    <col min="7432" max="7432" width="9.5546875" customWidth="1"/>
    <col min="7433" max="7433" width="10" customWidth="1"/>
    <col min="7434" max="7434" width="10.88671875" customWidth="1"/>
    <col min="7435" max="7435" width="8.44140625" customWidth="1"/>
    <col min="7436" max="7436" width="10.33203125" customWidth="1"/>
    <col min="7437" max="7437" width="8.109375" customWidth="1"/>
    <col min="7438" max="7438" width="11" customWidth="1"/>
    <col min="7681" max="7681" width="53.5546875" customWidth="1"/>
    <col min="7682" max="7682" width="5.109375" customWidth="1"/>
    <col min="7683" max="7683" width="4.5546875" customWidth="1"/>
    <col min="7684" max="7684" width="9.44140625" customWidth="1"/>
    <col min="7685" max="7685" width="8" customWidth="1"/>
    <col min="7686" max="7686" width="5.44140625" customWidth="1"/>
    <col min="7687" max="7687" width="8.109375" customWidth="1"/>
    <col min="7688" max="7688" width="9.5546875" customWidth="1"/>
    <col min="7689" max="7689" width="10" customWidth="1"/>
    <col min="7690" max="7690" width="10.88671875" customWidth="1"/>
    <col min="7691" max="7691" width="8.44140625" customWidth="1"/>
    <col min="7692" max="7692" width="10.33203125" customWidth="1"/>
    <col min="7693" max="7693" width="8.109375" customWidth="1"/>
    <col min="7694" max="7694" width="11" customWidth="1"/>
    <col min="7937" max="7937" width="53.5546875" customWidth="1"/>
    <col min="7938" max="7938" width="5.109375" customWidth="1"/>
    <col min="7939" max="7939" width="4.5546875" customWidth="1"/>
    <col min="7940" max="7940" width="9.44140625" customWidth="1"/>
    <col min="7941" max="7941" width="8" customWidth="1"/>
    <col min="7942" max="7942" width="5.44140625" customWidth="1"/>
    <col min="7943" max="7943" width="8.109375" customWidth="1"/>
    <col min="7944" max="7944" width="9.5546875" customWidth="1"/>
    <col min="7945" max="7945" width="10" customWidth="1"/>
    <col min="7946" max="7946" width="10.88671875" customWidth="1"/>
    <col min="7947" max="7947" width="8.44140625" customWidth="1"/>
    <col min="7948" max="7948" width="10.33203125" customWidth="1"/>
    <col min="7949" max="7949" width="8.109375" customWidth="1"/>
    <col min="7950" max="7950" width="11" customWidth="1"/>
    <col min="8193" max="8193" width="53.5546875" customWidth="1"/>
    <col min="8194" max="8194" width="5.109375" customWidth="1"/>
    <col min="8195" max="8195" width="4.5546875" customWidth="1"/>
    <col min="8196" max="8196" width="9.44140625" customWidth="1"/>
    <col min="8197" max="8197" width="8" customWidth="1"/>
    <col min="8198" max="8198" width="5.44140625" customWidth="1"/>
    <col min="8199" max="8199" width="8.109375" customWidth="1"/>
    <col min="8200" max="8200" width="9.5546875" customWidth="1"/>
    <col min="8201" max="8201" width="10" customWidth="1"/>
    <col min="8202" max="8202" width="10.88671875" customWidth="1"/>
    <col min="8203" max="8203" width="8.44140625" customWidth="1"/>
    <col min="8204" max="8204" width="10.33203125" customWidth="1"/>
    <col min="8205" max="8205" width="8.109375" customWidth="1"/>
    <col min="8206" max="8206" width="11" customWidth="1"/>
    <col min="8449" max="8449" width="53.5546875" customWidth="1"/>
    <col min="8450" max="8450" width="5.109375" customWidth="1"/>
    <col min="8451" max="8451" width="4.5546875" customWidth="1"/>
    <col min="8452" max="8452" width="9.44140625" customWidth="1"/>
    <col min="8453" max="8453" width="8" customWidth="1"/>
    <col min="8454" max="8454" width="5.44140625" customWidth="1"/>
    <col min="8455" max="8455" width="8.109375" customWidth="1"/>
    <col min="8456" max="8456" width="9.5546875" customWidth="1"/>
    <col min="8457" max="8457" width="10" customWidth="1"/>
    <col min="8458" max="8458" width="10.88671875" customWidth="1"/>
    <col min="8459" max="8459" width="8.44140625" customWidth="1"/>
    <col min="8460" max="8460" width="10.33203125" customWidth="1"/>
    <col min="8461" max="8461" width="8.109375" customWidth="1"/>
    <col min="8462" max="8462" width="11" customWidth="1"/>
    <col min="8705" max="8705" width="53.5546875" customWidth="1"/>
    <col min="8706" max="8706" width="5.109375" customWidth="1"/>
    <col min="8707" max="8707" width="4.5546875" customWidth="1"/>
    <col min="8708" max="8708" width="9.44140625" customWidth="1"/>
    <col min="8709" max="8709" width="8" customWidth="1"/>
    <col min="8710" max="8710" width="5.44140625" customWidth="1"/>
    <col min="8711" max="8711" width="8.109375" customWidth="1"/>
    <col min="8712" max="8712" width="9.5546875" customWidth="1"/>
    <col min="8713" max="8713" width="10" customWidth="1"/>
    <col min="8714" max="8714" width="10.88671875" customWidth="1"/>
    <col min="8715" max="8715" width="8.44140625" customWidth="1"/>
    <col min="8716" max="8716" width="10.33203125" customWidth="1"/>
    <col min="8717" max="8717" width="8.109375" customWidth="1"/>
    <col min="8718" max="8718" width="11" customWidth="1"/>
    <col min="8961" max="8961" width="53.5546875" customWidth="1"/>
    <col min="8962" max="8962" width="5.109375" customWidth="1"/>
    <col min="8963" max="8963" width="4.5546875" customWidth="1"/>
    <col min="8964" max="8964" width="9.44140625" customWidth="1"/>
    <col min="8965" max="8965" width="8" customWidth="1"/>
    <col min="8966" max="8966" width="5.44140625" customWidth="1"/>
    <col min="8967" max="8967" width="8.109375" customWidth="1"/>
    <col min="8968" max="8968" width="9.5546875" customWidth="1"/>
    <col min="8969" max="8969" width="10" customWidth="1"/>
    <col min="8970" max="8970" width="10.88671875" customWidth="1"/>
    <col min="8971" max="8971" width="8.44140625" customWidth="1"/>
    <col min="8972" max="8972" width="10.33203125" customWidth="1"/>
    <col min="8973" max="8973" width="8.109375" customWidth="1"/>
    <col min="8974" max="8974" width="11" customWidth="1"/>
    <col min="9217" max="9217" width="53.5546875" customWidth="1"/>
    <col min="9218" max="9218" width="5.109375" customWidth="1"/>
    <col min="9219" max="9219" width="4.5546875" customWidth="1"/>
    <col min="9220" max="9220" width="9.44140625" customWidth="1"/>
    <col min="9221" max="9221" width="8" customWidth="1"/>
    <col min="9222" max="9222" width="5.44140625" customWidth="1"/>
    <col min="9223" max="9223" width="8.109375" customWidth="1"/>
    <col min="9224" max="9224" width="9.5546875" customWidth="1"/>
    <col min="9225" max="9225" width="10" customWidth="1"/>
    <col min="9226" max="9226" width="10.88671875" customWidth="1"/>
    <col min="9227" max="9227" width="8.44140625" customWidth="1"/>
    <col min="9228" max="9228" width="10.33203125" customWidth="1"/>
    <col min="9229" max="9229" width="8.109375" customWidth="1"/>
    <col min="9230" max="9230" width="11" customWidth="1"/>
    <col min="9473" max="9473" width="53.5546875" customWidth="1"/>
    <col min="9474" max="9474" width="5.109375" customWidth="1"/>
    <col min="9475" max="9475" width="4.5546875" customWidth="1"/>
    <col min="9476" max="9476" width="9.44140625" customWidth="1"/>
    <col min="9477" max="9477" width="8" customWidth="1"/>
    <col min="9478" max="9478" width="5.44140625" customWidth="1"/>
    <col min="9479" max="9479" width="8.109375" customWidth="1"/>
    <col min="9480" max="9480" width="9.5546875" customWidth="1"/>
    <col min="9481" max="9481" width="10" customWidth="1"/>
    <col min="9482" max="9482" width="10.88671875" customWidth="1"/>
    <col min="9483" max="9483" width="8.44140625" customWidth="1"/>
    <col min="9484" max="9484" width="10.33203125" customWidth="1"/>
    <col min="9485" max="9485" width="8.109375" customWidth="1"/>
    <col min="9486" max="9486" width="11" customWidth="1"/>
    <col min="9729" max="9729" width="53.5546875" customWidth="1"/>
    <col min="9730" max="9730" width="5.109375" customWidth="1"/>
    <col min="9731" max="9731" width="4.5546875" customWidth="1"/>
    <col min="9732" max="9732" width="9.44140625" customWidth="1"/>
    <col min="9733" max="9733" width="8" customWidth="1"/>
    <col min="9734" max="9734" width="5.44140625" customWidth="1"/>
    <col min="9735" max="9735" width="8.109375" customWidth="1"/>
    <col min="9736" max="9736" width="9.5546875" customWidth="1"/>
    <col min="9737" max="9737" width="10" customWidth="1"/>
    <col min="9738" max="9738" width="10.88671875" customWidth="1"/>
    <col min="9739" max="9739" width="8.44140625" customWidth="1"/>
    <col min="9740" max="9740" width="10.33203125" customWidth="1"/>
    <col min="9741" max="9741" width="8.109375" customWidth="1"/>
    <col min="9742" max="9742" width="11" customWidth="1"/>
    <col min="9985" max="9985" width="53.5546875" customWidth="1"/>
    <col min="9986" max="9986" width="5.109375" customWidth="1"/>
    <col min="9987" max="9987" width="4.5546875" customWidth="1"/>
    <col min="9988" max="9988" width="9.44140625" customWidth="1"/>
    <col min="9989" max="9989" width="8" customWidth="1"/>
    <col min="9990" max="9990" width="5.44140625" customWidth="1"/>
    <col min="9991" max="9991" width="8.109375" customWidth="1"/>
    <col min="9992" max="9992" width="9.5546875" customWidth="1"/>
    <col min="9993" max="9993" width="10" customWidth="1"/>
    <col min="9994" max="9994" width="10.88671875" customWidth="1"/>
    <col min="9995" max="9995" width="8.44140625" customWidth="1"/>
    <col min="9996" max="9996" width="10.33203125" customWidth="1"/>
    <col min="9997" max="9997" width="8.109375" customWidth="1"/>
    <col min="9998" max="9998" width="11" customWidth="1"/>
    <col min="10241" max="10241" width="53.5546875" customWidth="1"/>
    <col min="10242" max="10242" width="5.109375" customWidth="1"/>
    <col min="10243" max="10243" width="4.5546875" customWidth="1"/>
    <col min="10244" max="10244" width="9.44140625" customWidth="1"/>
    <col min="10245" max="10245" width="8" customWidth="1"/>
    <col min="10246" max="10246" width="5.44140625" customWidth="1"/>
    <col min="10247" max="10247" width="8.109375" customWidth="1"/>
    <col min="10248" max="10248" width="9.5546875" customWidth="1"/>
    <col min="10249" max="10249" width="10" customWidth="1"/>
    <col min="10250" max="10250" width="10.88671875" customWidth="1"/>
    <col min="10251" max="10251" width="8.44140625" customWidth="1"/>
    <col min="10252" max="10252" width="10.33203125" customWidth="1"/>
    <col min="10253" max="10253" width="8.109375" customWidth="1"/>
    <col min="10254" max="10254" width="11" customWidth="1"/>
    <col min="10497" max="10497" width="53.5546875" customWidth="1"/>
    <col min="10498" max="10498" width="5.109375" customWidth="1"/>
    <col min="10499" max="10499" width="4.5546875" customWidth="1"/>
    <col min="10500" max="10500" width="9.44140625" customWidth="1"/>
    <col min="10501" max="10501" width="8" customWidth="1"/>
    <col min="10502" max="10502" width="5.44140625" customWidth="1"/>
    <col min="10503" max="10503" width="8.109375" customWidth="1"/>
    <col min="10504" max="10504" width="9.5546875" customWidth="1"/>
    <col min="10505" max="10505" width="10" customWidth="1"/>
    <col min="10506" max="10506" width="10.88671875" customWidth="1"/>
    <col min="10507" max="10507" width="8.44140625" customWidth="1"/>
    <col min="10508" max="10508" width="10.33203125" customWidth="1"/>
    <col min="10509" max="10509" width="8.109375" customWidth="1"/>
    <col min="10510" max="10510" width="11" customWidth="1"/>
    <col min="10753" max="10753" width="53.5546875" customWidth="1"/>
    <col min="10754" max="10754" width="5.109375" customWidth="1"/>
    <col min="10755" max="10755" width="4.5546875" customWidth="1"/>
    <col min="10756" max="10756" width="9.44140625" customWidth="1"/>
    <col min="10757" max="10757" width="8" customWidth="1"/>
    <col min="10758" max="10758" width="5.44140625" customWidth="1"/>
    <col min="10759" max="10759" width="8.109375" customWidth="1"/>
    <col min="10760" max="10760" width="9.5546875" customWidth="1"/>
    <col min="10761" max="10761" width="10" customWidth="1"/>
    <col min="10762" max="10762" width="10.88671875" customWidth="1"/>
    <col min="10763" max="10763" width="8.44140625" customWidth="1"/>
    <col min="10764" max="10764" width="10.33203125" customWidth="1"/>
    <col min="10765" max="10765" width="8.109375" customWidth="1"/>
    <col min="10766" max="10766" width="11" customWidth="1"/>
    <col min="11009" max="11009" width="53.5546875" customWidth="1"/>
    <col min="11010" max="11010" width="5.109375" customWidth="1"/>
    <col min="11011" max="11011" width="4.5546875" customWidth="1"/>
    <col min="11012" max="11012" width="9.44140625" customWidth="1"/>
    <col min="11013" max="11013" width="8" customWidth="1"/>
    <col min="11014" max="11014" width="5.44140625" customWidth="1"/>
    <col min="11015" max="11015" width="8.109375" customWidth="1"/>
    <col min="11016" max="11016" width="9.5546875" customWidth="1"/>
    <col min="11017" max="11017" width="10" customWidth="1"/>
    <col min="11018" max="11018" width="10.88671875" customWidth="1"/>
    <col min="11019" max="11019" width="8.44140625" customWidth="1"/>
    <col min="11020" max="11020" width="10.33203125" customWidth="1"/>
    <col min="11021" max="11021" width="8.109375" customWidth="1"/>
    <col min="11022" max="11022" width="11" customWidth="1"/>
    <col min="11265" max="11265" width="53.5546875" customWidth="1"/>
    <col min="11266" max="11266" width="5.109375" customWidth="1"/>
    <col min="11267" max="11267" width="4.5546875" customWidth="1"/>
    <col min="11268" max="11268" width="9.44140625" customWidth="1"/>
    <col min="11269" max="11269" width="8" customWidth="1"/>
    <col min="11270" max="11270" width="5.44140625" customWidth="1"/>
    <col min="11271" max="11271" width="8.109375" customWidth="1"/>
    <col min="11272" max="11272" width="9.5546875" customWidth="1"/>
    <col min="11273" max="11273" width="10" customWidth="1"/>
    <col min="11274" max="11274" width="10.88671875" customWidth="1"/>
    <col min="11275" max="11275" width="8.44140625" customWidth="1"/>
    <col min="11276" max="11276" width="10.33203125" customWidth="1"/>
    <col min="11277" max="11277" width="8.109375" customWidth="1"/>
    <col min="11278" max="11278" width="11" customWidth="1"/>
    <col min="11521" max="11521" width="53.5546875" customWidth="1"/>
    <col min="11522" max="11522" width="5.109375" customWidth="1"/>
    <col min="11523" max="11523" width="4.5546875" customWidth="1"/>
    <col min="11524" max="11524" width="9.44140625" customWidth="1"/>
    <col min="11525" max="11525" width="8" customWidth="1"/>
    <col min="11526" max="11526" width="5.44140625" customWidth="1"/>
    <col min="11527" max="11527" width="8.109375" customWidth="1"/>
    <col min="11528" max="11528" width="9.5546875" customWidth="1"/>
    <col min="11529" max="11529" width="10" customWidth="1"/>
    <col min="11530" max="11530" width="10.88671875" customWidth="1"/>
    <col min="11531" max="11531" width="8.44140625" customWidth="1"/>
    <col min="11532" max="11532" width="10.33203125" customWidth="1"/>
    <col min="11533" max="11533" width="8.109375" customWidth="1"/>
    <col min="11534" max="11534" width="11" customWidth="1"/>
    <col min="11777" max="11777" width="53.5546875" customWidth="1"/>
    <col min="11778" max="11778" width="5.109375" customWidth="1"/>
    <col min="11779" max="11779" width="4.5546875" customWidth="1"/>
    <col min="11780" max="11780" width="9.44140625" customWidth="1"/>
    <col min="11781" max="11781" width="8" customWidth="1"/>
    <col min="11782" max="11782" width="5.44140625" customWidth="1"/>
    <col min="11783" max="11783" width="8.109375" customWidth="1"/>
    <col min="11784" max="11784" width="9.5546875" customWidth="1"/>
    <col min="11785" max="11785" width="10" customWidth="1"/>
    <col min="11786" max="11786" width="10.88671875" customWidth="1"/>
    <col min="11787" max="11787" width="8.44140625" customWidth="1"/>
    <col min="11788" max="11788" width="10.33203125" customWidth="1"/>
    <col min="11789" max="11789" width="8.109375" customWidth="1"/>
    <col min="11790" max="11790" width="11" customWidth="1"/>
    <col min="12033" max="12033" width="53.5546875" customWidth="1"/>
    <col min="12034" max="12034" width="5.109375" customWidth="1"/>
    <col min="12035" max="12035" width="4.5546875" customWidth="1"/>
    <col min="12036" max="12036" width="9.44140625" customWidth="1"/>
    <col min="12037" max="12037" width="8" customWidth="1"/>
    <col min="12038" max="12038" width="5.44140625" customWidth="1"/>
    <col min="12039" max="12039" width="8.109375" customWidth="1"/>
    <col min="12040" max="12040" width="9.5546875" customWidth="1"/>
    <col min="12041" max="12041" width="10" customWidth="1"/>
    <col min="12042" max="12042" width="10.88671875" customWidth="1"/>
    <col min="12043" max="12043" width="8.44140625" customWidth="1"/>
    <col min="12044" max="12044" width="10.33203125" customWidth="1"/>
    <col min="12045" max="12045" width="8.109375" customWidth="1"/>
    <col min="12046" max="12046" width="11" customWidth="1"/>
    <col min="12289" max="12289" width="53.5546875" customWidth="1"/>
    <col min="12290" max="12290" width="5.109375" customWidth="1"/>
    <col min="12291" max="12291" width="4.5546875" customWidth="1"/>
    <col min="12292" max="12292" width="9.44140625" customWidth="1"/>
    <col min="12293" max="12293" width="8" customWidth="1"/>
    <col min="12294" max="12294" width="5.44140625" customWidth="1"/>
    <col min="12295" max="12295" width="8.109375" customWidth="1"/>
    <col min="12296" max="12296" width="9.5546875" customWidth="1"/>
    <col min="12297" max="12297" width="10" customWidth="1"/>
    <col min="12298" max="12298" width="10.88671875" customWidth="1"/>
    <col min="12299" max="12299" width="8.44140625" customWidth="1"/>
    <col min="12300" max="12300" width="10.33203125" customWidth="1"/>
    <col min="12301" max="12301" width="8.109375" customWidth="1"/>
    <col min="12302" max="12302" width="11" customWidth="1"/>
    <col min="12545" max="12545" width="53.5546875" customWidth="1"/>
    <col min="12546" max="12546" width="5.109375" customWidth="1"/>
    <col min="12547" max="12547" width="4.5546875" customWidth="1"/>
    <col min="12548" max="12548" width="9.44140625" customWidth="1"/>
    <col min="12549" max="12549" width="8" customWidth="1"/>
    <col min="12550" max="12550" width="5.44140625" customWidth="1"/>
    <col min="12551" max="12551" width="8.109375" customWidth="1"/>
    <col min="12552" max="12552" width="9.5546875" customWidth="1"/>
    <col min="12553" max="12553" width="10" customWidth="1"/>
    <col min="12554" max="12554" width="10.88671875" customWidth="1"/>
    <col min="12555" max="12555" width="8.44140625" customWidth="1"/>
    <col min="12556" max="12556" width="10.33203125" customWidth="1"/>
    <col min="12557" max="12557" width="8.109375" customWidth="1"/>
    <col min="12558" max="12558" width="11" customWidth="1"/>
    <col min="12801" max="12801" width="53.5546875" customWidth="1"/>
    <col min="12802" max="12802" width="5.109375" customWidth="1"/>
    <col min="12803" max="12803" width="4.5546875" customWidth="1"/>
    <col min="12804" max="12804" width="9.44140625" customWidth="1"/>
    <col min="12805" max="12805" width="8" customWidth="1"/>
    <col min="12806" max="12806" width="5.44140625" customWidth="1"/>
    <col min="12807" max="12807" width="8.109375" customWidth="1"/>
    <col min="12808" max="12808" width="9.5546875" customWidth="1"/>
    <col min="12809" max="12809" width="10" customWidth="1"/>
    <col min="12810" max="12810" width="10.88671875" customWidth="1"/>
    <col min="12811" max="12811" width="8.44140625" customWidth="1"/>
    <col min="12812" max="12812" width="10.33203125" customWidth="1"/>
    <col min="12813" max="12813" width="8.109375" customWidth="1"/>
    <col min="12814" max="12814" width="11" customWidth="1"/>
    <col min="13057" max="13057" width="53.5546875" customWidth="1"/>
    <col min="13058" max="13058" width="5.109375" customWidth="1"/>
    <col min="13059" max="13059" width="4.5546875" customWidth="1"/>
    <col min="13060" max="13060" width="9.44140625" customWidth="1"/>
    <col min="13061" max="13061" width="8" customWidth="1"/>
    <col min="13062" max="13062" width="5.44140625" customWidth="1"/>
    <col min="13063" max="13063" width="8.109375" customWidth="1"/>
    <col min="13064" max="13064" width="9.5546875" customWidth="1"/>
    <col min="13065" max="13065" width="10" customWidth="1"/>
    <col min="13066" max="13066" width="10.88671875" customWidth="1"/>
    <col min="13067" max="13067" width="8.44140625" customWidth="1"/>
    <col min="13068" max="13068" width="10.33203125" customWidth="1"/>
    <col min="13069" max="13069" width="8.109375" customWidth="1"/>
    <col min="13070" max="13070" width="11" customWidth="1"/>
    <col min="13313" max="13313" width="53.5546875" customWidth="1"/>
    <col min="13314" max="13314" width="5.109375" customWidth="1"/>
    <col min="13315" max="13315" width="4.5546875" customWidth="1"/>
    <col min="13316" max="13316" width="9.44140625" customWidth="1"/>
    <col min="13317" max="13317" width="8" customWidth="1"/>
    <col min="13318" max="13318" width="5.44140625" customWidth="1"/>
    <col min="13319" max="13319" width="8.109375" customWidth="1"/>
    <col min="13320" max="13320" width="9.5546875" customWidth="1"/>
    <col min="13321" max="13321" width="10" customWidth="1"/>
    <col min="13322" max="13322" width="10.88671875" customWidth="1"/>
    <col min="13323" max="13323" width="8.44140625" customWidth="1"/>
    <col min="13324" max="13324" width="10.33203125" customWidth="1"/>
    <col min="13325" max="13325" width="8.109375" customWidth="1"/>
    <col min="13326" max="13326" width="11" customWidth="1"/>
    <col min="13569" max="13569" width="53.5546875" customWidth="1"/>
    <col min="13570" max="13570" width="5.109375" customWidth="1"/>
    <col min="13571" max="13571" width="4.5546875" customWidth="1"/>
    <col min="13572" max="13572" width="9.44140625" customWidth="1"/>
    <col min="13573" max="13573" width="8" customWidth="1"/>
    <col min="13574" max="13574" width="5.44140625" customWidth="1"/>
    <col min="13575" max="13575" width="8.109375" customWidth="1"/>
    <col min="13576" max="13576" width="9.5546875" customWidth="1"/>
    <col min="13577" max="13577" width="10" customWidth="1"/>
    <col min="13578" max="13578" width="10.88671875" customWidth="1"/>
    <col min="13579" max="13579" width="8.44140625" customWidth="1"/>
    <col min="13580" max="13580" width="10.33203125" customWidth="1"/>
    <col min="13581" max="13581" width="8.109375" customWidth="1"/>
    <col min="13582" max="13582" width="11" customWidth="1"/>
    <col min="13825" max="13825" width="53.5546875" customWidth="1"/>
    <col min="13826" max="13826" width="5.109375" customWidth="1"/>
    <col min="13827" max="13827" width="4.5546875" customWidth="1"/>
    <col min="13828" max="13828" width="9.44140625" customWidth="1"/>
    <col min="13829" max="13829" width="8" customWidth="1"/>
    <col min="13830" max="13830" width="5.44140625" customWidth="1"/>
    <col min="13831" max="13831" width="8.109375" customWidth="1"/>
    <col min="13832" max="13832" width="9.5546875" customWidth="1"/>
    <col min="13833" max="13833" width="10" customWidth="1"/>
    <col min="13834" max="13834" width="10.88671875" customWidth="1"/>
    <col min="13835" max="13835" width="8.44140625" customWidth="1"/>
    <col min="13836" max="13836" width="10.33203125" customWidth="1"/>
    <col min="13837" max="13837" width="8.109375" customWidth="1"/>
    <col min="13838" max="13838" width="11" customWidth="1"/>
    <col min="14081" max="14081" width="53.5546875" customWidth="1"/>
    <col min="14082" max="14082" width="5.109375" customWidth="1"/>
    <col min="14083" max="14083" width="4.5546875" customWidth="1"/>
    <col min="14084" max="14084" width="9.44140625" customWidth="1"/>
    <col min="14085" max="14085" width="8" customWidth="1"/>
    <col min="14086" max="14086" width="5.44140625" customWidth="1"/>
    <col min="14087" max="14087" width="8.109375" customWidth="1"/>
    <col min="14088" max="14088" width="9.5546875" customWidth="1"/>
    <col min="14089" max="14089" width="10" customWidth="1"/>
    <col min="14090" max="14090" width="10.88671875" customWidth="1"/>
    <col min="14091" max="14091" width="8.44140625" customWidth="1"/>
    <col min="14092" max="14092" width="10.33203125" customWidth="1"/>
    <col min="14093" max="14093" width="8.109375" customWidth="1"/>
    <col min="14094" max="14094" width="11" customWidth="1"/>
    <col min="14337" max="14337" width="53.5546875" customWidth="1"/>
    <col min="14338" max="14338" width="5.109375" customWidth="1"/>
    <col min="14339" max="14339" width="4.5546875" customWidth="1"/>
    <col min="14340" max="14340" width="9.44140625" customWidth="1"/>
    <col min="14341" max="14341" width="8" customWidth="1"/>
    <col min="14342" max="14342" width="5.44140625" customWidth="1"/>
    <col min="14343" max="14343" width="8.109375" customWidth="1"/>
    <col min="14344" max="14344" width="9.5546875" customWidth="1"/>
    <col min="14345" max="14345" width="10" customWidth="1"/>
    <col min="14346" max="14346" width="10.88671875" customWidth="1"/>
    <col min="14347" max="14347" width="8.44140625" customWidth="1"/>
    <col min="14348" max="14348" width="10.33203125" customWidth="1"/>
    <col min="14349" max="14349" width="8.109375" customWidth="1"/>
    <col min="14350" max="14350" width="11" customWidth="1"/>
    <col min="14593" max="14593" width="53.5546875" customWidth="1"/>
    <col min="14594" max="14594" width="5.109375" customWidth="1"/>
    <col min="14595" max="14595" width="4.5546875" customWidth="1"/>
    <col min="14596" max="14596" width="9.44140625" customWidth="1"/>
    <col min="14597" max="14597" width="8" customWidth="1"/>
    <col min="14598" max="14598" width="5.44140625" customWidth="1"/>
    <col min="14599" max="14599" width="8.109375" customWidth="1"/>
    <col min="14600" max="14600" width="9.5546875" customWidth="1"/>
    <col min="14601" max="14601" width="10" customWidth="1"/>
    <col min="14602" max="14602" width="10.88671875" customWidth="1"/>
    <col min="14603" max="14603" width="8.44140625" customWidth="1"/>
    <col min="14604" max="14604" width="10.33203125" customWidth="1"/>
    <col min="14605" max="14605" width="8.109375" customWidth="1"/>
    <col min="14606" max="14606" width="11" customWidth="1"/>
    <col min="14849" max="14849" width="53.5546875" customWidth="1"/>
    <col min="14850" max="14850" width="5.109375" customWidth="1"/>
    <col min="14851" max="14851" width="4.5546875" customWidth="1"/>
    <col min="14852" max="14852" width="9.44140625" customWidth="1"/>
    <col min="14853" max="14853" width="8" customWidth="1"/>
    <col min="14854" max="14854" width="5.44140625" customWidth="1"/>
    <col min="14855" max="14855" width="8.109375" customWidth="1"/>
    <col min="14856" max="14856" width="9.5546875" customWidth="1"/>
    <col min="14857" max="14857" width="10" customWidth="1"/>
    <col min="14858" max="14858" width="10.88671875" customWidth="1"/>
    <col min="14859" max="14859" width="8.44140625" customWidth="1"/>
    <col min="14860" max="14860" width="10.33203125" customWidth="1"/>
    <col min="14861" max="14861" width="8.109375" customWidth="1"/>
    <col min="14862" max="14862" width="11" customWidth="1"/>
    <col min="15105" max="15105" width="53.5546875" customWidth="1"/>
    <col min="15106" max="15106" width="5.109375" customWidth="1"/>
    <col min="15107" max="15107" width="4.5546875" customWidth="1"/>
    <col min="15108" max="15108" width="9.44140625" customWidth="1"/>
    <col min="15109" max="15109" width="8" customWidth="1"/>
    <col min="15110" max="15110" width="5.44140625" customWidth="1"/>
    <col min="15111" max="15111" width="8.109375" customWidth="1"/>
    <col min="15112" max="15112" width="9.5546875" customWidth="1"/>
    <col min="15113" max="15113" width="10" customWidth="1"/>
    <col min="15114" max="15114" width="10.88671875" customWidth="1"/>
    <col min="15115" max="15115" width="8.44140625" customWidth="1"/>
    <col min="15116" max="15116" width="10.33203125" customWidth="1"/>
    <col min="15117" max="15117" width="8.109375" customWidth="1"/>
    <col min="15118" max="15118" width="11" customWidth="1"/>
    <col min="15361" max="15361" width="53.5546875" customWidth="1"/>
    <col min="15362" max="15362" width="5.109375" customWidth="1"/>
    <col min="15363" max="15363" width="4.5546875" customWidth="1"/>
    <col min="15364" max="15364" width="9.44140625" customWidth="1"/>
    <col min="15365" max="15365" width="8" customWidth="1"/>
    <col min="15366" max="15366" width="5.44140625" customWidth="1"/>
    <col min="15367" max="15367" width="8.109375" customWidth="1"/>
    <col min="15368" max="15368" width="9.5546875" customWidth="1"/>
    <col min="15369" max="15369" width="10" customWidth="1"/>
    <col min="15370" max="15370" width="10.88671875" customWidth="1"/>
    <col min="15371" max="15371" width="8.44140625" customWidth="1"/>
    <col min="15372" max="15372" width="10.33203125" customWidth="1"/>
    <col min="15373" max="15373" width="8.109375" customWidth="1"/>
    <col min="15374" max="15374" width="11" customWidth="1"/>
    <col min="15617" max="15617" width="53.5546875" customWidth="1"/>
    <col min="15618" max="15618" width="5.109375" customWidth="1"/>
    <col min="15619" max="15619" width="4.5546875" customWidth="1"/>
    <col min="15620" max="15620" width="9.44140625" customWidth="1"/>
    <col min="15621" max="15621" width="8" customWidth="1"/>
    <col min="15622" max="15622" width="5.44140625" customWidth="1"/>
    <col min="15623" max="15623" width="8.109375" customWidth="1"/>
    <col min="15624" max="15624" width="9.5546875" customWidth="1"/>
    <col min="15625" max="15625" width="10" customWidth="1"/>
    <col min="15626" max="15626" width="10.88671875" customWidth="1"/>
    <col min="15627" max="15627" width="8.44140625" customWidth="1"/>
    <col min="15628" max="15628" width="10.33203125" customWidth="1"/>
    <col min="15629" max="15629" width="8.109375" customWidth="1"/>
    <col min="15630" max="15630" width="11" customWidth="1"/>
    <col min="15873" max="15873" width="53.5546875" customWidth="1"/>
    <col min="15874" max="15874" width="5.109375" customWidth="1"/>
    <col min="15875" max="15875" width="4.5546875" customWidth="1"/>
    <col min="15876" max="15876" width="9.44140625" customWidth="1"/>
    <col min="15877" max="15877" width="8" customWidth="1"/>
    <col min="15878" max="15878" width="5.44140625" customWidth="1"/>
    <col min="15879" max="15879" width="8.109375" customWidth="1"/>
    <col min="15880" max="15880" width="9.5546875" customWidth="1"/>
    <col min="15881" max="15881" width="10" customWidth="1"/>
    <col min="15882" max="15882" width="10.88671875" customWidth="1"/>
    <col min="15883" max="15883" width="8.44140625" customWidth="1"/>
    <col min="15884" max="15884" width="10.33203125" customWidth="1"/>
    <col min="15885" max="15885" width="8.109375" customWidth="1"/>
    <col min="15886" max="15886" width="11" customWidth="1"/>
    <col min="16129" max="16129" width="53.5546875" customWidth="1"/>
    <col min="16130" max="16130" width="5.109375" customWidth="1"/>
    <col min="16131" max="16131" width="4.5546875" customWidth="1"/>
    <col min="16132" max="16132" width="9.44140625" customWidth="1"/>
    <col min="16133" max="16133" width="8" customWidth="1"/>
    <col min="16134" max="16134" width="5.44140625" customWidth="1"/>
    <col min="16135" max="16135" width="8.109375" customWidth="1"/>
    <col min="16136" max="16136" width="9.5546875" customWidth="1"/>
    <col min="16137" max="16137" width="10" customWidth="1"/>
    <col min="16138" max="16138" width="10.88671875" customWidth="1"/>
    <col min="16139" max="16139" width="8.44140625" customWidth="1"/>
    <col min="16140" max="16140" width="10.33203125" customWidth="1"/>
    <col min="16141" max="16141" width="8.109375" customWidth="1"/>
    <col min="16142" max="16142" width="11" customWidth="1"/>
  </cols>
  <sheetData>
    <row r="1" spans="1:15" s="3" customFormat="1" ht="15" customHeight="1" x14ac:dyDescent="0.25">
      <c r="I1" s="4" t="s">
        <v>100</v>
      </c>
      <c r="J1" s="4"/>
      <c r="K1" s="4"/>
      <c r="L1" s="4"/>
      <c r="M1" s="4"/>
      <c r="N1" s="4"/>
    </row>
    <row r="2" spans="1:15" s="3" customFormat="1" ht="16.5" customHeight="1" x14ac:dyDescent="0.25">
      <c r="I2" s="4"/>
      <c r="J2" s="4"/>
      <c r="K2" s="4"/>
      <c r="L2" s="4"/>
      <c r="M2" s="4"/>
      <c r="N2" s="4"/>
    </row>
    <row r="3" spans="1:15" s="3" customFormat="1" ht="13.8" x14ac:dyDescent="0.25">
      <c r="A3" s="5" t="s">
        <v>1</v>
      </c>
      <c r="B3" s="5"/>
      <c r="C3" s="5"/>
      <c r="D3" s="5"/>
      <c r="E3" s="5"/>
      <c r="F3" s="5"/>
      <c r="G3" s="5"/>
      <c r="H3" s="5"/>
      <c r="I3" s="5"/>
      <c r="J3" s="5"/>
      <c r="K3" s="5"/>
      <c r="L3" s="5"/>
      <c r="M3" s="5"/>
      <c r="N3" s="5"/>
    </row>
    <row r="4" spans="1:15" s="3" customFormat="1" ht="13.8" x14ac:dyDescent="0.25">
      <c r="A4" s="6" t="str">
        <f>IF([1]ЗАПОЛНИТЬ!$F$7=1,CONCATENATE([1]шапки!A3),CONCATENATE([1]шапки!A3,[1]шапки!C3))</f>
        <v xml:space="preserve">про надходження і використання коштів, отриманих як плата за послуги (форма№ 4-1д, </v>
      </c>
      <c r="B4" s="6"/>
      <c r="C4" s="6"/>
      <c r="D4" s="6"/>
      <c r="E4" s="6"/>
      <c r="F4" s="6"/>
      <c r="G4" s="6"/>
      <c r="H4" s="6"/>
      <c r="I4" s="6"/>
      <c r="J4" s="7" t="str">
        <f>IF([1]ЗАПОЛНИТЬ!$F$7=1,[1]шапки!C3,[1]шапки!D3)</f>
        <v>№ 4-1м),</v>
      </c>
      <c r="K4" s="8" t="str">
        <f>IF([1]ЗАПОЛНИТЬ!$F$7=1,[1]шапки!D3,"")</f>
        <v/>
      </c>
      <c r="L4" s="8"/>
      <c r="M4" s="8"/>
      <c r="N4" s="8"/>
      <c r="O4" s="8"/>
    </row>
    <row r="5" spans="1:15" s="3" customFormat="1" ht="15" hidden="1" customHeight="1" x14ac:dyDescent="0.25">
      <c r="A5" s="9"/>
      <c r="B5" s="9"/>
      <c r="C5" s="9"/>
      <c r="D5" s="9"/>
      <c r="E5" s="10"/>
      <c r="F5" s="11"/>
      <c r="G5" s="11"/>
      <c r="I5" s="10"/>
      <c r="J5" s="8"/>
      <c r="K5" s="8"/>
      <c r="L5" s="8"/>
      <c r="M5" s="8"/>
      <c r="N5" s="8"/>
    </row>
    <row r="6" spans="1:15" s="3" customFormat="1" ht="14.25" customHeight="1" x14ac:dyDescent="0.25">
      <c r="A6" s="5" t="str">
        <f>CONCATENATE("за ",[1]ЗАПОЛНИТЬ!$B$17," ",[1]ЗАПОЛНИТЬ!$C$17)</f>
        <v>за  2015 р.</v>
      </c>
      <c r="B6" s="5"/>
      <c r="C6" s="5"/>
      <c r="D6" s="5"/>
      <c r="E6" s="5"/>
      <c r="F6" s="5"/>
      <c r="G6" s="5"/>
      <c r="H6" s="5"/>
      <c r="I6" s="5"/>
      <c r="J6" s="5"/>
      <c r="K6" s="5"/>
      <c r="L6" s="5"/>
      <c r="M6" s="5"/>
      <c r="N6" s="5"/>
    </row>
    <row r="7" spans="1:15" s="12" customFormat="1" ht="2.25" hidden="1" customHeight="1" x14ac:dyDescent="0.2"/>
    <row r="8" spans="1:15" s="12" customFormat="1" ht="9" customHeight="1" x14ac:dyDescent="0.2">
      <c r="N8" s="13" t="s">
        <v>3</v>
      </c>
    </row>
    <row r="9" spans="1:15" s="12" customFormat="1" ht="12" x14ac:dyDescent="0.25">
      <c r="A9" s="14" t="s">
        <v>4</v>
      </c>
      <c r="B9" s="15" t="str">
        <f>[1]ЗАПОЛНИТЬ!B3</f>
        <v>Відділ освіти Амур-Нижньодніпровської районної у місті ради</v>
      </c>
      <c r="C9" s="15"/>
      <c r="D9" s="15"/>
      <c r="E9" s="15"/>
      <c r="F9" s="15"/>
      <c r="G9" s="15"/>
      <c r="H9" s="15"/>
      <c r="I9" s="15"/>
      <c r="J9" s="15"/>
      <c r="K9" s="15"/>
      <c r="L9" s="15"/>
      <c r="M9" s="16" t="str">
        <f>[1]ЗАПОЛНИТЬ!A13</f>
        <v>за ЄДРПОУ</v>
      </c>
      <c r="N9" s="17" t="str">
        <f>[1]ЗАПОЛНИТЬ!B13</f>
        <v>02142187</v>
      </c>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9"/>
      <c r="K10" s="19"/>
      <c r="L10" s="19"/>
      <c r="M10" s="16" t="str">
        <f>[1]ЗАПОЛНИТЬ!A14</f>
        <v>за КОАТУУ</v>
      </c>
      <c r="N10" s="20">
        <f>[1]ЗАПОЛНИТЬ!B14</f>
        <v>1210136300</v>
      </c>
    </row>
    <row r="11" spans="1:15" s="12" customFormat="1" ht="11.25" customHeight="1" x14ac:dyDescent="0.2">
      <c r="A11" s="18" t="str">
        <f>[1]Ф.2.ЗВЕД!A11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9"/>
      <c r="K11" s="19"/>
      <c r="L11" s="19"/>
      <c r="M11" s="16" t="str">
        <f>[1]ЗАПОЛНИТЬ!A15</f>
        <v>за КОПФГ</v>
      </c>
      <c r="N11" s="20">
        <f>[1]ЗАПОЛНИТЬ!B15</f>
        <v>420</v>
      </c>
    </row>
    <row r="12" spans="1:15" s="12" customFormat="1" ht="11.25" customHeight="1" x14ac:dyDescent="0.2">
      <c r="A12" s="21" t="s">
        <v>101</v>
      </c>
      <c r="B12" s="21"/>
      <c r="C12" s="21"/>
      <c r="D12" s="21"/>
      <c r="E12" s="22" t="str">
        <f>[1]ЗАПОЛНИТЬ!H9</f>
        <v>-</v>
      </c>
      <c r="F12" s="23" t="str">
        <f>IF(E12&gt;0,VLOOKUP(E12,'[1]ДовидникКВК(ГОС)'!A$1:B$65536,2,FALSE),"")</f>
        <v>-</v>
      </c>
      <c r="G12" s="23"/>
      <c r="H12" s="23"/>
      <c r="I12" s="23"/>
      <c r="J12" s="23"/>
      <c r="K12" s="23"/>
      <c r="L12" s="23"/>
      <c r="M12" s="24"/>
      <c r="N12" s="25"/>
    </row>
    <row r="13" spans="1:15" s="12" customFormat="1" ht="20.25" customHeight="1" x14ac:dyDescent="0.2">
      <c r="A13" s="21" t="s">
        <v>12</v>
      </c>
      <c r="B13" s="21"/>
      <c r="C13" s="21"/>
      <c r="D13" s="21"/>
      <c r="E13" s="111"/>
      <c r="F13" s="29" t="str">
        <f>IF(E13&gt;0,VLOOKUP(E13,[1]ДовидникКПК!B$1:C$65536,2,FALSE),"")</f>
        <v/>
      </c>
      <c r="G13" s="29"/>
      <c r="H13" s="29"/>
      <c r="I13" s="29"/>
      <c r="J13" s="29"/>
      <c r="K13" s="29"/>
      <c r="L13" s="29"/>
      <c r="M13" s="29"/>
      <c r="N13" s="29"/>
    </row>
    <row r="14" spans="1:15" s="12" customFormat="1" ht="10.199999999999999" x14ac:dyDescent="0.2">
      <c r="A14" s="21" t="s">
        <v>13</v>
      </c>
      <c r="B14" s="21"/>
      <c r="C14" s="21"/>
      <c r="D14" s="21"/>
      <c r="E14" s="28" t="str">
        <f>[1]ЗАПОЛНИТЬ!H10</f>
        <v>-</v>
      </c>
      <c r="F14" s="29" t="str">
        <f>[1]ЗАПОЛНИТЬ!I10</f>
        <v>10 - Орган з питань освіти і науки, молоді</v>
      </c>
      <c r="G14" s="29"/>
      <c r="H14" s="29"/>
      <c r="I14" s="29"/>
      <c r="J14" s="29"/>
      <c r="K14" s="29"/>
      <c r="L14" s="29"/>
      <c r="M14" s="29"/>
      <c r="N14" s="29"/>
    </row>
    <row r="15" spans="1:15" s="12" customFormat="1" ht="44.25" customHeight="1" x14ac:dyDescent="0.2">
      <c r="A15" s="21" t="s">
        <v>14</v>
      </c>
      <c r="B15" s="21"/>
      <c r="C15" s="21"/>
      <c r="D15" s="21"/>
      <c r="E15" s="86" t="s">
        <v>138</v>
      </c>
      <c r="F15" s="23" t="str">
        <f>IF(E15&gt;0,VLOOKUP(E15,[1]ДовидникКФК!A$1:B$65536,2,FALSE),"")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
      <c r="G15" s="23"/>
      <c r="H15" s="23"/>
      <c r="I15" s="23"/>
      <c r="J15" s="23"/>
      <c r="K15" s="23"/>
      <c r="L15" s="23"/>
      <c r="M15" s="23"/>
      <c r="N15" s="23"/>
    </row>
    <row r="16" spans="1:15" s="12" customFormat="1" ht="10.199999999999999" x14ac:dyDescent="0.2">
      <c r="A16" s="32" t="s">
        <v>139</v>
      </c>
    </row>
    <row r="17" spans="1:14" s="12" customFormat="1" ht="10.5" customHeight="1" x14ac:dyDescent="0.2">
      <c r="A17" s="33" t="s">
        <v>16</v>
      </c>
    </row>
    <row r="18" spans="1:14" ht="24" customHeight="1" x14ac:dyDescent="0.3">
      <c r="A18" s="34" t="s">
        <v>17</v>
      </c>
      <c r="B18" s="34" t="s">
        <v>104</v>
      </c>
      <c r="C18" s="34" t="s">
        <v>19</v>
      </c>
      <c r="D18" s="34" t="s">
        <v>20</v>
      </c>
      <c r="E18" s="34" t="s">
        <v>22</v>
      </c>
      <c r="F18" s="34" t="s">
        <v>105</v>
      </c>
      <c r="G18" s="34" t="s">
        <v>106</v>
      </c>
      <c r="H18" s="34" t="s">
        <v>133</v>
      </c>
      <c r="I18" s="34" t="s">
        <v>108</v>
      </c>
      <c r="J18" s="34" t="s">
        <v>24</v>
      </c>
      <c r="K18" s="34"/>
      <c r="L18" s="34" t="s">
        <v>25</v>
      </c>
      <c r="M18" s="34"/>
      <c r="N18" s="34" t="s">
        <v>26</v>
      </c>
    </row>
    <row r="19" spans="1:14" ht="47.25" customHeight="1" x14ac:dyDescent="0.3">
      <c r="A19" s="34"/>
      <c r="B19" s="34"/>
      <c r="C19" s="34"/>
      <c r="D19" s="34"/>
      <c r="E19" s="34"/>
      <c r="F19" s="34"/>
      <c r="G19" s="34"/>
      <c r="H19" s="34"/>
      <c r="I19" s="34"/>
      <c r="J19" s="35" t="s">
        <v>109</v>
      </c>
      <c r="K19" s="36" t="s">
        <v>110</v>
      </c>
      <c r="L19" s="35" t="s">
        <v>109</v>
      </c>
      <c r="M19" s="36" t="s">
        <v>111</v>
      </c>
      <c r="N19" s="34"/>
    </row>
    <row r="20" spans="1:14" s="38" customFormat="1" ht="10.199999999999999" x14ac:dyDescent="0.2">
      <c r="A20" s="37">
        <v>1</v>
      </c>
      <c r="B20" s="37">
        <v>2</v>
      </c>
      <c r="C20" s="37">
        <v>3</v>
      </c>
      <c r="D20" s="37">
        <v>4</v>
      </c>
      <c r="E20" s="37">
        <v>5</v>
      </c>
      <c r="F20" s="37">
        <v>6</v>
      </c>
      <c r="G20" s="37">
        <v>7</v>
      </c>
      <c r="H20" s="37">
        <v>8</v>
      </c>
      <c r="I20" s="37">
        <v>9</v>
      </c>
      <c r="J20" s="37">
        <v>10</v>
      </c>
      <c r="K20" s="37">
        <v>11</v>
      </c>
      <c r="L20" s="37">
        <v>12</v>
      </c>
      <c r="M20" s="37">
        <v>13</v>
      </c>
      <c r="N20" s="37">
        <v>14</v>
      </c>
    </row>
    <row r="21" spans="1:14" s="38" customFormat="1" ht="10.199999999999999" x14ac:dyDescent="0.2">
      <c r="A21" s="37" t="s">
        <v>112</v>
      </c>
      <c r="B21" s="39" t="s">
        <v>27</v>
      </c>
      <c r="C21" s="40" t="s">
        <v>28</v>
      </c>
      <c r="D21" s="41">
        <f>SUM(D22:D26)</f>
        <v>419082</v>
      </c>
      <c r="E21" s="91">
        <v>219.37</v>
      </c>
      <c r="F21" s="91">
        <v>0</v>
      </c>
      <c r="G21" s="91">
        <v>0</v>
      </c>
      <c r="H21" s="42">
        <f>SUM(H22:H25)</f>
        <v>419082</v>
      </c>
      <c r="I21" s="41">
        <f>SUM(I22:I25)</f>
        <v>419082</v>
      </c>
      <c r="J21" s="43" t="s">
        <v>27</v>
      </c>
      <c r="K21" s="43" t="s">
        <v>27</v>
      </c>
      <c r="L21" s="43" t="s">
        <v>27</v>
      </c>
      <c r="M21" s="43" t="s">
        <v>27</v>
      </c>
      <c r="N21" s="41">
        <f>E21-F21+G21+I21-J27</f>
        <v>550.1699999999837</v>
      </c>
    </row>
    <row r="22" spans="1:14" s="38" customFormat="1" ht="13.5" customHeight="1" x14ac:dyDescent="0.2">
      <c r="A22" s="44" t="s">
        <v>113</v>
      </c>
      <c r="B22" s="39" t="s">
        <v>27</v>
      </c>
      <c r="C22" s="40" t="s">
        <v>29</v>
      </c>
      <c r="D22" s="91">
        <v>419082</v>
      </c>
      <c r="E22" s="43" t="s">
        <v>27</v>
      </c>
      <c r="F22" s="43" t="s">
        <v>27</v>
      </c>
      <c r="G22" s="43" t="s">
        <v>27</v>
      </c>
      <c r="H22" s="91">
        <v>419082</v>
      </c>
      <c r="I22" s="91">
        <v>419082</v>
      </c>
      <c r="J22" s="43" t="s">
        <v>27</v>
      </c>
      <c r="K22" s="43" t="s">
        <v>27</v>
      </c>
      <c r="L22" s="43" t="s">
        <v>27</v>
      </c>
      <c r="M22" s="43" t="s">
        <v>27</v>
      </c>
      <c r="N22" s="43" t="s">
        <v>27</v>
      </c>
    </row>
    <row r="23" spans="1:14" s="38" customFormat="1" ht="10.199999999999999" x14ac:dyDescent="0.2">
      <c r="A23" s="45" t="s">
        <v>114</v>
      </c>
      <c r="B23" s="39" t="s">
        <v>27</v>
      </c>
      <c r="C23" s="40" t="s">
        <v>31</v>
      </c>
      <c r="D23" s="91">
        <v>0</v>
      </c>
      <c r="E23" s="43" t="s">
        <v>27</v>
      </c>
      <c r="F23" s="43" t="s">
        <v>27</v>
      </c>
      <c r="G23" s="43" t="s">
        <v>27</v>
      </c>
      <c r="H23" s="91">
        <v>0</v>
      </c>
      <c r="I23" s="91">
        <v>0</v>
      </c>
      <c r="J23" s="43" t="s">
        <v>27</v>
      </c>
      <c r="K23" s="43" t="s">
        <v>27</v>
      </c>
      <c r="L23" s="43" t="s">
        <v>27</v>
      </c>
      <c r="M23" s="43" t="s">
        <v>27</v>
      </c>
      <c r="N23" s="43" t="s">
        <v>27</v>
      </c>
    </row>
    <row r="24" spans="1:14" s="38" customFormat="1" ht="10.199999999999999" x14ac:dyDescent="0.2">
      <c r="A24" s="44" t="s">
        <v>115</v>
      </c>
      <c r="B24" s="39" t="s">
        <v>27</v>
      </c>
      <c r="C24" s="40" t="s">
        <v>33</v>
      </c>
      <c r="D24" s="91">
        <v>0</v>
      </c>
      <c r="E24" s="43" t="s">
        <v>27</v>
      </c>
      <c r="F24" s="43" t="s">
        <v>27</v>
      </c>
      <c r="G24" s="43" t="s">
        <v>27</v>
      </c>
      <c r="H24" s="91">
        <v>0</v>
      </c>
      <c r="I24" s="91">
        <v>0</v>
      </c>
      <c r="J24" s="43" t="s">
        <v>27</v>
      </c>
      <c r="K24" s="43" t="s">
        <v>27</v>
      </c>
      <c r="L24" s="43" t="s">
        <v>27</v>
      </c>
      <c r="M24" s="43" t="s">
        <v>27</v>
      </c>
      <c r="N24" s="43" t="s">
        <v>27</v>
      </c>
    </row>
    <row r="25" spans="1:14" s="38" customFormat="1" ht="12" customHeight="1" x14ac:dyDescent="0.2">
      <c r="A25" s="46" t="s">
        <v>116</v>
      </c>
      <c r="B25" s="39" t="s">
        <v>27</v>
      </c>
      <c r="C25" s="40" t="s">
        <v>35</v>
      </c>
      <c r="D25" s="91">
        <v>0</v>
      </c>
      <c r="E25" s="43" t="s">
        <v>27</v>
      </c>
      <c r="F25" s="43" t="s">
        <v>27</v>
      </c>
      <c r="G25" s="43" t="s">
        <v>27</v>
      </c>
      <c r="H25" s="91">
        <v>0</v>
      </c>
      <c r="I25" s="91">
        <v>0</v>
      </c>
      <c r="J25" s="43" t="s">
        <v>27</v>
      </c>
      <c r="K25" s="43" t="s">
        <v>27</v>
      </c>
      <c r="L25" s="43" t="s">
        <v>27</v>
      </c>
      <c r="M25" s="43" t="s">
        <v>27</v>
      </c>
      <c r="N25" s="43" t="s">
        <v>27</v>
      </c>
    </row>
    <row r="26" spans="1:14" s="38" customFormat="1" ht="10.199999999999999" x14ac:dyDescent="0.2">
      <c r="A26" s="44" t="s">
        <v>117</v>
      </c>
      <c r="B26" s="39" t="s">
        <v>27</v>
      </c>
      <c r="C26" s="40" t="s">
        <v>37</v>
      </c>
      <c r="D26" s="91">
        <v>0</v>
      </c>
      <c r="E26" s="43" t="s">
        <v>27</v>
      </c>
      <c r="F26" s="43" t="s">
        <v>27</v>
      </c>
      <c r="G26" s="43" t="s">
        <v>27</v>
      </c>
      <c r="H26" s="43" t="s">
        <v>27</v>
      </c>
      <c r="I26" s="43" t="s">
        <v>27</v>
      </c>
      <c r="J26" s="43" t="s">
        <v>27</v>
      </c>
      <c r="K26" s="43" t="s">
        <v>27</v>
      </c>
      <c r="L26" s="43" t="s">
        <v>27</v>
      </c>
      <c r="M26" s="43" t="s">
        <v>27</v>
      </c>
      <c r="N26" s="43" t="s">
        <v>27</v>
      </c>
    </row>
    <row r="27" spans="1:14" s="38" customFormat="1" ht="10.199999999999999" x14ac:dyDescent="0.2">
      <c r="A27" s="37" t="s">
        <v>118</v>
      </c>
      <c r="B27" s="37" t="s">
        <v>27</v>
      </c>
      <c r="C27" s="40" t="s">
        <v>39</v>
      </c>
      <c r="D27" s="41">
        <f>D29+D63</f>
        <v>419082</v>
      </c>
      <c r="E27" s="43" t="s">
        <v>27</v>
      </c>
      <c r="F27" s="43" t="s">
        <v>27</v>
      </c>
      <c r="G27" s="43" t="s">
        <v>27</v>
      </c>
      <c r="H27" s="43" t="s">
        <v>27</v>
      </c>
      <c r="I27" s="43" t="s">
        <v>27</v>
      </c>
      <c r="J27" s="41">
        <f>J29+J63</f>
        <v>418751.2</v>
      </c>
      <c r="K27" s="41">
        <f>K29+K63</f>
        <v>0</v>
      </c>
      <c r="L27" s="41">
        <f>L29+L63</f>
        <v>418751.2</v>
      </c>
      <c r="M27" s="41">
        <f>M29+M63</f>
        <v>0</v>
      </c>
      <c r="N27" s="43" t="s">
        <v>27</v>
      </c>
    </row>
    <row r="28" spans="1:14" s="38" customFormat="1" ht="10.199999999999999" x14ac:dyDescent="0.2">
      <c r="A28" s="47" t="s">
        <v>119</v>
      </c>
      <c r="B28" s="39"/>
      <c r="C28" s="40"/>
      <c r="D28" s="41"/>
      <c r="E28" s="43"/>
      <c r="F28" s="43"/>
      <c r="G28" s="43"/>
      <c r="H28" s="43"/>
      <c r="I28" s="43"/>
      <c r="J28" s="41"/>
      <c r="K28" s="41"/>
      <c r="L28" s="41"/>
      <c r="M28" s="41"/>
      <c r="N28" s="43"/>
    </row>
    <row r="29" spans="1:14" s="38" customFormat="1" ht="10.199999999999999" x14ac:dyDescent="0.2">
      <c r="A29" s="39" t="s">
        <v>120</v>
      </c>
      <c r="B29" s="39">
        <v>2000</v>
      </c>
      <c r="C29" s="40" t="s">
        <v>41</v>
      </c>
      <c r="D29" s="41">
        <f>D30+D35+D51+D54+D58+D62</f>
        <v>419082</v>
      </c>
      <c r="E29" s="43" t="s">
        <v>27</v>
      </c>
      <c r="F29" s="43" t="s">
        <v>27</v>
      </c>
      <c r="G29" s="43" t="s">
        <v>27</v>
      </c>
      <c r="H29" s="43" t="s">
        <v>27</v>
      </c>
      <c r="I29" s="43" t="s">
        <v>27</v>
      </c>
      <c r="J29" s="41">
        <f>J30+J35+J51+J54+J58+J62</f>
        <v>418751.2</v>
      </c>
      <c r="K29" s="41">
        <f>K30+K35+K51+K54+K58+K62</f>
        <v>0</v>
      </c>
      <c r="L29" s="41">
        <f>L30+L35+L51+L54+L58+L62</f>
        <v>418751.2</v>
      </c>
      <c r="M29" s="41">
        <f>M30+M35+M51+M54+M58+M62</f>
        <v>0</v>
      </c>
      <c r="N29" s="43" t="s">
        <v>27</v>
      </c>
    </row>
    <row r="30" spans="1:14" s="38" customFormat="1" ht="10.199999999999999" x14ac:dyDescent="0.2">
      <c r="A30" s="48" t="s">
        <v>30</v>
      </c>
      <c r="B30" s="39">
        <v>2100</v>
      </c>
      <c r="C30" s="40" t="s">
        <v>43</v>
      </c>
      <c r="D30" s="41">
        <f>D31+D34</f>
        <v>0</v>
      </c>
      <c r="E30" s="43" t="s">
        <v>27</v>
      </c>
      <c r="F30" s="43" t="s">
        <v>27</v>
      </c>
      <c r="G30" s="43" t="s">
        <v>27</v>
      </c>
      <c r="H30" s="43" t="s">
        <v>27</v>
      </c>
      <c r="I30" s="43" t="s">
        <v>27</v>
      </c>
      <c r="J30" s="41">
        <f>J31+J34</f>
        <v>0</v>
      </c>
      <c r="K30" s="41">
        <f>K31+K34</f>
        <v>0</v>
      </c>
      <c r="L30" s="41">
        <f>L31+L34</f>
        <v>0</v>
      </c>
      <c r="M30" s="41">
        <f>M31+M34</f>
        <v>0</v>
      </c>
      <c r="N30" s="43" t="s">
        <v>27</v>
      </c>
    </row>
    <row r="31" spans="1:14" s="38" customFormat="1" ht="10.199999999999999" x14ac:dyDescent="0.2">
      <c r="A31" s="49" t="s">
        <v>32</v>
      </c>
      <c r="B31" s="50">
        <v>2110</v>
      </c>
      <c r="C31" s="50">
        <v>100</v>
      </c>
      <c r="D31" s="93">
        <f>SUM(D32:D33)</f>
        <v>0</v>
      </c>
      <c r="E31" s="43" t="s">
        <v>27</v>
      </c>
      <c r="F31" s="43" t="s">
        <v>27</v>
      </c>
      <c r="G31" s="43" t="s">
        <v>27</v>
      </c>
      <c r="H31" s="43" t="s">
        <v>27</v>
      </c>
      <c r="I31" s="43" t="s">
        <v>27</v>
      </c>
      <c r="J31" s="93">
        <f>SUM(J32:J33)</f>
        <v>0</v>
      </c>
      <c r="K31" s="93">
        <f>SUM(K32:K33)</f>
        <v>0</v>
      </c>
      <c r="L31" s="93">
        <f>SUM(L32:L33)</f>
        <v>0</v>
      </c>
      <c r="M31" s="93">
        <f>SUM(M32:M33)</f>
        <v>0</v>
      </c>
      <c r="N31" s="43" t="s">
        <v>27</v>
      </c>
    </row>
    <row r="32" spans="1:14" s="38" customFormat="1" ht="10.199999999999999" x14ac:dyDescent="0.2">
      <c r="A32" s="51" t="s">
        <v>34</v>
      </c>
      <c r="B32" s="35">
        <v>2111</v>
      </c>
      <c r="C32" s="35">
        <v>110</v>
      </c>
      <c r="D32" s="94">
        <v>0</v>
      </c>
      <c r="E32" s="43" t="s">
        <v>27</v>
      </c>
      <c r="F32" s="43" t="s">
        <v>27</v>
      </c>
      <c r="G32" s="43" t="s">
        <v>27</v>
      </c>
      <c r="H32" s="43" t="s">
        <v>27</v>
      </c>
      <c r="I32" s="43" t="s">
        <v>27</v>
      </c>
      <c r="J32" s="94">
        <v>0</v>
      </c>
      <c r="K32" s="94">
        <v>0</v>
      </c>
      <c r="L32" s="94">
        <v>0</v>
      </c>
      <c r="M32" s="94">
        <v>0</v>
      </c>
      <c r="N32" s="43" t="s">
        <v>27</v>
      </c>
    </row>
    <row r="33" spans="1:14" s="38" customFormat="1" ht="10.199999999999999" x14ac:dyDescent="0.2">
      <c r="A33" s="51" t="s">
        <v>36</v>
      </c>
      <c r="B33" s="35">
        <v>2112</v>
      </c>
      <c r="C33" s="35">
        <v>120</v>
      </c>
      <c r="D33" s="94">
        <v>0</v>
      </c>
      <c r="E33" s="43" t="s">
        <v>27</v>
      </c>
      <c r="F33" s="43" t="s">
        <v>27</v>
      </c>
      <c r="G33" s="43" t="s">
        <v>27</v>
      </c>
      <c r="H33" s="43" t="s">
        <v>27</v>
      </c>
      <c r="I33" s="43" t="s">
        <v>27</v>
      </c>
      <c r="J33" s="95">
        <v>0</v>
      </c>
      <c r="K33" s="95">
        <v>0</v>
      </c>
      <c r="L33" s="95">
        <v>0</v>
      </c>
      <c r="M33" s="95">
        <v>0</v>
      </c>
      <c r="N33" s="43" t="s">
        <v>27</v>
      </c>
    </row>
    <row r="34" spans="1:14" s="38" customFormat="1" ht="10.199999999999999" x14ac:dyDescent="0.2">
      <c r="A34" s="52" t="s">
        <v>38</v>
      </c>
      <c r="B34" s="50">
        <v>2120</v>
      </c>
      <c r="C34" s="50">
        <v>130</v>
      </c>
      <c r="D34" s="96">
        <v>0</v>
      </c>
      <c r="E34" s="43" t="s">
        <v>27</v>
      </c>
      <c r="F34" s="43" t="s">
        <v>27</v>
      </c>
      <c r="G34" s="43" t="s">
        <v>27</v>
      </c>
      <c r="H34" s="43" t="s">
        <v>27</v>
      </c>
      <c r="I34" s="43" t="s">
        <v>27</v>
      </c>
      <c r="J34" s="96">
        <v>0</v>
      </c>
      <c r="K34" s="96">
        <v>0</v>
      </c>
      <c r="L34" s="96">
        <v>0</v>
      </c>
      <c r="M34" s="96">
        <v>0</v>
      </c>
      <c r="N34" s="43" t="s">
        <v>27</v>
      </c>
    </row>
    <row r="35" spans="1:14" s="38" customFormat="1" ht="10.199999999999999" x14ac:dyDescent="0.2">
      <c r="A35" s="53" t="s">
        <v>40</v>
      </c>
      <c r="B35" s="39">
        <v>2200</v>
      </c>
      <c r="C35" s="39">
        <v>140</v>
      </c>
      <c r="D35" s="41">
        <f>SUM(D36:D42)+D48</f>
        <v>419082</v>
      </c>
      <c r="E35" s="43" t="s">
        <v>27</v>
      </c>
      <c r="F35" s="43" t="s">
        <v>27</v>
      </c>
      <c r="G35" s="43" t="s">
        <v>27</v>
      </c>
      <c r="H35" s="43" t="s">
        <v>27</v>
      </c>
      <c r="I35" s="43" t="s">
        <v>27</v>
      </c>
      <c r="J35" s="41">
        <f>SUM(J36:J42)+J48</f>
        <v>418751.2</v>
      </c>
      <c r="K35" s="41">
        <f>SUM(K36:K42)+K48</f>
        <v>0</v>
      </c>
      <c r="L35" s="41">
        <f>SUM(L36:L42)+L48</f>
        <v>418751.2</v>
      </c>
      <c r="M35" s="41">
        <f>SUM(M36:M42)+M48</f>
        <v>0</v>
      </c>
      <c r="N35" s="43" t="s">
        <v>27</v>
      </c>
    </row>
    <row r="36" spans="1:14" s="38" customFormat="1" ht="10.199999999999999" x14ac:dyDescent="0.2">
      <c r="A36" s="49" t="s">
        <v>42</v>
      </c>
      <c r="B36" s="50">
        <v>2210</v>
      </c>
      <c r="C36" s="50">
        <v>150</v>
      </c>
      <c r="D36" s="96">
        <v>0</v>
      </c>
      <c r="E36" s="43" t="s">
        <v>27</v>
      </c>
      <c r="F36" s="43" t="s">
        <v>27</v>
      </c>
      <c r="G36" s="43" t="s">
        <v>27</v>
      </c>
      <c r="H36" s="43" t="s">
        <v>27</v>
      </c>
      <c r="I36" s="43" t="s">
        <v>27</v>
      </c>
      <c r="J36" s="96">
        <v>0</v>
      </c>
      <c r="K36" s="96">
        <v>0</v>
      </c>
      <c r="L36" s="96">
        <v>0</v>
      </c>
      <c r="M36" s="96">
        <v>0</v>
      </c>
      <c r="N36" s="43" t="s">
        <v>27</v>
      </c>
    </row>
    <row r="37" spans="1:14" s="38" customFormat="1" ht="10.199999999999999" x14ac:dyDescent="0.2">
      <c r="A37" s="49" t="s">
        <v>44</v>
      </c>
      <c r="B37" s="50">
        <v>2220</v>
      </c>
      <c r="C37" s="50">
        <v>160</v>
      </c>
      <c r="D37" s="96">
        <v>0</v>
      </c>
      <c r="E37" s="43" t="s">
        <v>27</v>
      </c>
      <c r="F37" s="43" t="s">
        <v>27</v>
      </c>
      <c r="G37" s="43" t="s">
        <v>27</v>
      </c>
      <c r="H37" s="43" t="s">
        <v>27</v>
      </c>
      <c r="I37" s="43" t="s">
        <v>27</v>
      </c>
      <c r="J37" s="96">
        <v>0</v>
      </c>
      <c r="K37" s="96">
        <v>0</v>
      </c>
      <c r="L37" s="96">
        <v>0</v>
      </c>
      <c r="M37" s="96">
        <v>0</v>
      </c>
      <c r="N37" s="43" t="s">
        <v>27</v>
      </c>
    </row>
    <row r="38" spans="1:14" s="38" customFormat="1" ht="10.199999999999999" x14ac:dyDescent="0.2">
      <c r="A38" s="49" t="s">
        <v>45</v>
      </c>
      <c r="B38" s="50">
        <v>2230</v>
      </c>
      <c r="C38" s="50">
        <v>170</v>
      </c>
      <c r="D38" s="96">
        <v>419082</v>
      </c>
      <c r="E38" s="43" t="s">
        <v>27</v>
      </c>
      <c r="F38" s="43" t="s">
        <v>27</v>
      </c>
      <c r="G38" s="43" t="s">
        <v>27</v>
      </c>
      <c r="H38" s="43" t="s">
        <v>27</v>
      </c>
      <c r="I38" s="43" t="s">
        <v>27</v>
      </c>
      <c r="J38" s="96">
        <v>418751.2</v>
      </c>
      <c r="K38" s="96">
        <v>0</v>
      </c>
      <c r="L38" s="96">
        <v>418751.2</v>
      </c>
      <c r="M38" s="96">
        <v>0</v>
      </c>
      <c r="N38" s="43" t="s">
        <v>27</v>
      </c>
    </row>
    <row r="39" spans="1:14" s="38" customFormat="1" ht="10.199999999999999" x14ac:dyDescent="0.2">
      <c r="A39" s="49" t="s">
        <v>46</v>
      </c>
      <c r="B39" s="50">
        <v>2240</v>
      </c>
      <c r="C39" s="50">
        <v>180</v>
      </c>
      <c r="D39" s="96">
        <v>0</v>
      </c>
      <c r="E39" s="43" t="s">
        <v>27</v>
      </c>
      <c r="F39" s="43" t="s">
        <v>27</v>
      </c>
      <c r="G39" s="43" t="s">
        <v>27</v>
      </c>
      <c r="H39" s="43" t="s">
        <v>27</v>
      </c>
      <c r="I39" s="43" t="s">
        <v>27</v>
      </c>
      <c r="J39" s="96">
        <v>0</v>
      </c>
      <c r="K39" s="96">
        <v>0</v>
      </c>
      <c r="L39" s="96">
        <v>0</v>
      </c>
      <c r="M39" s="96">
        <v>0</v>
      </c>
      <c r="N39" s="43" t="s">
        <v>27</v>
      </c>
    </row>
    <row r="40" spans="1:14" s="38" customFormat="1" ht="11.25" customHeight="1" x14ac:dyDescent="0.2">
      <c r="A40" s="49" t="s">
        <v>47</v>
      </c>
      <c r="B40" s="50">
        <v>2250</v>
      </c>
      <c r="C40" s="50">
        <v>190</v>
      </c>
      <c r="D40" s="96">
        <v>0</v>
      </c>
      <c r="E40" s="43" t="s">
        <v>27</v>
      </c>
      <c r="F40" s="43" t="s">
        <v>27</v>
      </c>
      <c r="G40" s="43" t="s">
        <v>27</v>
      </c>
      <c r="H40" s="43" t="s">
        <v>27</v>
      </c>
      <c r="I40" s="43" t="s">
        <v>27</v>
      </c>
      <c r="J40" s="96">
        <v>0</v>
      </c>
      <c r="K40" s="96">
        <v>0</v>
      </c>
      <c r="L40" s="96">
        <v>0</v>
      </c>
      <c r="M40" s="96">
        <v>0</v>
      </c>
      <c r="N40" s="43" t="s">
        <v>27</v>
      </c>
    </row>
    <row r="41" spans="1:14" s="38" customFormat="1" ht="11.25" customHeight="1" x14ac:dyDescent="0.2">
      <c r="A41" s="52" t="s">
        <v>48</v>
      </c>
      <c r="B41" s="50">
        <v>2260</v>
      </c>
      <c r="C41" s="50">
        <v>200</v>
      </c>
      <c r="D41" s="96">
        <v>0</v>
      </c>
      <c r="E41" s="43" t="s">
        <v>27</v>
      </c>
      <c r="F41" s="43" t="s">
        <v>27</v>
      </c>
      <c r="G41" s="43" t="s">
        <v>27</v>
      </c>
      <c r="H41" s="43" t="s">
        <v>27</v>
      </c>
      <c r="I41" s="43" t="s">
        <v>27</v>
      </c>
      <c r="J41" s="96">
        <v>0</v>
      </c>
      <c r="K41" s="96">
        <v>0</v>
      </c>
      <c r="L41" s="96">
        <v>0</v>
      </c>
      <c r="M41" s="96">
        <v>0</v>
      </c>
      <c r="N41" s="43" t="s">
        <v>27</v>
      </c>
    </row>
    <row r="42" spans="1:14" s="38" customFormat="1" ht="11.25" customHeight="1" x14ac:dyDescent="0.2">
      <c r="A42" s="52" t="s">
        <v>49</v>
      </c>
      <c r="B42" s="50">
        <v>2270</v>
      </c>
      <c r="C42" s="50">
        <v>210</v>
      </c>
      <c r="D42" s="93">
        <f>SUM(D43:D47)</f>
        <v>0</v>
      </c>
      <c r="E42" s="43" t="s">
        <v>27</v>
      </c>
      <c r="F42" s="43" t="s">
        <v>27</v>
      </c>
      <c r="G42" s="43" t="s">
        <v>27</v>
      </c>
      <c r="H42" s="43" t="s">
        <v>27</v>
      </c>
      <c r="I42" s="43" t="s">
        <v>27</v>
      </c>
      <c r="J42" s="93">
        <f>SUM(J43:J47)</f>
        <v>0</v>
      </c>
      <c r="K42" s="93">
        <f>SUM(K43:K47)</f>
        <v>0</v>
      </c>
      <c r="L42" s="93">
        <f>SUM(L43:L47)</f>
        <v>0</v>
      </c>
      <c r="M42" s="93">
        <f>SUM(M43:M47)</f>
        <v>0</v>
      </c>
      <c r="N42" s="43" t="s">
        <v>27</v>
      </c>
    </row>
    <row r="43" spans="1:14" s="38" customFormat="1" ht="11.25" customHeight="1" x14ac:dyDescent="0.2">
      <c r="A43" s="51" t="s">
        <v>50</v>
      </c>
      <c r="B43" s="35">
        <v>2271</v>
      </c>
      <c r="C43" s="35">
        <v>220</v>
      </c>
      <c r="D43" s="94">
        <v>0</v>
      </c>
      <c r="E43" s="43" t="s">
        <v>27</v>
      </c>
      <c r="F43" s="43" t="s">
        <v>27</v>
      </c>
      <c r="G43" s="43" t="s">
        <v>27</v>
      </c>
      <c r="H43" s="43" t="s">
        <v>27</v>
      </c>
      <c r="I43" s="43" t="s">
        <v>27</v>
      </c>
      <c r="J43" s="94">
        <v>0</v>
      </c>
      <c r="K43" s="94">
        <v>0</v>
      </c>
      <c r="L43" s="94">
        <v>0</v>
      </c>
      <c r="M43" s="94">
        <v>0</v>
      </c>
      <c r="N43" s="43" t="s">
        <v>27</v>
      </c>
    </row>
    <row r="44" spans="1:14" s="38" customFormat="1" ht="10.199999999999999" x14ac:dyDescent="0.2">
      <c r="A44" s="51" t="s">
        <v>51</v>
      </c>
      <c r="B44" s="35">
        <v>2272</v>
      </c>
      <c r="C44" s="50">
        <v>230</v>
      </c>
      <c r="D44" s="96">
        <v>0</v>
      </c>
      <c r="E44" s="43" t="s">
        <v>27</v>
      </c>
      <c r="F44" s="43" t="s">
        <v>27</v>
      </c>
      <c r="G44" s="43" t="s">
        <v>27</v>
      </c>
      <c r="H44" s="43" t="s">
        <v>27</v>
      </c>
      <c r="I44" s="43" t="s">
        <v>27</v>
      </c>
      <c r="J44" s="96">
        <v>0</v>
      </c>
      <c r="K44" s="96">
        <v>0</v>
      </c>
      <c r="L44" s="96">
        <v>0</v>
      </c>
      <c r="M44" s="96">
        <v>0</v>
      </c>
      <c r="N44" s="43" t="s">
        <v>27</v>
      </c>
    </row>
    <row r="45" spans="1:14" s="38" customFormat="1" ht="10.199999999999999" x14ac:dyDescent="0.2">
      <c r="A45" s="51" t="s">
        <v>52</v>
      </c>
      <c r="B45" s="35">
        <v>2273</v>
      </c>
      <c r="C45" s="35">
        <v>240</v>
      </c>
      <c r="D45" s="96">
        <v>0</v>
      </c>
      <c r="E45" s="43" t="s">
        <v>27</v>
      </c>
      <c r="F45" s="43" t="s">
        <v>27</v>
      </c>
      <c r="G45" s="43" t="s">
        <v>27</v>
      </c>
      <c r="H45" s="43" t="s">
        <v>27</v>
      </c>
      <c r="I45" s="43" t="s">
        <v>27</v>
      </c>
      <c r="J45" s="96">
        <v>0</v>
      </c>
      <c r="K45" s="96">
        <v>0</v>
      </c>
      <c r="L45" s="96">
        <v>0</v>
      </c>
      <c r="M45" s="96">
        <v>0</v>
      </c>
      <c r="N45" s="43" t="s">
        <v>27</v>
      </c>
    </row>
    <row r="46" spans="1:14" s="38" customFormat="1" ht="10.199999999999999" x14ac:dyDescent="0.2">
      <c r="A46" s="51" t="s">
        <v>53</v>
      </c>
      <c r="B46" s="35">
        <v>2274</v>
      </c>
      <c r="C46" s="50">
        <v>250</v>
      </c>
      <c r="D46" s="96">
        <v>0</v>
      </c>
      <c r="E46" s="43" t="s">
        <v>27</v>
      </c>
      <c r="F46" s="43" t="s">
        <v>27</v>
      </c>
      <c r="G46" s="43" t="s">
        <v>27</v>
      </c>
      <c r="H46" s="43" t="s">
        <v>27</v>
      </c>
      <c r="I46" s="43" t="s">
        <v>27</v>
      </c>
      <c r="J46" s="96">
        <v>0</v>
      </c>
      <c r="K46" s="96">
        <v>0</v>
      </c>
      <c r="L46" s="96">
        <v>0</v>
      </c>
      <c r="M46" s="96">
        <v>0</v>
      </c>
      <c r="N46" s="43" t="s">
        <v>27</v>
      </c>
    </row>
    <row r="47" spans="1:14" s="38" customFormat="1" ht="10.199999999999999" x14ac:dyDescent="0.2">
      <c r="A47" s="51" t="s">
        <v>54</v>
      </c>
      <c r="B47" s="35">
        <v>2275</v>
      </c>
      <c r="C47" s="35">
        <v>260</v>
      </c>
      <c r="D47" s="94">
        <v>0</v>
      </c>
      <c r="E47" s="43" t="s">
        <v>27</v>
      </c>
      <c r="F47" s="43" t="s">
        <v>27</v>
      </c>
      <c r="G47" s="43" t="s">
        <v>27</v>
      </c>
      <c r="H47" s="43" t="s">
        <v>27</v>
      </c>
      <c r="I47" s="43" t="s">
        <v>27</v>
      </c>
      <c r="J47" s="94">
        <v>0</v>
      </c>
      <c r="K47" s="94">
        <v>0</v>
      </c>
      <c r="L47" s="94">
        <v>0</v>
      </c>
      <c r="M47" s="94">
        <v>0</v>
      </c>
      <c r="N47" s="43" t="s">
        <v>27</v>
      </c>
    </row>
    <row r="48" spans="1:14" s="38" customFormat="1" ht="20.399999999999999" x14ac:dyDescent="0.2">
      <c r="A48" s="52" t="s">
        <v>55</v>
      </c>
      <c r="B48" s="50">
        <v>2280</v>
      </c>
      <c r="C48" s="50">
        <v>270</v>
      </c>
      <c r="D48" s="93">
        <f>SUM(D49:D50)</f>
        <v>0</v>
      </c>
      <c r="E48" s="43" t="s">
        <v>27</v>
      </c>
      <c r="F48" s="43" t="s">
        <v>27</v>
      </c>
      <c r="G48" s="43" t="s">
        <v>27</v>
      </c>
      <c r="H48" s="43" t="s">
        <v>27</v>
      </c>
      <c r="I48" s="43" t="s">
        <v>27</v>
      </c>
      <c r="J48" s="93">
        <f>SUM(J49:J50)</f>
        <v>0</v>
      </c>
      <c r="K48" s="93">
        <f>SUM(K49:K50)</f>
        <v>0</v>
      </c>
      <c r="L48" s="93">
        <f>SUM(L49:L50)</f>
        <v>0</v>
      </c>
      <c r="M48" s="93">
        <f>SUM(M49:M50)</f>
        <v>0</v>
      </c>
      <c r="N48" s="43" t="s">
        <v>27</v>
      </c>
    </row>
    <row r="49" spans="1:14" s="38" customFormat="1" ht="20.399999999999999" x14ac:dyDescent="0.2">
      <c r="A49" s="54" t="s">
        <v>56</v>
      </c>
      <c r="B49" s="35">
        <v>2281</v>
      </c>
      <c r="C49" s="35">
        <v>280</v>
      </c>
      <c r="D49" s="94">
        <v>0</v>
      </c>
      <c r="E49" s="43" t="s">
        <v>27</v>
      </c>
      <c r="F49" s="43" t="s">
        <v>27</v>
      </c>
      <c r="G49" s="43" t="s">
        <v>27</v>
      </c>
      <c r="H49" s="43" t="s">
        <v>27</v>
      </c>
      <c r="I49" s="43" t="s">
        <v>27</v>
      </c>
      <c r="J49" s="94">
        <v>0</v>
      </c>
      <c r="K49" s="94">
        <v>0</v>
      </c>
      <c r="L49" s="94">
        <v>0</v>
      </c>
      <c r="M49" s="94">
        <v>0</v>
      </c>
      <c r="N49" s="43" t="s">
        <v>27</v>
      </c>
    </row>
    <row r="50" spans="1:14" s="38" customFormat="1" ht="20.399999999999999" x14ac:dyDescent="0.2">
      <c r="A50" s="51" t="s">
        <v>57</v>
      </c>
      <c r="B50" s="35">
        <v>2282</v>
      </c>
      <c r="C50" s="50">
        <v>290</v>
      </c>
      <c r="D50" s="94">
        <v>0</v>
      </c>
      <c r="E50" s="43" t="s">
        <v>27</v>
      </c>
      <c r="F50" s="43" t="s">
        <v>27</v>
      </c>
      <c r="G50" s="43" t="s">
        <v>27</v>
      </c>
      <c r="H50" s="43" t="s">
        <v>27</v>
      </c>
      <c r="I50" s="43" t="s">
        <v>27</v>
      </c>
      <c r="J50" s="94">
        <v>0</v>
      </c>
      <c r="K50" s="94">
        <v>0</v>
      </c>
      <c r="L50" s="94">
        <v>0</v>
      </c>
      <c r="M50" s="94">
        <v>0</v>
      </c>
      <c r="N50" s="43" t="s">
        <v>27</v>
      </c>
    </row>
    <row r="51" spans="1:14" s="38" customFormat="1" ht="10.199999999999999" x14ac:dyDescent="0.2">
      <c r="A51" s="48" t="s">
        <v>58</v>
      </c>
      <c r="B51" s="39">
        <v>2400</v>
      </c>
      <c r="C51" s="39">
        <v>300</v>
      </c>
      <c r="D51" s="41">
        <f>SUM(D52:D53)</f>
        <v>0</v>
      </c>
      <c r="E51" s="43" t="s">
        <v>27</v>
      </c>
      <c r="F51" s="43" t="s">
        <v>27</v>
      </c>
      <c r="G51" s="43" t="s">
        <v>27</v>
      </c>
      <c r="H51" s="43" t="s">
        <v>27</v>
      </c>
      <c r="I51" s="43" t="s">
        <v>27</v>
      </c>
      <c r="J51" s="41">
        <f>SUM(J52:J53)</f>
        <v>0</v>
      </c>
      <c r="K51" s="41">
        <f>SUM(K52:K53)</f>
        <v>0</v>
      </c>
      <c r="L51" s="41">
        <f>SUM(L52:L53)</f>
        <v>0</v>
      </c>
      <c r="M51" s="41">
        <f>SUM(M52:M53)</f>
        <v>0</v>
      </c>
      <c r="N51" s="43" t="s">
        <v>27</v>
      </c>
    </row>
    <row r="52" spans="1:14" s="38" customFormat="1" ht="10.199999999999999" x14ac:dyDescent="0.2">
      <c r="A52" s="55" t="s">
        <v>59</v>
      </c>
      <c r="B52" s="50">
        <v>2410</v>
      </c>
      <c r="C52" s="50">
        <v>310</v>
      </c>
      <c r="D52" s="96">
        <v>0</v>
      </c>
      <c r="E52" s="43" t="s">
        <v>27</v>
      </c>
      <c r="F52" s="43" t="s">
        <v>27</v>
      </c>
      <c r="G52" s="43" t="s">
        <v>27</v>
      </c>
      <c r="H52" s="43" t="s">
        <v>27</v>
      </c>
      <c r="I52" s="43" t="s">
        <v>27</v>
      </c>
      <c r="J52" s="96">
        <v>0</v>
      </c>
      <c r="K52" s="96">
        <v>0</v>
      </c>
      <c r="L52" s="96">
        <v>0</v>
      </c>
      <c r="M52" s="96">
        <v>0</v>
      </c>
      <c r="N52" s="43" t="s">
        <v>27</v>
      </c>
    </row>
    <row r="53" spans="1:14" s="38" customFormat="1" ht="10.199999999999999" x14ac:dyDescent="0.2">
      <c r="A53" s="55" t="s">
        <v>60</v>
      </c>
      <c r="B53" s="50">
        <v>2420</v>
      </c>
      <c r="C53" s="50">
        <v>320</v>
      </c>
      <c r="D53" s="96">
        <v>0</v>
      </c>
      <c r="E53" s="43" t="s">
        <v>27</v>
      </c>
      <c r="F53" s="43" t="s">
        <v>27</v>
      </c>
      <c r="G53" s="43" t="s">
        <v>27</v>
      </c>
      <c r="H53" s="43" t="s">
        <v>27</v>
      </c>
      <c r="I53" s="43" t="s">
        <v>27</v>
      </c>
      <c r="J53" s="96">
        <v>0</v>
      </c>
      <c r="K53" s="96">
        <v>0</v>
      </c>
      <c r="L53" s="96">
        <v>0</v>
      </c>
      <c r="M53" s="96">
        <v>0</v>
      </c>
      <c r="N53" s="43" t="s">
        <v>27</v>
      </c>
    </row>
    <row r="54" spans="1:14" s="38" customFormat="1" ht="10.8" x14ac:dyDescent="0.2">
      <c r="A54" s="56" t="s">
        <v>61</v>
      </c>
      <c r="B54" s="39">
        <v>2600</v>
      </c>
      <c r="C54" s="57">
        <v>330</v>
      </c>
      <c r="D54" s="41">
        <f>SUM(D55:D57)</f>
        <v>0</v>
      </c>
      <c r="E54" s="43" t="s">
        <v>27</v>
      </c>
      <c r="F54" s="43" t="s">
        <v>27</v>
      </c>
      <c r="G54" s="43" t="s">
        <v>27</v>
      </c>
      <c r="H54" s="43" t="s">
        <v>27</v>
      </c>
      <c r="I54" s="43" t="s">
        <v>27</v>
      </c>
      <c r="J54" s="41">
        <f>SUM(J55:J57)</f>
        <v>0</v>
      </c>
      <c r="K54" s="41">
        <f>SUM(K55:K57)</f>
        <v>0</v>
      </c>
      <c r="L54" s="41">
        <f>SUM(L55:L57)</f>
        <v>0</v>
      </c>
      <c r="M54" s="41">
        <f>SUM(M55:M57)</f>
        <v>0</v>
      </c>
      <c r="N54" s="43" t="s">
        <v>27</v>
      </c>
    </row>
    <row r="55" spans="1:14" s="38" customFormat="1" ht="12.75" customHeight="1" x14ac:dyDescent="0.2">
      <c r="A55" s="52" t="s">
        <v>62</v>
      </c>
      <c r="B55" s="50">
        <v>2610</v>
      </c>
      <c r="C55" s="50">
        <v>340</v>
      </c>
      <c r="D55" s="96">
        <v>0</v>
      </c>
      <c r="E55" s="43" t="s">
        <v>27</v>
      </c>
      <c r="F55" s="43" t="s">
        <v>27</v>
      </c>
      <c r="G55" s="43" t="s">
        <v>27</v>
      </c>
      <c r="H55" s="43" t="s">
        <v>27</v>
      </c>
      <c r="I55" s="43" t="s">
        <v>27</v>
      </c>
      <c r="J55" s="96">
        <v>0</v>
      </c>
      <c r="K55" s="96">
        <v>0</v>
      </c>
      <c r="L55" s="96">
        <v>0</v>
      </c>
      <c r="M55" s="96">
        <v>0</v>
      </c>
      <c r="N55" s="43" t="s">
        <v>27</v>
      </c>
    </row>
    <row r="56" spans="1:14" s="38" customFormat="1" ht="10.8" x14ac:dyDescent="0.25">
      <c r="A56" s="52" t="s">
        <v>63</v>
      </c>
      <c r="B56" s="50">
        <v>2620</v>
      </c>
      <c r="C56" s="50">
        <v>350</v>
      </c>
      <c r="D56" s="98">
        <v>0</v>
      </c>
      <c r="E56" s="43" t="s">
        <v>27</v>
      </c>
      <c r="F56" s="43" t="s">
        <v>27</v>
      </c>
      <c r="G56" s="43" t="s">
        <v>27</v>
      </c>
      <c r="H56" s="43" t="s">
        <v>27</v>
      </c>
      <c r="I56" s="43" t="s">
        <v>27</v>
      </c>
      <c r="J56" s="99">
        <v>0</v>
      </c>
      <c r="K56" s="99">
        <v>0</v>
      </c>
      <c r="L56" s="99">
        <v>0</v>
      </c>
      <c r="M56" s="99">
        <v>0</v>
      </c>
      <c r="N56" s="43" t="s">
        <v>27</v>
      </c>
    </row>
    <row r="57" spans="1:14" s="38" customFormat="1" ht="11.25" customHeight="1" x14ac:dyDescent="0.2">
      <c r="A57" s="55" t="s">
        <v>64</v>
      </c>
      <c r="B57" s="50">
        <v>2630</v>
      </c>
      <c r="C57" s="50">
        <v>360</v>
      </c>
      <c r="D57" s="100">
        <v>0</v>
      </c>
      <c r="E57" s="43" t="s">
        <v>27</v>
      </c>
      <c r="F57" s="43" t="s">
        <v>27</v>
      </c>
      <c r="G57" s="43" t="s">
        <v>27</v>
      </c>
      <c r="H57" s="43" t="s">
        <v>27</v>
      </c>
      <c r="I57" s="43" t="s">
        <v>27</v>
      </c>
      <c r="J57" s="100">
        <v>0</v>
      </c>
      <c r="K57" s="100">
        <v>0</v>
      </c>
      <c r="L57" s="100">
        <v>0</v>
      </c>
      <c r="M57" s="100">
        <v>0</v>
      </c>
      <c r="N57" s="43" t="s">
        <v>27</v>
      </c>
    </row>
    <row r="58" spans="1:14" s="38" customFormat="1" ht="10.5" customHeight="1" x14ac:dyDescent="0.2">
      <c r="A58" s="53" t="s">
        <v>65</v>
      </c>
      <c r="B58" s="39">
        <v>2700</v>
      </c>
      <c r="C58" s="39">
        <v>370</v>
      </c>
      <c r="D58" s="41">
        <f>SUM(D59:D61)</f>
        <v>0</v>
      </c>
      <c r="E58" s="43" t="s">
        <v>27</v>
      </c>
      <c r="F58" s="43" t="s">
        <v>27</v>
      </c>
      <c r="G58" s="43" t="s">
        <v>27</v>
      </c>
      <c r="H58" s="43" t="s">
        <v>27</v>
      </c>
      <c r="I58" s="43" t="s">
        <v>27</v>
      </c>
      <c r="J58" s="41">
        <f>SUM(J59:J61)</f>
        <v>0</v>
      </c>
      <c r="K58" s="41">
        <f>SUM(K59:K61)</f>
        <v>0</v>
      </c>
      <c r="L58" s="41">
        <f>SUM(L59:L61)</f>
        <v>0</v>
      </c>
      <c r="M58" s="41">
        <f>SUM(M59:M61)</f>
        <v>0</v>
      </c>
      <c r="N58" s="43" t="s">
        <v>27</v>
      </c>
    </row>
    <row r="59" spans="1:14" s="38" customFormat="1" ht="10.199999999999999" x14ac:dyDescent="0.2">
      <c r="A59" s="52" t="s">
        <v>66</v>
      </c>
      <c r="B59" s="50">
        <v>2710</v>
      </c>
      <c r="C59" s="50">
        <v>380</v>
      </c>
      <c r="D59" s="96">
        <v>0</v>
      </c>
      <c r="E59" s="43" t="s">
        <v>27</v>
      </c>
      <c r="F59" s="43" t="s">
        <v>27</v>
      </c>
      <c r="G59" s="43" t="s">
        <v>27</v>
      </c>
      <c r="H59" s="43" t="s">
        <v>27</v>
      </c>
      <c r="I59" s="43" t="s">
        <v>27</v>
      </c>
      <c r="J59" s="96">
        <v>0</v>
      </c>
      <c r="K59" s="96">
        <v>0</v>
      </c>
      <c r="L59" s="96">
        <v>0</v>
      </c>
      <c r="M59" s="96">
        <v>0</v>
      </c>
      <c r="N59" s="43" t="s">
        <v>27</v>
      </c>
    </row>
    <row r="60" spans="1:14" s="38" customFormat="1" ht="10.199999999999999" x14ac:dyDescent="0.2">
      <c r="A60" s="52" t="s">
        <v>67</v>
      </c>
      <c r="B60" s="50">
        <v>2720</v>
      </c>
      <c r="C60" s="50">
        <v>390</v>
      </c>
      <c r="D60" s="96">
        <v>0</v>
      </c>
      <c r="E60" s="43" t="s">
        <v>27</v>
      </c>
      <c r="F60" s="43" t="s">
        <v>27</v>
      </c>
      <c r="G60" s="43" t="s">
        <v>27</v>
      </c>
      <c r="H60" s="43" t="s">
        <v>27</v>
      </c>
      <c r="I60" s="43" t="s">
        <v>27</v>
      </c>
      <c r="J60" s="96">
        <v>0</v>
      </c>
      <c r="K60" s="96">
        <v>0</v>
      </c>
      <c r="L60" s="96">
        <v>0</v>
      </c>
      <c r="M60" s="96">
        <v>0</v>
      </c>
      <c r="N60" s="43" t="s">
        <v>27</v>
      </c>
    </row>
    <row r="61" spans="1:14" s="38" customFormat="1" ht="10.199999999999999" x14ac:dyDescent="0.2">
      <c r="A61" s="52" t="s">
        <v>68</v>
      </c>
      <c r="B61" s="50">
        <v>2730</v>
      </c>
      <c r="C61" s="50">
        <v>400</v>
      </c>
      <c r="D61" s="96">
        <v>0</v>
      </c>
      <c r="E61" s="43" t="s">
        <v>27</v>
      </c>
      <c r="F61" s="43" t="s">
        <v>27</v>
      </c>
      <c r="G61" s="43" t="s">
        <v>27</v>
      </c>
      <c r="H61" s="43" t="s">
        <v>27</v>
      </c>
      <c r="I61" s="43" t="s">
        <v>27</v>
      </c>
      <c r="J61" s="96">
        <v>0</v>
      </c>
      <c r="K61" s="96">
        <v>0</v>
      </c>
      <c r="L61" s="96">
        <v>0</v>
      </c>
      <c r="M61" s="96">
        <v>0</v>
      </c>
      <c r="N61" s="43" t="s">
        <v>27</v>
      </c>
    </row>
    <row r="62" spans="1:14" s="38" customFormat="1" ht="10.199999999999999" x14ac:dyDescent="0.2">
      <c r="A62" s="53" t="s">
        <v>69</v>
      </c>
      <c r="B62" s="39">
        <v>2800</v>
      </c>
      <c r="C62" s="39">
        <v>410</v>
      </c>
      <c r="D62" s="91">
        <v>0</v>
      </c>
      <c r="E62" s="43" t="s">
        <v>27</v>
      </c>
      <c r="F62" s="43" t="s">
        <v>27</v>
      </c>
      <c r="G62" s="43" t="s">
        <v>27</v>
      </c>
      <c r="H62" s="43" t="s">
        <v>27</v>
      </c>
      <c r="I62" s="43" t="s">
        <v>27</v>
      </c>
      <c r="J62" s="91">
        <v>0</v>
      </c>
      <c r="K62" s="91">
        <v>0</v>
      </c>
      <c r="L62" s="91">
        <v>0</v>
      </c>
      <c r="M62" s="91">
        <v>0</v>
      </c>
      <c r="N62" s="43" t="s">
        <v>27</v>
      </c>
    </row>
    <row r="63" spans="1:14" s="38" customFormat="1" ht="10.199999999999999" x14ac:dyDescent="0.2">
      <c r="A63" s="39" t="s">
        <v>70</v>
      </c>
      <c r="B63" s="39">
        <v>3000</v>
      </c>
      <c r="C63" s="39">
        <v>420</v>
      </c>
      <c r="D63" s="41">
        <f>D64+D78</f>
        <v>0</v>
      </c>
      <c r="E63" s="43" t="s">
        <v>27</v>
      </c>
      <c r="F63" s="43" t="s">
        <v>27</v>
      </c>
      <c r="G63" s="43" t="s">
        <v>27</v>
      </c>
      <c r="H63" s="43" t="s">
        <v>27</v>
      </c>
      <c r="I63" s="43" t="s">
        <v>27</v>
      </c>
      <c r="J63" s="41">
        <f>J64+J78</f>
        <v>0</v>
      </c>
      <c r="K63" s="41">
        <f>K64+K78</f>
        <v>0</v>
      </c>
      <c r="L63" s="41">
        <f>L64+L78</f>
        <v>0</v>
      </c>
      <c r="M63" s="41">
        <f>M64+M78</f>
        <v>0</v>
      </c>
      <c r="N63" s="43" t="s">
        <v>27</v>
      </c>
    </row>
    <row r="64" spans="1:14" s="38" customFormat="1" ht="10.199999999999999" x14ac:dyDescent="0.2">
      <c r="A64" s="48" t="s">
        <v>71</v>
      </c>
      <c r="B64" s="39">
        <v>3100</v>
      </c>
      <c r="C64" s="39">
        <v>430</v>
      </c>
      <c r="D64" s="41">
        <f>D65+D66+D69+D72+D76+D77</f>
        <v>0</v>
      </c>
      <c r="E64" s="43" t="s">
        <v>27</v>
      </c>
      <c r="F64" s="43" t="s">
        <v>27</v>
      </c>
      <c r="G64" s="43" t="s">
        <v>27</v>
      </c>
      <c r="H64" s="43" t="s">
        <v>27</v>
      </c>
      <c r="I64" s="43" t="s">
        <v>27</v>
      </c>
      <c r="J64" s="41">
        <f>J65+J66+J69+J72+J76+J77</f>
        <v>0</v>
      </c>
      <c r="K64" s="41">
        <f>K65+K66+K69+K72+K76+K77</f>
        <v>0</v>
      </c>
      <c r="L64" s="41">
        <f>L65+L66+L69+L72+L76+L77</f>
        <v>0</v>
      </c>
      <c r="M64" s="41">
        <f>M65+M66+M69+M72+M76+M77</f>
        <v>0</v>
      </c>
      <c r="N64" s="43" t="s">
        <v>27</v>
      </c>
    </row>
    <row r="65" spans="1:14" s="38" customFormat="1" ht="10.199999999999999" x14ac:dyDescent="0.2">
      <c r="A65" s="52" t="s">
        <v>72</v>
      </c>
      <c r="B65" s="50">
        <v>3110</v>
      </c>
      <c r="C65" s="50">
        <v>440</v>
      </c>
      <c r="D65" s="96">
        <v>0</v>
      </c>
      <c r="E65" s="43" t="s">
        <v>27</v>
      </c>
      <c r="F65" s="43" t="s">
        <v>27</v>
      </c>
      <c r="G65" s="43" t="s">
        <v>27</v>
      </c>
      <c r="H65" s="43" t="s">
        <v>27</v>
      </c>
      <c r="I65" s="43" t="s">
        <v>27</v>
      </c>
      <c r="J65" s="96">
        <v>0</v>
      </c>
      <c r="K65" s="96">
        <v>0</v>
      </c>
      <c r="L65" s="96">
        <v>0</v>
      </c>
      <c r="M65" s="96">
        <v>0</v>
      </c>
      <c r="N65" s="43" t="s">
        <v>27</v>
      </c>
    </row>
    <row r="66" spans="1:14" s="38" customFormat="1" ht="10.199999999999999" x14ac:dyDescent="0.2">
      <c r="A66" s="55" t="s">
        <v>73</v>
      </c>
      <c r="B66" s="50">
        <v>3120</v>
      </c>
      <c r="C66" s="50">
        <v>450</v>
      </c>
      <c r="D66" s="93">
        <f>SUM(D67:D68)</f>
        <v>0</v>
      </c>
      <c r="E66" s="43" t="s">
        <v>27</v>
      </c>
      <c r="F66" s="43" t="s">
        <v>27</v>
      </c>
      <c r="G66" s="43" t="s">
        <v>27</v>
      </c>
      <c r="H66" s="43" t="s">
        <v>27</v>
      </c>
      <c r="I66" s="43" t="s">
        <v>27</v>
      </c>
      <c r="J66" s="93">
        <f>SUM(J67:J68)</f>
        <v>0</v>
      </c>
      <c r="K66" s="93">
        <f>SUM(K67:K68)</f>
        <v>0</v>
      </c>
      <c r="L66" s="93">
        <f>SUM(L67:L68)</f>
        <v>0</v>
      </c>
      <c r="M66" s="93">
        <f>SUM(M67:M68)</f>
        <v>0</v>
      </c>
      <c r="N66" s="43" t="s">
        <v>27</v>
      </c>
    </row>
    <row r="67" spans="1:14" s="38" customFormat="1" ht="13.5" customHeight="1" x14ac:dyDescent="0.2">
      <c r="A67" s="51" t="s">
        <v>74</v>
      </c>
      <c r="B67" s="35">
        <v>3121</v>
      </c>
      <c r="C67" s="35">
        <v>460</v>
      </c>
      <c r="D67" s="94">
        <v>0</v>
      </c>
      <c r="E67" s="43" t="s">
        <v>27</v>
      </c>
      <c r="F67" s="43" t="s">
        <v>27</v>
      </c>
      <c r="G67" s="43" t="s">
        <v>27</v>
      </c>
      <c r="H67" s="43" t="s">
        <v>27</v>
      </c>
      <c r="I67" s="43" t="s">
        <v>27</v>
      </c>
      <c r="J67" s="94">
        <v>0</v>
      </c>
      <c r="K67" s="94">
        <v>0</v>
      </c>
      <c r="L67" s="94">
        <v>0</v>
      </c>
      <c r="M67" s="94">
        <v>0</v>
      </c>
      <c r="N67" s="43" t="s">
        <v>27</v>
      </c>
    </row>
    <row r="68" spans="1:14" s="38" customFormat="1" ht="10.199999999999999" x14ac:dyDescent="0.2">
      <c r="A68" s="51" t="s">
        <v>75</v>
      </c>
      <c r="B68" s="35">
        <v>3122</v>
      </c>
      <c r="C68" s="35">
        <v>470</v>
      </c>
      <c r="D68" s="94">
        <v>0</v>
      </c>
      <c r="E68" s="43" t="s">
        <v>27</v>
      </c>
      <c r="F68" s="43" t="s">
        <v>27</v>
      </c>
      <c r="G68" s="43" t="s">
        <v>27</v>
      </c>
      <c r="H68" s="43" t="s">
        <v>27</v>
      </c>
      <c r="I68" s="43" t="s">
        <v>27</v>
      </c>
      <c r="J68" s="94">
        <v>0</v>
      </c>
      <c r="K68" s="94">
        <v>0</v>
      </c>
      <c r="L68" s="94">
        <v>0</v>
      </c>
      <c r="M68" s="94">
        <v>0</v>
      </c>
      <c r="N68" s="43" t="s">
        <v>27</v>
      </c>
    </row>
    <row r="69" spans="1:14" s="38" customFormat="1" ht="10.199999999999999" x14ac:dyDescent="0.2">
      <c r="A69" s="49" t="s">
        <v>76</v>
      </c>
      <c r="B69" s="50">
        <v>3130</v>
      </c>
      <c r="C69" s="50">
        <v>480</v>
      </c>
      <c r="D69" s="93">
        <f>SUM(D70:D71)</f>
        <v>0</v>
      </c>
      <c r="E69" s="43" t="s">
        <v>27</v>
      </c>
      <c r="F69" s="43" t="s">
        <v>27</v>
      </c>
      <c r="G69" s="43" t="s">
        <v>27</v>
      </c>
      <c r="H69" s="43" t="s">
        <v>27</v>
      </c>
      <c r="I69" s="43" t="s">
        <v>27</v>
      </c>
      <c r="J69" s="93">
        <f>SUM(J70:J71)</f>
        <v>0</v>
      </c>
      <c r="K69" s="93">
        <f>SUM(K70:K71)</f>
        <v>0</v>
      </c>
      <c r="L69" s="93">
        <f>SUM(L70:L71)</f>
        <v>0</v>
      </c>
      <c r="M69" s="93">
        <f>SUM(M70:M71)</f>
        <v>0</v>
      </c>
      <c r="N69" s="43" t="s">
        <v>27</v>
      </c>
    </row>
    <row r="70" spans="1:14" s="38" customFormat="1" ht="10.199999999999999" x14ac:dyDescent="0.2">
      <c r="A70" s="51" t="s">
        <v>77</v>
      </c>
      <c r="B70" s="35">
        <v>3131</v>
      </c>
      <c r="C70" s="35">
        <v>490</v>
      </c>
      <c r="D70" s="94">
        <v>0</v>
      </c>
      <c r="E70" s="43" t="s">
        <v>27</v>
      </c>
      <c r="F70" s="43" t="s">
        <v>27</v>
      </c>
      <c r="G70" s="43" t="s">
        <v>27</v>
      </c>
      <c r="H70" s="43" t="s">
        <v>27</v>
      </c>
      <c r="I70" s="43" t="s">
        <v>27</v>
      </c>
      <c r="J70" s="94">
        <v>0</v>
      </c>
      <c r="K70" s="94">
        <v>0</v>
      </c>
      <c r="L70" s="94">
        <v>0</v>
      </c>
      <c r="M70" s="94">
        <v>0</v>
      </c>
      <c r="N70" s="43" t="s">
        <v>27</v>
      </c>
    </row>
    <row r="71" spans="1:14" s="38" customFormat="1" ht="10.199999999999999" x14ac:dyDescent="0.2">
      <c r="A71" s="51" t="s">
        <v>78</v>
      </c>
      <c r="B71" s="35">
        <v>3132</v>
      </c>
      <c r="C71" s="35">
        <v>500</v>
      </c>
      <c r="D71" s="94">
        <v>0</v>
      </c>
      <c r="E71" s="43" t="s">
        <v>27</v>
      </c>
      <c r="F71" s="43" t="s">
        <v>27</v>
      </c>
      <c r="G71" s="43" t="s">
        <v>27</v>
      </c>
      <c r="H71" s="43" t="s">
        <v>27</v>
      </c>
      <c r="I71" s="43" t="s">
        <v>27</v>
      </c>
      <c r="J71" s="94">
        <v>0</v>
      </c>
      <c r="K71" s="94">
        <v>0</v>
      </c>
      <c r="L71" s="94">
        <v>0</v>
      </c>
      <c r="M71" s="94">
        <v>0</v>
      </c>
      <c r="N71" s="43" t="s">
        <v>27</v>
      </c>
    </row>
    <row r="72" spans="1:14" s="38" customFormat="1" ht="10.199999999999999" x14ac:dyDescent="0.2">
      <c r="A72" s="49" t="s">
        <v>79</v>
      </c>
      <c r="B72" s="50">
        <v>3140</v>
      </c>
      <c r="C72" s="50">
        <v>510</v>
      </c>
      <c r="D72" s="93">
        <f>SUM(D73:D75)</f>
        <v>0</v>
      </c>
      <c r="E72" s="43" t="s">
        <v>27</v>
      </c>
      <c r="F72" s="43" t="s">
        <v>27</v>
      </c>
      <c r="G72" s="43" t="s">
        <v>27</v>
      </c>
      <c r="H72" s="43" t="s">
        <v>27</v>
      </c>
      <c r="I72" s="43" t="s">
        <v>27</v>
      </c>
      <c r="J72" s="93">
        <f>SUM(J73:J75)</f>
        <v>0</v>
      </c>
      <c r="K72" s="93">
        <f>SUM(K73:K75)</f>
        <v>0</v>
      </c>
      <c r="L72" s="93">
        <f>SUM(L73:L75)</f>
        <v>0</v>
      </c>
      <c r="M72" s="93">
        <f>SUM(M73:M75)</f>
        <v>0</v>
      </c>
      <c r="N72" s="43" t="s">
        <v>27</v>
      </c>
    </row>
    <row r="73" spans="1:14" s="38" customFormat="1" ht="12" x14ac:dyDescent="0.2">
      <c r="A73" s="58" t="s">
        <v>121</v>
      </c>
      <c r="B73" s="35">
        <v>3141</v>
      </c>
      <c r="C73" s="35">
        <v>520</v>
      </c>
      <c r="D73" s="94">
        <v>0</v>
      </c>
      <c r="E73" s="43" t="s">
        <v>27</v>
      </c>
      <c r="F73" s="43" t="s">
        <v>27</v>
      </c>
      <c r="G73" s="43" t="s">
        <v>27</v>
      </c>
      <c r="H73" s="43" t="s">
        <v>27</v>
      </c>
      <c r="I73" s="43" t="s">
        <v>27</v>
      </c>
      <c r="J73" s="94">
        <v>0</v>
      </c>
      <c r="K73" s="94">
        <v>0</v>
      </c>
      <c r="L73" s="94">
        <v>0</v>
      </c>
      <c r="M73" s="94">
        <v>0</v>
      </c>
      <c r="N73" s="43" t="s">
        <v>27</v>
      </c>
    </row>
    <row r="74" spans="1:14" s="38" customFormat="1" ht="12" x14ac:dyDescent="0.2">
      <c r="A74" s="58" t="s">
        <v>122</v>
      </c>
      <c r="B74" s="35">
        <v>3142</v>
      </c>
      <c r="C74" s="35">
        <v>530</v>
      </c>
      <c r="D74" s="94">
        <v>0</v>
      </c>
      <c r="E74" s="43" t="s">
        <v>27</v>
      </c>
      <c r="F74" s="43" t="s">
        <v>27</v>
      </c>
      <c r="G74" s="43" t="s">
        <v>27</v>
      </c>
      <c r="H74" s="43" t="s">
        <v>27</v>
      </c>
      <c r="I74" s="43" t="s">
        <v>27</v>
      </c>
      <c r="J74" s="94">
        <v>0</v>
      </c>
      <c r="K74" s="94">
        <v>0</v>
      </c>
      <c r="L74" s="94">
        <v>0</v>
      </c>
      <c r="M74" s="94">
        <v>0</v>
      </c>
      <c r="N74" s="43" t="s">
        <v>27</v>
      </c>
    </row>
    <row r="75" spans="1:14" s="38" customFormat="1" ht="12" x14ac:dyDescent="0.2">
      <c r="A75" s="58" t="s">
        <v>123</v>
      </c>
      <c r="B75" s="35">
        <v>3143</v>
      </c>
      <c r="C75" s="35">
        <v>540</v>
      </c>
      <c r="D75" s="94">
        <v>0</v>
      </c>
      <c r="E75" s="43" t="s">
        <v>27</v>
      </c>
      <c r="F75" s="43" t="s">
        <v>27</v>
      </c>
      <c r="G75" s="43" t="s">
        <v>27</v>
      </c>
      <c r="H75" s="43" t="s">
        <v>27</v>
      </c>
      <c r="I75" s="43" t="s">
        <v>27</v>
      </c>
      <c r="J75" s="94">
        <v>0</v>
      </c>
      <c r="K75" s="94">
        <v>0</v>
      </c>
      <c r="L75" s="94">
        <v>0</v>
      </c>
      <c r="M75" s="94">
        <v>0</v>
      </c>
      <c r="N75" s="43" t="s">
        <v>27</v>
      </c>
    </row>
    <row r="76" spans="1:14" s="38" customFormat="1" ht="10.199999999999999" x14ac:dyDescent="0.2">
      <c r="A76" s="49" t="s">
        <v>80</v>
      </c>
      <c r="B76" s="50">
        <v>3150</v>
      </c>
      <c r="C76" s="50">
        <v>550</v>
      </c>
      <c r="D76" s="96">
        <v>0</v>
      </c>
      <c r="E76" s="43" t="s">
        <v>27</v>
      </c>
      <c r="F76" s="43" t="s">
        <v>27</v>
      </c>
      <c r="G76" s="43" t="s">
        <v>27</v>
      </c>
      <c r="H76" s="43" t="s">
        <v>27</v>
      </c>
      <c r="I76" s="43" t="s">
        <v>27</v>
      </c>
      <c r="J76" s="96">
        <v>0</v>
      </c>
      <c r="K76" s="96">
        <v>0</v>
      </c>
      <c r="L76" s="96">
        <v>0</v>
      </c>
      <c r="M76" s="96">
        <v>0</v>
      </c>
      <c r="N76" s="43" t="s">
        <v>27</v>
      </c>
    </row>
    <row r="77" spans="1:14" s="38" customFormat="1" ht="10.199999999999999" x14ac:dyDescent="0.2">
      <c r="A77" s="49" t="s">
        <v>81</v>
      </c>
      <c r="B77" s="50">
        <v>3160</v>
      </c>
      <c r="C77" s="50">
        <v>560</v>
      </c>
      <c r="D77" s="96">
        <v>0</v>
      </c>
      <c r="E77" s="43" t="s">
        <v>27</v>
      </c>
      <c r="F77" s="43" t="s">
        <v>27</v>
      </c>
      <c r="G77" s="43" t="s">
        <v>27</v>
      </c>
      <c r="H77" s="43" t="s">
        <v>27</v>
      </c>
      <c r="I77" s="43" t="s">
        <v>27</v>
      </c>
      <c r="J77" s="96">
        <v>0</v>
      </c>
      <c r="K77" s="96">
        <v>0</v>
      </c>
      <c r="L77" s="96">
        <v>0</v>
      </c>
      <c r="M77" s="96">
        <v>0</v>
      </c>
      <c r="N77" s="43" t="s">
        <v>27</v>
      </c>
    </row>
    <row r="78" spans="1:14" s="38" customFormat="1" ht="10.199999999999999" x14ac:dyDescent="0.2">
      <c r="A78" s="48" t="s">
        <v>82</v>
      </c>
      <c r="B78" s="39">
        <v>3200</v>
      </c>
      <c r="C78" s="39">
        <v>570</v>
      </c>
      <c r="D78" s="41">
        <f>SUM(D79:D81)</f>
        <v>0</v>
      </c>
      <c r="E78" s="43" t="s">
        <v>27</v>
      </c>
      <c r="F78" s="43" t="s">
        <v>27</v>
      </c>
      <c r="G78" s="43" t="s">
        <v>27</v>
      </c>
      <c r="H78" s="43" t="s">
        <v>27</v>
      </c>
      <c r="I78" s="43" t="s">
        <v>27</v>
      </c>
      <c r="J78" s="41">
        <f>SUM(J79:J81)</f>
        <v>0</v>
      </c>
      <c r="K78" s="41">
        <f>SUM(K79:K81)</f>
        <v>0</v>
      </c>
      <c r="L78" s="41">
        <f>SUM(L79:L81)</f>
        <v>0</v>
      </c>
      <c r="M78" s="41">
        <f>SUM(M79:M81)</f>
        <v>0</v>
      </c>
      <c r="N78" s="43" t="s">
        <v>27</v>
      </c>
    </row>
    <row r="79" spans="1:14" s="38" customFormat="1" ht="10.199999999999999" x14ac:dyDescent="0.2">
      <c r="A79" s="52" t="s">
        <v>83</v>
      </c>
      <c r="B79" s="50">
        <v>3210</v>
      </c>
      <c r="C79" s="50">
        <v>580</v>
      </c>
      <c r="D79" s="96">
        <v>0</v>
      </c>
      <c r="E79" s="43" t="s">
        <v>27</v>
      </c>
      <c r="F79" s="43" t="s">
        <v>27</v>
      </c>
      <c r="G79" s="43" t="s">
        <v>27</v>
      </c>
      <c r="H79" s="43" t="s">
        <v>27</v>
      </c>
      <c r="I79" s="43" t="s">
        <v>27</v>
      </c>
      <c r="J79" s="96">
        <v>0</v>
      </c>
      <c r="K79" s="96">
        <v>0</v>
      </c>
      <c r="L79" s="96">
        <v>0</v>
      </c>
      <c r="M79" s="96">
        <v>0</v>
      </c>
      <c r="N79" s="43" t="s">
        <v>27</v>
      </c>
    </row>
    <row r="80" spans="1:14" s="38" customFormat="1" ht="10.199999999999999" x14ac:dyDescent="0.2">
      <c r="A80" s="52" t="s">
        <v>84</v>
      </c>
      <c r="B80" s="50">
        <v>3220</v>
      </c>
      <c r="C80" s="50">
        <v>590</v>
      </c>
      <c r="D80" s="96">
        <v>0</v>
      </c>
      <c r="E80" s="43" t="s">
        <v>27</v>
      </c>
      <c r="F80" s="43" t="s">
        <v>27</v>
      </c>
      <c r="G80" s="43" t="s">
        <v>27</v>
      </c>
      <c r="H80" s="43" t="s">
        <v>27</v>
      </c>
      <c r="I80" s="43" t="s">
        <v>27</v>
      </c>
      <c r="J80" s="96">
        <v>0</v>
      </c>
      <c r="K80" s="96">
        <v>0</v>
      </c>
      <c r="L80" s="96">
        <v>0</v>
      </c>
      <c r="M80" s="96">
        <v>0</v>
      </c>
      <c r="N80" s="43" t="s">
        <v>27</v>
      </c>
    </row>
    <row r="81" spans="1:14" s="38" customFormat="1" ht="12.75" customHeight="1" x14ac:dyDescent="0.2">
      <c r="A81" s="49" t="s">
        <v>85</v>
      </c>
      <c r="B81" s="50">
        <v>3230</v>
      </c>
      <c r="C81" s="50">
        <v>600</v>
      </c>
      <c r="D81" s="96">
        <v>0</v>
      </c>
      <c r="E81" s="43" t="s">
        <v>27</v>
      </c>
      <c r="F81" s="43" t="s">
        <v>27</v>
      </c>
      <c r="G81" s="43" t="s">
        <v>27</v>
      </c>
      <c r="H81" s="43" t="s">
        <v>27</v>
      </c>
      <c r="I81" s="43" t="s">
        <v>27</v>
      </c>
      <c r="J81" s="96">
        <v>0</v>
      </c>
      <c r="K81" s="96">
        <v>0</v>
      </c>
      <c r="L81" s="96">
        <v>0</v>
      </c>
      <c r="M81" s="96">
        <v>0</v>
      </c>
      <c r="N81" s="43" t="s">
        <v>27</v>
      </c>
    </row>
    <row r="82" spans="1:14" s="38" customFormat="1" ht="13.5" customHeight="1" x14ac:dyDescent="0.2">
      <c r="A82" s="52" t="s">
        <v>86</v>
      </c>
      <c r="B82" s="50">
        <v>3240</v>
      </c>
      <c r="C82" s="50">
        <v>610</v>
      </c>
      <c r="D82" s="96">
        <v>0</v>
      </c>
      <c r="E82" s="43" t="s">
        <v>27</v>
      </c>
      <c r="F82" s="43" t="s">
        <v>27</v>
      </c>
      <c r="G82" s="43" t="s">
        <v>27</v>
      </c>
      <c r="H82" s="43" t="s">
        <v>27</v>
      </c>
      <c r="I82" s="43" t="s">
        <v>27</v>
      </c>
      <c r="J82" s="96">
        <v>0</v>
      </c>
      <c r="K82" s="96">
        <v>0</v>
      </c>
      <c r="L82" s="96">
        <v>0</v>
      </c>
      <c r="M82" s="96">
        <v>0</v>
      </c>
      <c r="N82" s="43" t="s">
        <v>27</v>
      </c>
    </row>
    <row r="83" spans="1:14" s="38" customFormat="1" ht="12" hidden="1" customHeight="1" x14ac:dyDescent="0.2">
      <c r="A83" s="59"/>
      <c r="B83" s="60"/>
      <c r="C83" s="60"/>
      <c r="D83" s="101"/>
      <c r="E83" s="102"/>
      <c r="F83" s="102"/>
      <c r="G83" s="102"/>
      <c r="H83" s="102"/>
      <c r="I83" s="102"/>
      <c r="J83" s="101"/>
      <c r="K83" s="101"/>
      <c r="L83" s="101"/>
      <c r="M83" s="101"/>
      <c r="N83" s="102"/>
    </row>
    <row r="84" spans="1:14" s="38" customFormat="1" ht="12" hidden="1" customHeight="1" x14ac:dyDescent="0.2">
      <c r="A84" s="49"/>
      <c r="B84" s="50"/>
      <c r="C84" s="50"/>
      <c r="D84" s="103"/>
      <c r="E84" s="104"/>
      <c r="F84" s="104"/>
      <c r="G84" s="104"/>
      <c r="H84" s="104"/>
      <c r="I84" s="104"/>
      <c r="J84" s="103"/>
      <c r="K84" s="103"/>
      <c r="L84" s="103"/>
      <c r="M84" s="103"/>
      <c r="N84" s="104"/>
    </row>
    <row r="85" spans="1:14" s="38" customFormat="1" ht="12" hidden="1" customHeight="1" x14ac:dyDescent="0.2">
      <c r="A85" s="49" t="s">
        <v>124</v>
      </c>
      <c r="B85" s="50">
        <v>2450</v>
      </c>
      <c r="C85" s="50">
        <v>610</v>
      </c>
      <c r="D85" s="103" t="s">
        <v>11</v>
      </c>
      <c r="E85" s="104" t="s">
        <v>27</v>
      </c>
      <c r="F85" s="104" t="s">
        <v>27</v>
      </c>
      <c r="G85" s="104" t="s">
        <v>27</v>
      </c>
      <c r="H85" s="104" t="s">
        <v>27</v>
      </c>
      <c r="I85" s="104" t="s">
        <v>27</v>
      </c>
      <c r="J85" s="103" t="s">
        <v>11</v>
      </c>
      <c r="K85" s="103" t="s">
        <v>11</v>
      </c>
      <c r="L85" s="103" t="s">
        <v>11</v>
      </c>
      <c r="M85" s="103" t="s">
        <v>11</v>
      </c>
      <c r="N85" s="104" t="s">
        <v>27</v>
      </c>
    </row>
    <row r="86" spans="1:14" s="38" customFormat="1" ht="12" hidden="1" customHeight="1" x14ac:dyDescent="0.2">
      <c r="A86" s="65" t="s">
        <v>87</v>
      </c>
      <c r="B86" s="39">
        <v>4100</v>
      </c>
      <c r="C86" s="39">
        <v>620</v>
      </c>
      <c r="D86" s="104" t="s">
        <v>27</v>
      </c>
      <c r="E86" s="104" t="s">
        <v>27</v>
      </c>
      <c r="F86" s="104" t="s">
        <v>27</v>
      </c>
      <c r="G86" s="104" t="s">
        <v>27</v>
      </c>
      <c r="H86" s="104" t="s">
        <v>27</v>
      </c>
      <c r="I86" s="104" t="s">
        <v>27</v>
      </c>
      <c r="J86" s="104" t="s">
        <v>27</v>
      </c>
      <c r="K86" s="104" t="s">
        <v>27</v>
      </c>
      <c r="L86" s="104" t="s">
        <v>27</v>
      </c>
      <c r="M86" s="104" t="s">
        <v>27</v>
      </c>
      <c r="N86" s="104" t="s">
        <v>27</v>
      </c>
    </row>
    <row r="87" spans="1:14" s="38" customFormat="1" ht="12" hidden="1" customHeight="1" x14ac:dyDescent="0.2">
      <c r="A87" s="49" t="s">
        <v>88</v>
      </c>
      <c r="B87" s="50">
        <v>4110</v>
      </c>
      <c r="C87" s="39">
        <v>630</v>
      </c>
      <c r="D87" s="104" t="s">
        <v>27</v>
      </c>
      <c r="E87" s="104" t="s">
        <v>27</v>
      </c>
      <c r="F87" s="104" t="s">
        <v>27</v>
      </c>
      <c r="G87" s="104" t="s">
        <v>27</v>
      </c>
      <c r="H87" s="104" t="s">
        <v>27</v>
      </c>
      <c r="I87" s="104" t="s">
        <v>27</v>
      </c>
      <c r="J87" s="104" t="s">
        <v>27</v>
      </c>
      <c r="K87" s="104" t="s">
        <v>27</v>
      </c>
      <c r="L87" s="104" t="s">
        <v>27</v>
      </c>
      <c r="M87" s="104" t="s">
        <v>27</v>
      </c>
      <c r="N87" s="104" t="s">
        <v>27</v>
      </c>
    </row>
    <row r="88" spans="1:14" s="38" customFormat="1" ht="12" hidden="1" customHeight="1" x14ac:dyDescent="0.2">
      <c r="A88" s="51" t="s">
        <v>89</v>
      </c>
      <c r="B88" s="35">
        <v>4111</v>
      </c>
      <c r="C88" s="39">
        <v>640</v>
      </c>
      <c r="D88" s="104" t="s">
        <v>27</v>
      </c>
      <c r="E88" s="104" t="s">
        <v>27</v>
      </c>
      <c r="F88" s="104" t="s">
        <v>27</v>
      </c>
      <c r="G88" s="104" t="s">
        <v>27</v>
      </c>
      <c r="H88" s="104" t="s">
        <v>27</v>
      </c>
      <c r="I88" s="104" t="s">
        <v>27</v>
      </c>
      <c r="J88" s="104" t="s">
        <v>27</v>
      </c>
      <c r="K88" s="104" t="s">
        <v>27</v>
      </c>
      <c r="L88" s="104" t="s">
        <v>27</v>
      </c>
      <c r="M88" s="104" t="s">
        <v>27</v>
      </c>
      <c r="N88" s="104" t="s">
        <v>27</v>
      </c>
    </row>
    <row r="89" spans="1:14" s="38" customFormat="1" ht="12" hidden="1" customHeight="1" x14ac:dyDescent="0.2">
      <c r="A89" s="51" t="s">
        <v>90</v>
      </c>
      <c r="B89" s="35">
        <v>4112</v>
      </c>
      <c r="C89" s="39">
        <v>650</v>
      </c>
      <c r="D89" s="104" t="s">
        <v>27</v>
      </c>
      <c r="E89" s="104" t="s">
        <v>27</v>
      </c>
      <c r="F89" s="104" t="s">
        <v>27</v>
      </c>
      <c r="G89" s="104" t="s">
        <v>27</v>
      </c>
      <c r="H89" s="104" t="s">
        <v>27</v>
      </c>
      <c r="I89" s="104" t="s">
        <v>27</v>
      </c>
      <c r="J89" s="104" t="s">
        <v>27</v>
      </c>
      <c r="K89" s="104" t="s">
        <v>27</v>
      </c>
      <c r="L89" s="104" t="s">
        <v>27</v>
      </c>
      <c r="M89" s="104" t="s">
        <v>27</v>
      </c>
      <c r="N89" s="104" t="s">
        <v>27</v>
      </c>
    </row>
    <row r="90" spans="1:14" s="38" customFormat="1" ht="12" hidden="1" customHeight="1" x14ac:dyDescent="0.2">
      <c r="A90" s="66" t="s">
        <v>125</v>
      </c>
      <c r="B90" s="35">
        <v>4113</v>
      </c>
      <c r="C90" s="39">
        <v>660</v>
      </c>
      <c r="D90" s="104" t="s">
        <v>27</v>
      </c>
      <c r="E90" s="104" t="s">
        <v>27</v>
      </c>
      <c r="F90" s="104" t="s">
        <v>27</v>
      </c>
      <c r="G90" s="104" t="s">
        <v>27</v>
      </c>
      <c r="H90" s="104" t="s">
        <v>27</v>
      </c>
      <c r="I90" s="104" t="s">
        <v>27</v>
      </c>
      <c r="J90" s="104" t="s">
        <v>27</v>
      </c>
      <c r="K90" s="104" t="s">
        <v>27</v>
      </c>
      <c r="L90" s="104" t="s">
        <v>27</v>
      </c>
      <c r="M90" s="104" t="s">
        <v>27</v>
      </c>
      <c r="N90" s="104" t="s">
        <v>27</v>
      </c>
    </row>
    <row r="91" spans="1:14" s="38" customFormat="1" ht="12" hidden="1" customHeight="1" x14ac:dyDescent="0.2">
      <c r="A91" s="49" t="s">
        <v>126</v>
      </c>
      <c r="B91" s="50">
        <v>4120</v>
      </c>
      <c r="C91" s="39">
        <v>670</v>
      </c>
      <c r="D91" s="104" t="s">
        <v>27</v>
      </c>
      <c r="E91" s="104" t="s">
        <v>27</v>
      </c>
      <c r="F91" s="104" t="s">
        <v>27</v>
      </c>
      <c r="G91" s="104" t="s">
        <v>27</v>
      </c>
      <c r="H91" s="104" t="s">
        <v>27</v>
      </c>
      <c r="I91" s="104" t="s">
        <v>27</v>
      </c>
      <c r="J91" s="104" t="s">
        <v>27</v>
      </c>
      <c r="K91" s="104" t="s">
        <v>27</v>
      </c>
      <c r="L91" s="104" t="s">
        <v>27</v>
      </c>
      <c r="M91" s="104" t="s">
        <v>27</v>
      </c>
      <c r="N91" s="104" t="s">
        <v>27</v>
      </c>
    </row>
    <row r="92" spans="1:14" s="38" customFormat="1" ht="12" hidden="1" customHeight="1" x14ac:dyDescent="0.2">
      <c r="A92" s="67" t="s">
        <v>127</v>
      </c>
      <c r="B92" s="35">
        <v>4121</v>
      </c>
      <c r="C92" s="39">
        <v>680</v>
      </c>
      <c r="D92" s="104" t="s">
        <v>27</v>
      </c>
      <c r="E92" s="104" t="s">
        <v>27</v>
      </c>
      <c r="F92" s="104" t="s">
        <v>27</v>
      </c>
      <c r="G92" s="104" t="s">
        <v>27</v>
      </c>
      <c r="H92" s="104" t="s">
        <v>27</v>
      </c>
      <c r="I92" s="104" t="s">
        <v>27</v>
      </c>
      <c r="J92" s="104" t="s">
        <v>27</v>
      </c>
      <c r="K92" s="104" t="s">
        <v>27</v>
      </c>
      <c r="L92" s="104" t="s">
        <v>27</v>
      </c>
      <c r="M92" s="104" t="s">
        <v>27</v>
      </c>
      <c r="N92" s="104" t="s">
        <v>27</v>
      </c>
    </row>
    <row r="93" spans="1:14" s="38" customFormat="1" ht="12" hidden="1" customHeight="1" x14ac:dyDescent="0.2">
      <c r="A93" s="67" t="s">
        <v>128</v>
      </c>
      <c r="B93" s="35">
        <v>4122</v>
      </c>
      <c r="C93" s="39">
        <v>690</v>
      </c>
      <c r="D93" s="104" t="s">
        <v>27</v>
      </c>
      <c r="E93" s="104" t="s">
        <v>27</v>
      </c>
      <c r="F93" s="104" t="s">
        <v>27</v>
      </c>
      <c r="G93" s="104" t="s">
        <v>27</v>
      </c>
      <c r="H93" s="104" t="s">
        <v>27</v>
      </c>
      <c r="I93" s="104" t="s">
        <v>27</v>
      </c>
      <c r="J93" s="104" t="s">
        <v>27</v>
      </c>
      <c r="K93" s="104" t="s">
        <v>27</v>
      </c>
      <c r="L93" s="104" t="s">
        <v>27</v>
      </c>
      <c r="M93" s="104" t="s">
        <v>27</v>
      </c>
      <c r="N93" s="104" t="s">
        <v>27</v>
      </c>
    </row>
    <row r="94" spans="1:14" s="38" customFormat="1" ht="12" hidden="1" customHeight="1" x14ac:dyDescent="0.2">
      <c r="A94" s="51" t="s">
        <v>129</v>
      </c>
      <c r="B94" s="35">
        <v>4123</v>
      </c>
      <c r="C94" s="39">
        <v>700</v>
      </c>
      <c r="D94" s="104" t="s">
        <v>27</v>
      </c>
      <c r="E94" s="104" t="s">
        <v>27</v>
      </c>
      <c r="F94" s="104" t="s">
        <v>27</v>
      </c>
      <c r="G94" s="104" t="s">
        <v>27</v>
      </c>
      <c r="H94" s="104" t="s">
        <v>27</v>
      </c>
      <c r="I94" s="104" t="s">
        <v>27</v>
      </c>
      <c r="J94" s="104" t="s">
        <v>27</v>
      </c>
      <c r="K94" s="104" t="s">
        <v>27</v>
      </c>
      <c r="L94" s="104" t="s">
        <v>27</v>
      </c>
      <c r="M94" s="104" t="s">
        <v>27</v>
      </c>
      <c r="N94" s="104" t="s">
        <v>27</v>
      </c>
    </row>
    <row r="95" spans="1:14" s="38" customFormat="1" ht="12" hidden="1" customHeight="1" x14ac:dyDescent="0.2">
      <c r="A95" s="65" t="s">
        <v>91</v>
      </c>
      <c r="B95" s="39">
        <v>4200</v>
      </c>
      <c r="C95" s="39">
        <v>710</v>
      </c>
      <c r="D95" s="104" t="s">
        <v>27</v>
      </c>
      <c r="E95" s="104" t="s">
        <v>27</v>
      </c>
      <c r="F95" s="104" t="s">
        <v>27</v>
      </c>
      <c r="G95" s="104" t="s">
        <v>27</v>
      </c>
      <c r="H95" s="104" t="s">
        <v>27</v>
      </c>
      <c r="I95" s="104" t="s">
        <v>27</v>
      </c>
      <c r="J95" s="104" t="s">
        <v>27</v>
      </c>
      <c r="K95" s="104" t="s">
        <v>27</v>
      </c>
      <c r="L95" s="104" t="s">
        <v>27</v>
      </c>
      <c r="M95" s="104" t="s">
        <v>27</v>
      </c>
      <c r="N95" s="104" t="s">
        <v>27</v>
      </c>
    </row>
    <row r="96" spans="1:14" ht="12" hidden="1" customHeight="1" x14ac:dyDescent="0.3">
      <c r="A96" s="49" t="s">
        <v>92</v>
      </c>
      <c r="B96" s="50">
        <v>4210</v>
      </c>
      <c r="C96" s="39">
        <v>720</v>
      </c>
      <c r="D96" s="104" t="s">
        <v>27</v>
      </c>
      <c r="E96" s="104" t="s">
        <v>27</v>
      </c>
      <c r="F96" s="104" t="s">
        <v>27</v>
      </c>
      <c r="G96" s="104" t="s">
        <v>27</v>
      </c>
      <c r="H96" s="104" t="s">
        <v>27</v>
      </c>
      <c r="I96" s="104" t="s">
        <v>27</v>
      </c>
      <c r="J96" s="104" t="s">
        <v>27</v>
      </c>
      <c r="K96" s="104" t="s">
        <v>27</v>
      </c>
      <c r="L96" s="104" t="s">
        <v>27</v>
      </c>
      <c r="M96" s="104" t="s">
        <v>27</v>
      </c>
      <c r="N96" s="104" t="s">
        <v>27</v>
      </c>
    </row>
    <row r="97" spans="1:14" ht="12" hidden="1" customHeight="1" x14ac:dyDescent="0.3">
      <c r="A97" s="49" t="s">
        <v>130</v>
      </c>
      <c r="B97" s="50">
        <v>4220</v>
      </c>
      <c r="C97" s="39">
        <v>730</v>
      </c>
      <c r="D97" s="104" t="s">
        <v>27</v>
      </c>
      <c r="E97" s="104" t="s">
        <v>27</v>
      </c>
      <c r="F97" s="104" t="s">
        <v>27</v>
      </c>
      <c r="G97" s="104" t="s">
        <v>27</v>
      </c>
      <c r="H97" s="104" t="s">
        <v>27</v>
      </c>
      <c r="I97" s="104" t="s">
        <v>27</v>
      </c>
      <c r="J97" s="104" t="s">
        <v>27</v>
      </c>
      <c r="K97" s="104" t="s">
        <v>27</v>
      </c>
      <c r="L97" s="104" t="s">
        <v>27</v>
      </c>
      <c r="M97" s="104" t="s">
        <v>27</v>
      </c>
      <c r="N97" s="104" t="s">
        <v>27</v>
      </c>
    </row>
    <row r="98" spans="1:14" ht="3" customHeight="1" x14ac:dyDescent="0.3">
      <c r="A98" s="70"/>
      <c r="B98" s="71"/>
      <c r="C98" s="72"/>
      <c r="D98" s="73"/>
      <c r="E98" s="73"/>
      <c r="I98" s="107"/>
      <c r="J98" s="107"/>
      <c r="K98" s="107"/>
      <c r="L98" s="107"/>
      <c r="M98" s="107"/>
      <c r="N98" s="107"/>
    </row>
    <row r="99" spans="1:14" x14ac:dyDescent="0.3">
      <c r="A99" s="75" t="str">
        <f>[1]ЗАПОЛНИТЬ!F30</f>
        <v xml:space="preserve">Керівник </v>
      </c>
      <c r="C99" s="76"/>
      <c r="D99" s="107"/>
      <c r="E99" s="107"/>
      <c r="F99" s="107"/>
      <c r="G99" s="112" t="str">
        <f>[1]ЗАПОЛНИТЬ!F26</f>
        <v>Л. О. Темченко</v>
      </c>
      <c r="H99" s="112"/>
      <c r="I99" s="112"/>
    </row>
    <row r="100" spans="1:14" ht="12" customHeight="1" x14ac:dyDescent="0.3">
      <c r="A100" s="75"/>
      <c r="C100" s="76"/>
      <c r="D100" s="79" t="s">
        <v>97</v>
      </c>
      <c r="E100" s="79"/>
      <c r="G100" s="113" t="s">
        <v>98</v>
      </c>
      <c r="H100" s="113"/>
      <c r="I100" s="113"/>
    </row>
    <row r="101" spans="1:14" x14ac:dyDescent="0.3">
      <c r="A101" s="75" t="str">
        <f>[1]ЗАПОЛНИТЬ!F31</f>
        <v>Головний бухгалтер</v>
      </c>
      <c r="C101" s="3"/>
      <c r="D101" s="109"/>
      <c r="E101" s="109"/>
      <c r="G101" s="114" t="str">
        <f>[1]ЗАПОЛНИТЬ!F28</f>
        <v>А. М. Трусевич</v>
      </c>
      <c r="H101" s="114"/>
      <c r="I101" s="114"/>
    </row>
    <row r="102" spans="1:14" x14ac:dyDescent="0.3">
      <c r="A102" s="84" t="str">
        <f>[1]ЗАПОЛНИТЬ!C19</f>
        <v>" 12 "січня2016 року</v>
      </c>
      <c r="C102" s="3"/>
      <c r="D102" s="79" t="s">
        <v>97</v>
      </c>
      <c r="E102" s="79"/>
      <c r="G102" s="113" t="s">
        <v>98</v>
      </c>
      <c r="H102" s="113"/>
      <c r="I102" s="113"/>
    </row>
    <row r="103" spans="1:14" x14ac:dyDescent="0.3">
      <c r="A103" s="12" t="s">
        <v>99</v>
      </c>
    </row>
  </sheetData>
  <mergeCells count="31">
    <mergeCell ref="G101:I101"/>
    <mergeCell ref="G102:I102"/>
    <mergeCell ref="I18:I19"/>
    <mergeCell ref="J18:K18"/>
    <mergeCell ref="L18:M18"/>
    <mergeCell ref="N18:N19"/>
    <mergeCell ref="G99:I99"/>
    <mergeCell ref="G100:I100"/>
    <mergeCell ref="A15:D15"/>
    <mergeCell ref="F15:N15"/>
    <mergeCell ref="A18:A19"/>
    <mergeCell ref="B18:B19"/>
    <mergeCell ref="C18:C19"/>
    <mergeCell ref="D18:D19"/>
    <mergeCell ref="E18:E19"/>
    <mergeCell ref="F18:F19"/>
    <mergeCell ref="G18:G19"/>
    <mergeCell ref="H18:H19"/>
    <mergeCell ref="B11:L11"/>
    <mergeCell ref="A12:D12"/>
    <mergeCell ref="F12:L12"/>
    <mergeCell ref="A13:D13"/>
    <mergeCell ref="F13:N13"/>
    <mergeCell ref="A14:D14"/>
    <mergeCell ref="F14:N14"/>
    <mergeCell ref="I1:N2"/>
    <mergeCell ref="A3:N3"/>
    <mergeCell ref="A4:I4"/>
    <mergeCell ref="A6:N6"/>
    <mergeCell ref="B9:L9"/>
    <mergeCell ref="B10:L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workbookViewId="0">
      <selection sqref="A1:XFD1048576"/>
    </sheetView>
  </sheetViews>
  <sheetFormatPr defaultRowHeight="14.4" x14ac:dyDescent="0.3"/>
  <cols>
    <col min="1" max="1" width="63.88671875" customWidth="1"/>
    <col min="2" max="2" width="5" customWidth="1"/>
    <col min="3" max="3" width="4.44140625" customWidth="1"/>
    <col min="4" max="4" width="10" customWidth="1"/>
    <col min="5" max="5" width="8.5546875" customWidth="1"/>
    <col min="6" max="6" width="6.88671875" customWidth="1"/>
    <col min="7" max="7" width="9.5546875" customWidth="1"/>
    <col min="8" max="10" width="12.109375" customWidth="1"/>
    <col min="11" max="11" width="11.6640625" customWidth="1"/>
    <col min="257" max="257" width="63.88671875" customWidth="1"/>
    <col min="258" max="258" width="5" customWidth="1"/>
    <col min="259" max="259" width="4.44140625" customWidth="1"/>
    <col min="260" max="260" width="10" customWidth="1"/>
    <col min="261" max="261" width="8.5546875" customWidth="1"/>
    <col min="262" max="262" width="6.88671875" customWidth="1"/>
    <col min="263" max="263" width="9.5546875" customWidth="1"/>
    <col min="264" max="266" width="12.109375" customWidth="1"/>
    <col min="267" max="267" width="11.6640625" customWidth="1"/>
    <col min="513" max="513" width="63.88671875" customWidth="1"/>
    <col min="514" max="514" width="5" customWidth="1"/>
    <col min="515" max="515" width="4.44140625" customWidth="1"/>
    <col min="516" max="516" width="10" customWidth="1"/>
    <col min="517" max="517" width="8.5546875" customWidth="1"/>
    <col min="518" max="518" width="6.88671875" customWidth="1"/>
    <col min="519" max="519" width="9.5546875" customWidth="1"/>
    <col min="520" max="522" width="12.109375" customWidth="1"/>
    <col min="523" max="523" width="11.6640625" customWidth="1"/>
    <col min="769" max="769" width="63.88671875" customWidth="1"/>
    <col min="770" max="770" width="5" customWidth="1"/>
    <col min="771" max="771" width="4.44140625" customWidth="1"/>
    <col min="772" max="772" width="10" customWidth="1"/>
    <col min="773" max="773" width="8.5546875" customWidth="1"/>
    <col min="774" max="774" width="6.88671875" customWidth="1"/>
    <col min="775" max="775" width="9.5546875" customWidth="1"/>
    <col min="776" max="778" width="12.109375" customWidth="1"/>
    <col min="779" max="779" width="11.6640625" customWidth="1"/>
    <col min="1025" max="1025" width="63.88671875" customWidth="1"/>
    <col min="1026" max="1026" width="5" customWidth="1"/>
    <col min="1027" max="1027" width="4.44140625" customWidth="1"/>
    <col min="1028" max="1028" width="10" customWidth="1"/>
    <col min="1029" max="1029" width="8.5546875" customWidth="1"/>
    <col min="1030" max="1030" width="6.88671875" customWidth="1"/>
    <col min="1031" max="1031" width="9.5546875" customWidth="1"/>
    <col min="1032" max="1034" width="12.109375" customWidth="1"/>
    <col min="1035" max="1035" width="11.6640625" customWidth="1"/>
    <col min="1281" max="1281" width="63.88671875" customWidth="1"/>
    <col min="1282" max="1282" width="5" customWidth="1"/>
    <col min="1283" max="1283" width="4.44140625" customWidth="1"/>
    <col min="1284" max="1284" width="10" customWidth="1"/>
    <col min="1285" max="1285" width="8.5546875" customWidth="1"/>
    <col min="1286" max="1286" width="6.88671875" customWidth="1"/>
    <col min="1287" max="1287" width="9.5546875" customWidth="1"/>
    <col min="1288" max="1290" width="12.109375" customWidth="1"/>
    <col min="1291" max="1291" width="11.6640625" customWidth="1"/>
    <col min="1537" max="1537" width="63.88671875" customWidth="1"/>
    <col min="1538" max="1538" width="5" customWidth="1"/>
    <col min="1539" max="1539" width="4.44140625" customWidth="1"/>
    <col min="1540" max="1540" width="10" customWidth="1"/>
    <col min="1541" max="1541" width="8.5546875" customWidth="1"/>
    <col min="1542" max="1542" width="6.88671875" customWidth="1"/>
    <col min="1543" max="1543" width="9.5546875" customWidth="1"/>
    <col min="1544" max="1546" width="12.109375" customWidth="1"/>
    <col min="1547" max="1547" width="11.6640625" customWidth="1"/>
    <col min="1793" max="1793" width="63.88671875" customWidth="1"/>
    <col min="1794" max="1794" width="5" customWidth="1"/>
    <col min="1795" max="1795" width="4.44140625" customWidth="1"/>
    <col min="1796" max="1796" width="10" customWidth="1"/>
    <col min="1797" max="1797" width="8.5546875" customWidth="1"/>
    <col min="1798" max="1798" width="6.88671875" customWidth="1"/>
    <col min="1799" max="1799" width="9.5546875" customWidth="1"/>
    <col min="1800" max="1802" width="12.109375" customWidth="1"/>
    <col min="1803" max="1803" width="11.6640625" customWidth="1"/>
    <col min="2049" max="2049" width="63.88671875" customWidth="1"/>
    <col min="2050" max="2050" width="5" customWidth="1"/>
    <col min="2051" max="2051" width="4.44140625" customWidth="1"/>
    <col min="2052" max="2052" width="10" customWidth="1"/>
    <col min="2053" max="2053" width="8.5546875" customWidth="1"/>
    <col min="2054" max="2054" width="6.88671875" customWidth="1"/>
    <col min="2055" max="2055" width="9.5546875" customWidth="1"/>
    <col min="2056" max="2058" width="12.109375" customWidth="1"/>
    <col min="2059" max="2059" width="11.6640625" customWidth="1"/>
    <col min="2305" max="2305" width="63.88671875" customWidth="1"/>
    <col min="2306" max="2306" width="5" customWidth="1"/>
    <col min="2307" max="2307" width="4.44140625" customWidth="1"/>
    <col min="2308" max="2308" width="10" customWidth="1"/>
    <col min="2309" max="2309" width="8.5546875" customWidth="1"/>
    <col min="2310" max="2310" width="6.88671875" customWidth="1"/>
    <col min="2311" max="2311" width="9.5546875" customWidth="1"/>
    <col min="2312" max="2314" width="12.109375" customWidth="1"/>
    <col min="2315" max="2315" width="11.6640625" customWidth="1"/>
    <col min="2561" max="2561" width="63.88671875" customWidth="1"/>
    <col min="2562" max="2562" width="5" customWidth="1"/>
    <col min="2563" max="2563" width="4.44140625" customWidth="1"/>
    <col min="2564" max="2564" width="10" customWidth="1"/>
    <col min="2565" max="2565" width="8.5546875" customWidth="1"/>
    <col min="2566" max="2566" width="6.88671875" customWidth="1"/>
    <col min="2567" max="2567" width="9.5546875" customWidth="1"/>
    <col min="2568" max="2570" width="12.109375" customWidth="1"/>
    <col min="2571" max="2571" width="11.6640625" customWidth="1"/>
    <col min="2817" max="2817" width="63.88671875" customWidth="1"/>
    <col min="2818" max="2818" width="5" customWidth="1"/>
    <col min="2819" max="2819" width="4.44140625" customWidth="1"/>
    <col min="2820" max="2820" width="10" customWidth="1"/>
    <col min="2821" max="2821" width="8.5546875" customWidth="1"/>
    <col min="2822" max="2822" width="6.88671875" customWidth="1"/>
    <col min="2823" max="2823" width="9.5546875" customWidth="1"/>
    <col min="2824" max="2826" width="12.109375" customWidth="1"/>
    <col min="2827" max="2827" width="11.6640625" customWidth="1"/>
    <col min="3073" max="3073" width="63.88671875" customWidth="1"/>
    <col min="3074" max="3074" width="5" customWidth="1"/>
    <col min="3075" max="3075" width="4.44140625" customWidth="1"/>
    <col min="3076" max="3076" width="10" customWidth="1"/>
    <col min="3077" max="3077" width="8.5546875" customWidth="1"/>
    <col min="3078" max="3078" width="6.88671875" customWidth="1"/>
    <col min="3079" max="3079" width="9.5546875" customWidth="1"/>
    <col min="3080" max="3082" width="12.109375" customWidth="1"/>
    <col min="3083" max="3083" width="11.6640625" customWidth="1"/>
    <col min="3329" max="3329" width="63.88671875" customWidth="1"/>
    <col min="3330" max="3330" width="5" customWidth="1"/>
    <col min="3331" max="3331" width="4.44140625" customWidth="1"/>
    <col min="3332" max="3332" width="10" customWidth="1"/>
    <col min="3333" max="3333" width="8.5546875" customWidth="1"/>
    <col min="3334" max="3334" width="6.88671875" customWidth="1"/>
    <col min="3335" max="3335" width="9.5546875" customWidth="1"/>
    <col min="3336" max="3338" width="12.109375" customWidth="1"/>
    <col min="3339" max="3339" width="11.6640625" customWidth="1"/>
    <col min="3585" max="3585" width="63.88671875" customWidth="1"/>
    <col min="3586" max="3586" width="5" customWidth="1"/>
    <col min="3587" max="3587" width="4.44140625" customWidth="1"/>
    <col min="3588" max="3588" width="10" customWidth="1"/>
    <col min="3589" max="3589" width="8.5546875" customWidth="1"/>
    <col min="3590" max="3590" width="6.88671875" customWidth="1"/>
    <col min="3591" max="3591" width="9.5546875" customWidth="1"/>
    <col min="3592" max="3594" width="12.109375" customWidth="1"/>
    <col min="3595" max="3595" width="11.6640625" customWidth="1"/>
    <col min="3841" max="3841" width="63.88671875" customWidth="1"/>
    <col min="3842" max="3842" width="5" customWidth="1"/>
    <col min="3843" max="3843" width="4.44140625" customWidth="1"/>
    <col min="3844" max="3844" width="10" customWidth="1"/>
    <col min="3845" max="3845" width="8.5546875" customWidth="1"/>
    <col min="3846" max="3846" width="6.88671875" customWidth="1"/>
    <col min="3847" max="3847" width="9.5546875" customWidth="1"/>
    <col min="3848" max="3850" width="12.109375" customWidth="1"/>
    <col min="3851" max="3851" width="11.6640625" customWidth="1"/>
    <col min="4097" max="4097" width="63.88671875" customWidth="1"/>
    <col min="4098" max="4098" width="5" customWidth="1"/>
    <col min="4099" max="4099" width="4.44140625" customWidth="1"/>
    <col min="4100" max="4100" width="10" customWidth="1"/>
    <col min="4101" max="4101" width="8.5546875" customWidth="1"/>
    <col min="4102" max="4102" width="6.88671875" customWidth="1"/>
    <col min="4103" max="4103" width="9.5546875" customWidth="1"/>
    <col min="4104" max="4106" width="12.109375" customWidth="1"/>
    <col min="4107" max="4107" width="11.6640625" customWidth="1"/>
    <col min="4353" max="4353" width="63.88671875" customWidth="1"/>
    <col min="4354" max="4354" width="5" customWidth="1"/>
    <col min="4355" max="4355" width="4.44140625" customWidth="1"/>
    <col min="4356" max="4356" width="10" customWidth="1"/>
    <col min="4357" max="4357" width="8.5546875" customWidth="1"/>
    <col min="4358" max="4358" width="6.88671875" customWidth="1"/>
    <col min="4359" max="4359" width="9.5546875" customWidth="1"/>
    <col min="4360" max="4362" width="12.109375" customWidth="1"/>
    <col min="4363" max="4363" width="11.6640625" customWidth="1"/>
    <col min="4609" max="4609" width="63.88671875" customWidth="1"/>
    <col min="4610" max="4610" width="5" customWidth="1"/>
    <col min="4611" max="4611" width="4.44140625" customWidth="1"/>
    <col min="4612" max="4612" width="10" customWidth="1"/>
    <col min="4613" max="4613" width="8.5546875" customWidth="1"/>
    <col min="4614" max="4614" width="6.88671875" customWidth="1"/>
    <col min="4615" max="4615" width="9.5546875" customWidth="1"/>
    <col min="4616" max="4618" width="12.109375" customWidth="1"/>
    <col min="4619" max="4619" width="11.6640625" customWidth="1"/>
    <col min="4865" max="4865" width="63.88671875" customWidth="1"/>
    <col min="4866" max="4866" width="5" customWidth="1"/>
    <col min="4867" max="4867" width="4.44140625" customWidth="1"/>
    <col min="4868" max="4868" width="10" customWidth="1"/>
    <col min="4869" max="4869" width="8.5546875" customWidth="1"/>
    <col min="4870" max="4870" width="6.88671875" customWidth="1"/>
    <col min="4871" max="4871" width="9.5546875" customWidth="1"/>
    <col min="4872" max="4874" width="12.109375" customWidth="1"/>
    <col min="4875" max="4875" width="11.6640625" customWidth="1"/>
    <col min="5121" max="5121" width="63.88671875" customWidth="1"/>
    <col min="5122" max="5122" width="5" customWidth="1"/>
    <col min="5123" max="5123" width="4.44140625" customWidth="1"/>
    <col min="5124" max="5124" width="10" customWidth="1"/>
    <col min="5125" max="5125" width="8.5546875" customWidth="1"/>
    <col min="5126" max="5126" width="6.88671875" customWidth="1"/>
    <col min="5127" max="5127" width="9.5546875" customWidth="1"/>
    <col min="5128" max="5130" width="12.109375" customWidth="1"/>
    <col min="5131" max="5131" width="11.6640625" customWidth="1"/>
    <col min="5377" max="5377" width="63.88671875" customWidth="1"/>
    <col min="5378" max="5378" width="5" customWidth="1"/>
    <col min="5379" max="5379" width="4.44140625" customWidth="1"/>
    <col min="5380" max="5380" width="10" customWidth="1"/>
    <col min="5381" max="5381" width="8.5546875" customWidth="1"/>
    <col min="5382" max="5382" width="6.88671875" customWidth="1"/>
    <col min="5383" max="5383" width="9.5546875" customWidth="1"/>
    <col min="5384" max="5386" width="12.109375" customWidth="1"/>
    <col min="5387" max="5387" width="11.6640625" customWidth="1"/>
    <col min="5633" max="5633" width="63.88671875" customWidth="1"/>
    <col min="5634" max="5634" width="5" customWidth="1"/>
    <col min="5635" max="5635" width="4.44140625" customWidth="1"/>
    <col min="5636" max="5636" width="10" customWidth="1"/>
    <col min="5637" max="5637" width="8.5546875" customWidth="1"/>
    <col min="5638" max="5638" width="6.88671875" customWidth="1"/>
    <col min="5639" max="5639" width="9.5546875" customWidth="1"/>
    <col min="5640" max="5642" width="12.109375" customWidth="1"/>
    <col min="5643" max="5643" width="11.6640625" customWidth="1"/>
    <col min="5889" max="5889" width="63.88671875" customWidth="1"/>
    <col min="5890" max="5890" width="5" customWidth="1"/>
    <col min="5891" max="5891" width="4.44140625" customWidth="1"/>
    <col min="5892" max="5892" width="10" customWidth="1"/>
    <col min="5893" max="5893" width="8.5546875" customWidth="1"/>
    <col min="5894" max="5894" width="6.88671875" customWidth="1"/>
    <col min="5895" max="5895" width="9.5546875" customWidth="1"/>
    <col min="5896" max="5898" width="12.109375" customWidth="1"/>
    <col min="5899" max="5899" width="11.6640625" customWidth="1"/>
    <col min="6145" max="6145" width="63.88671875" customWidth="1"/>
    <col min="6146" max="6146" width="5" customWidth="1"/>
    <col min="6147" max="6147" width="4.44140625" customWidth="1"/>
    <col min="6148" max="6148" width="10" customWidth="1"/>
    <col min="6149" max="6149" width="8.5546875" customWidth="1"/>
    <col min="6150" max="6150" width="6.88671875" customWidth="1"/>
    <col min="6151" max="6151" width="9.5546875" customWidth="1"/>
    <col min="6152" max="6154" width="12.109375" customWidth="1"/>
    <col min="6155" max="6155" width="11.6640625" customWidth="1"/>
    <col min="6401" max="6401" width="63.88671875" customWidth="1"/>
    <col min="6402" max="6402" width="5" customWidth="1"/>
    <col min="6403" max="6403" width="4.44140625" customWidth="1"/>
    <col min="6404" max="6404" width="10" customWidth="1"/>
    <col min="6405" max="6405" width="8.5546875" customWidth="1"/>
    <col min="6406" max="6406" width="6.88671875" customWidth="1"/>
    <col min="6407" max="6407" width="9.5546875" customWidth="1"/>
    <col min="6408" max="6410" width="12.109375" customWidth="1"/>
    <col min="6411" max="6411" width="11.6640625" customWidth="1"/>
    <col min="6657" max="6657" width="63.88671875" customWidth="1"/>
    <col min="6658" max="6658" width="5" customWidth="1"/>
    <col min="6659" max="6659" width="4.44140625" customWidth="1"/>
    <col min="6660" max="6660" width="10" customWidth="1"/>
    <col min="6661" max="6661" width="8.5546875" customWidth="1"/>
    <col min="6662" max="6662" width="6.88671875" customWidth="1"/>
    <col min="6663" max="6663" width="9.5546875" customWidth="1"/>
    <col min="6664" max="6666" width="12.109375" customWidth="1"/>
    <col min="6667" max="6667" width="11.6640625" customWidth="1"/>
    <col min="6913" max="6913" width="63.88671875" customWidth="1"/>
    <col min="6914" max="6914" width="5" customWidth="1"/>
    <col min="6915" max="6915" width="4.44140625" customWidth="1"/>
    <col min="6916" max="6916" width="10" customWidth="1"/>
    <col min="6917" max="6917" width="8.5546875" customWidth="1"/>
    <col min="6918" max="6918" width="6.88671875" customWidth="1"/>
    <col min="6919" max="6919" width="9.5546875" customWidth="1"/>
    <col min="6920" max="6922" width="12.109375" customWidth="1"/>
    <col min="6923" max="6923" width="11.6640625" customWidth="1"/>
    <col min="7169" max="7169" width="63.88671875" customWidth="1"/>
    <col min="7170" max="7170" width="5" customWidth="1"/>
    <col min="7171" max="7171" width="4.44140625" customWidth="1"/>
    <col min="7172" max="7172" width="10" customWidth="1"/>
    <col min="7173" max="7173" width="8.5546875" customWidth="1"/>
    <col min="7174" max="7174" width="6.88671875" customWidth="1"/>
    <col min="7175" max="7175" width="9.5546875" customWidth="1"/>
    <col min="7176" max="7178" width="12.109375" customWidth="1"/>
    <col min="7179" max="7179" width="11.6640625" customWidth="1"/>
    <col min="7425" max="7425" width="63.88671875" customWidth="1"/>
    <col min="7426" max="7426" width="5" customWidth="1"/>
    <col min="7427" max="7427" width="4.44140625" customWidth="1"/>
    <col min="7428" max="7428" width="10" customWidth="1"/>
    <col min="7429" max="7429" width="8.5546875" customWidth="1"/>
    <col min="7430" max="7430" width="6.88671875" customWidth="1"/>
    <col min="7431" max="7431" width="9.5546875" customWidth="1"/>
    <col min="7432" max="7434" width="12.109375" customWidth="1"/>
    <col min="7435" max="7435" width="11.6640625" customWidth="1"/>
    <col min="7681" max="7681" width="63.88671875" customWidth="1"/>
    <col min="7682" max="7682" width="5" customWidth="1"/>
    <col min="7683" max="7683" width="4.44140625" customWidth="1"/>
    <col min="7684" max="7684" width="10" customWidth="1"/>
    <col min="7685" max="7685" width="8.5546875" customWidth="1"/>
    <col min="7686" max="7686" width="6.88671875" customWidth="1"/>
    <col min="7687" max="7687" width="9.5546875" customWidth="1"/>
    <col min="7688" max="7690" width="12.109375" customWidth="1"/>
    <col min="7691" max="7691" width="11.6640625" customWidth="1"/>
    <col min="7937" max="7937" width="63.88671875" customWidth="1"/>
    <col min="7938" max="7938" width="5" customWidth="1"/>
    <col min="7939" max="7939" width="4.44140625" customWidth="1"/>
    <col min="7940" max="7940" width="10" customWidth="1"/>
    <col min="7941" max="7941" width="8.5546875" customWidth="1"/>
    <col min="7942" max="7942" width="6.88671875" customWidth="1"/>
    <col min="7943" max="7943" width="9.5546875" customWidth="1"/>
    <col min="7944" max="7946" width="12.109375" customWidth="1"/>
    <col min="7947" max="7947" width="11.6640625" customWidth="1"/>
    <col min="8193" max="8193" width="63.88671875" customWidth="1"/>
    <col min="8194" max="8194" width="5" customWidth="1"/>
    <col min="8195" max="8195" width="4.44140625" customWidth="1"/>
    <col min="8196" max="8196" width="10" customWidth="1"/>
    <col min="8197" max="8197" width="8.5546875" customWidth="1"/>
    <col min="8198" max="8198" width="6.88671875" customWidth="1"/>
    <col min="8199" max="8199" width="9.5546875" customWidth="1"/>
    <col min="8200" max="8202" width="12.109375" customWidth="1"/>
    <col min="8203" max="8203" width="11.6640625" customWidth="1"/>
    <col min="8449" max="8449" width="63.88671875" customWidth="1"/>
    <col min="8450" max="8450" width="5" customWidth="1"/>
    <col min="8451" max="8451" width="4.44140625" customWidth="1"/>
    <col min="8452" max="8452" width="10" customWidth="1"/>
    <col min="8453" max="8453" width="8.5546875" customWidth="1"/>
    <col min="8454" max="8454" width="6.88671875" customWidth="1"/>
    <col min="8455" max="8455" width="9.5546875" customWidth="1"/>
    <col min="8456" max="8458" width="12.109375" customWidth="1"/>
    <col min="8459" max="8459" width="11.6640625" customWidth="1"/>
    <col min="8705" max="8705" width="63.88671875" customWidth="1"/>
    <col min="8706" max="8706" width="5" customWidth="1"/>
    <col min="8707" max="8707" width="4.44140625" customWidth="1"/>
    <col min="8708" max="8708" width="10" customWidth="1"/>
    <col min="8709" max="8709" width="8.5546875" customWidth="1"/>
    <col min="8710" max="8710" width="6.88671875" customWidth="1"/>
    <col min="8711" max="8711" width="9.5546875" customWidth="1"/>
    <col min="8712" max="8714" width="12.109375" customWidth="1"/>
    <col min="8715" max="8715" width="11.6640625" customWidth="1"/>
    <col min="8961" max="8961" width="63.88671875" customWidth="1"/>
    <col min="8962" max="8962" width="5" customWidth="1"/>
    <col min="8963" max="8963" width="4.44140625" customWidth="1"/>
    <col min="8964" max="8964" width="10" customWidth="1"/>
    <col min="8965" max="8965" width="8.5546875" customWidth="1"/>
    <col min="8966" max="8966" width="6.88671875" customWidth="1"/>
    <col min="8967" max="8967" width="9.5546875" customWidth="1"/>
    <col min="8968" max="8970" width="12.109375" customWidth="1"/>
    <col min="8971" max="8971" width="11.6640625" customWidth="1"/>
    <col min="9217" max="9217" width="63.88671875" customWidth="1"/>
    <col min="9218" max="9218" width="5" customWidth="1"/>
    <col min="9219" max="9219" width="4.44140625" customWidth="1"/>
    <col min="9220" max="9220" width="10" customWidth="1"/>
    <col min="9221" max="9221" width="8.5546875" customWidth="1"/>
    <col min="9222" max="9222" width="6.88671875" customWidth="1"/>
    <col min="9223" max="9223" width="9.5546875" customWidth="1"/>
    <col min="9224" max="9226" width="12.109375" customWidth="1"/>
    <col min="9227" max="9227" width="11.6640625" customWidth="1"/>
    <col min="9473" max="9473" width="63.88671875" customWidth="1"/>
    <col min="9474" max="9474" width="5" customWidth="1"/>
    <col min="9475" max="9475" width="4.44140625" customWidth="1"/>
    <col min="9476" max="9476" width="10" customWidth="1"/>
    <col min="9477" max="9477" width="8.5546875" customWidth="1"/>
    <col min="9478" max="9478" width="6.88671875" customWidth="1"/>
    <col min="9479" max="9479" width="9.5546875" customWidth="1"/>
    <col min="9480" max="9482" width="12.109375" customWidth="1"/>
    <col min="9483" max="9483" width="11.6640625" customWidth="1"/>
    <col min="9729" max="9729" width="63.88671875" customWidth="1"/>
    <col min="9730" max="9730" width="5" customWidth="1"/>
    <col min="9731" max="9731" width="4.44140625" customWidth="1"/>
    <col min="9732" max="9732" width="10" customWidth="1"/>
    <col min="9733" max="9733" width="8.5546875" customWidth="1"/>
    <col min="9734" max="9734" width="6.88671875" customWidth="1"/>
    <col min="9735" max="9735" width="9.5546875" customWidth="1"/>
    <col min="9736" max="9738" width="12.109375" customWidth="1"/>
    <col min="9739" max="9739" width="11.6640625" customWidth="1"/>
    <col min="9985" max="9985" width="63.88671875" customWidth="1"/>
    <col min="9986" max="9986" width="5" customWidth="1"/>
    <col min="9987" max="9987" width="4.44140625" customWidth="1"/>
    <col min="9988" max="9988" width="10" customWidth="1"/>
    <col min="9989" max="9989" width="8.5546875" customWidth="1"/>
    <col min="9990" max="9990" width="6.88671875" customWidth="1"/>
    <col min="9991" max="9991" width="9.5546875" customWidth="1"/>
    <col min="9992" max="9994" width="12.109375" customWidth="1"/>
    <col min="9995" max="9995" width="11.6640625" customWidth="1"/>
    <col min="10241" max="10241" width="63.88671875" customWidth="1"/>
    <col min="10242" max="10242" width="5" customWidth="1"/>
    <col min="10243" max="10243" width="4.44140625" customWidth="1"/>
    <col min="10244" max="10244" width="10" customWidth="1"/>
    <col min="10245" max="10245" width="8.5546875" customWidth="1"/>
    <col min="10246" max="10246" width="6.88671875" customWidth="1"/>
    <col min="10247" max="10247" width="9.5546875" customWidth="1"/>
    <col min="10248" max="10250" width="12.109375" customWidth="1"/>
    <col min="10251" max="10251" width="11.6640625" customWidth="1"/>
    <col min="10497" max="10497" width="63.88671875" customWidth="1"/>
    <col min="10498" max="10498" width="5" customWidth="1"/>
    <col min="10499" max="10499" width="4.44140625" customWidth="1"/>
    <col min="10500" max="10500" width="10" customWidth="1"/>
    <col min="10501" max="10501" width="8.5546875" customWidth="1"/>
    <col min="10502" max="10502" width="6.88671875" customWidth="1"/>
    <col min="10503" max="10503" width="9.5546875" customWidth="1"/>
    <col min="10504" max="10506" width="12.109375" customWidth="1"/>
    <col min="10507" max="10507" width="11.6640625" customWidth="1"/>
    <col min="10753" max="10753" width="63.88671875" customWidth="1"/>
    <col min="10754" max="10754" width="5" customWidth="1"/>
    <col min="10755" max="10755" width="4.44140625" customWidth="1"/>
    <col min="10756" max="10756" width="10" customWidth="1"/>
    <col min="10757" max="10757" width="8.5546875" customWidth="1"/>
    <col min="10758" max="10758" width="6.88671875" customWidth="1"/>
    <col min="10759" max="10759" width="9.5546875" customWidth="1"/>
    <col min="10760" max="10762" width="12.109375" customWidth="1"/>
    <col min="10763" max="10763" width="11.6640625" customWidth="1"/>
    <col min="11009" max="11009" width="63.88671875" customWidth="1"/>
    <col min="11010" max="11010" width="5" customWidth="1"/>
    <col min="11011" max="11011" width="4.44140625" customWidth="1"/>
    <col min="11012" max="11012" width="10" customWidth="1"/>
    <col min="11013" max="11013" width="8.5546875" customWidth="1"/>
    <col min="11014" max="11014" width="6.88671875" customWidth="1"/>
    <col min="11015" max="11015" width="9.5546875" customWidth="1"/>
    <col min="11016" max="11018" width="12.109375" customWidth="1"/>
    <col min="11019" max="11019" width="11.6640625" customWidth="1"/>
    <col min="11265" max="11265" width="63.88671875" customWidth="1"/>
    <col min="11266" max="11266" width="5" customWidth="1"/>
    <col min="11267" max="11267" width="4.44140625" customWidth="1"/>
    <col min="11268" max="11268" width="10" customWidth="1"/>
    <col min="11269" max="11269" width="8.5546875" customWidth="1"/>
    <col min="11270" max="11270" width="6.88671875" customWidth="1"/>
    <col min="11271" max="11271" width="9.5546875" customWidth="1"/>
    <col min="11272" max="11274" width="12.109375" customWidth="1"/>
    <col min="11275" max="11275" width="11.6640625" customWidth="1"/>
    <col min="11521" max="11521" width="63.88671875" customWidth="1"/>
    <col min="11522" max="11522" width="5" customWidth="1"/>
    <col min="11523" max="11523" width="4.44140625" customWidth="1"/>
    <col min="11524" max="11524" width="10" customWidth="1"/>
    <col min="11525" max="11525" width="8.5546875" customWidth="1"/>
    <col min="11526" max="11526" width="6.88671875" customWidth="1"/>
    <col min="11527" max="11527" width="9.5546875" customWidth="1"/>
    <col min="11528" max="11530" width="12.109375" customWidth="1"/>
    <col min="11531" max="11531" width="11.6640625" customWidth="1"/>
    <col min="11777" max="11777" width="63.88671875" customWidth="1"/>
    <col min="11778" max="11778" width="5" customWidth="1"/>
    <col min="11779" max="11779" width="4.44140625" customWidth="1"/>
    <col min="11780" max="11780" width="10" customWidth="1"/>
    <col min="11781" max="11781" width="8.5546875" customWidth="1"/>
    <col min="11782" max="11782" width="6.88671875" customWidth="1"/>
    <col min="11783" max="11783" width="9.5546875" customWidth="1"/>
    <col min="11784" max="11786" width="12.109375" customWidth="1"/>
    <col min="11787" max="11787" width="11.6640625" customWidth="1"/>
    <col min="12033" max="12033" width="63.88671875" customWidth="1"/>
    <col min="12034" max="12034" width="5" customWidth="1"/>
    <col min="12035" max="12035" width="4.44140625" customWidth="1"/>
    <col min="12036" max="12036" width="10" customWidth="1"/>
    <col min="12037" max="12037" width="8.5546875" customWidth="1"/>
    <col min="12038" max="12038" width="6.88671875" customWidth="1"/>
    <col min="12039" max="12039" width="9.5546875" customWidth="1"/>
    <col min="12040" max="12042" width="12.109375" customWidth="1"/>
    <col min="12043" max="12043" width="11.6640625" customWidth="1"/>
    <col min="12289" max="12289" width="63.88671875" customWidth="1"/>
    <col min="12290" max="12290" width="5" customWidth="1"/>
    <col min="12291" max="12291" width="4.44140625" customWidth="1"/>
    <col min="12292" max="12292" width="10" customWidth="1"/>
    <col min="12293" max="12293" width="8.5546875" customWidth="1"/>
    <col min="12294" max="12294" width="6.88671875" customWidth="1"/>
    <col min="12295" max="12295" width="9.5546875" customWidth="1"/>
    <col min="12296" max="12298" width="12.109375" customWidth="1"/>
    <col min="12299" max="12299" width="11.6640625" customWidth="1"/>
    <col min="12545" max="12545" width="63.88671875" customWidth="1"/>
    <col min="12546" max="12546" width="5" customWidth="1"/>
    <col min="12547" max="12547" width="4.44140625" customWidth="1"/>
    <col min="12548" max="12548" width="10" customWidth="1"/>
    <col min="12549" max="12549" width="8.5546875" customWidth="1"/>
    <col min="12550" max="12550" width="6.88671875" customWidth="1"/>
    <col min="12551" max="12551" width="9.5546875" customWidth="1"/>
    <col min="12552" max="12554" width="12.109375" customWidth="1"/>
    <col min="12555" max="12555" width="11.6640625" customWidth="1"/>
    <col min="12801" max="12801" width="63.88671875" customWidth="1"/>
    <col min="12802" max="12802" width="5" customWidth="1"/>
    <col min="12803" max="12803" width="4.44140625" customWidth="1"/>
    <col min="12804" max="12804" width="10" customWidth="1"/>
    <col min="12805" max="12805" width="8.5546875" customWidth="1"/>
    <col min="12806" max="12806" width="6.88671875" customWidth="1"/>
    <col min="12807" max="12807" width="9.5546875" customWidth="1"/>
    <col min="12808" max="12810" width="12.109375" customWidth="1"/>
    <col min="12811" max="12811" width="11.6640625" customWidth="1"/>
    <col min="13057" max="13057" width="63.88671875" customWidth="1"/>
    <col min="13058" max="13058" width="5" customWidth="1"/>
    <col min="13059" max="13059" width="4.44140625" customWidth="1"/>
    <col min="13060" max="13060" width="10" customWidth="1"/>
    <col min="13061" max="13061" width="8.5546875" customWidth="1"/>
    <col min="13062" max="13062" width="6.88671875" customWidth="1"/>
    <col min="13063" max="13063" width="9.5546875" customWidth="1"/>
    <col min="13064" max="13066" width="12.109375" customWidth="1"/>
    <col min="13067" max="13067" width="11.6640625" customWidth="1"/>
    <col min="13313" max="13313" width="63.88671875" customWidth="1"/>
    <col min="13314" max="13314" width="5" customWidth="1"/>
    <col min="13315" max="13315" width="4.44140625" customWidth="1"/>
    <col min="13316" max="13316" width="10" customWidth="1"/>
    <col min="13317" max="13317" width="8.5546875" customWidth="1"/>
    <col min="13318" max="13318" width="6.88671875" customWidth="1"/>
    <col min="13319" max="13319" width="9.5546875" customWidth="1"/>
    <col min="13320" max="13322" width="12.109375" customWidth="1"/>
    <col min="13323" max="13323" width="11.6640625" customWidth="1"/>
    <col min="13569" max="13569" width="63.88671875" customWidth="1"/>
    <col min="13570" max="13570" width="5" customWidth="1"/>
    <col min="13571" max="13571" width="4.44140625" customWidth="1"/>
    <col min="13572" max="13572" width="10" customWidth="1"/>
    <col min="13573" max="13573" width="8.5546875" customWidth="1"/>
    <col min="13574" max="13574" width="6.88671875" customWidth="1"/>
    <col min="13575" max="13575" width="9.5546875" customWidth="1"/>
    <col min="13576" max="13578" width="12.109375" customWidth="1"/>
    <col min="13579" max="13579" width="11.6640625" customWidth="1"/>
    <col min="13825" max="13825" width="63.88671875" customWidth="1"/>
    <col min="13826" max="13826" width="5" customWidth="1"/>
    <col min="13827" max="13827" width="4.44140625" customWidth="1"/>
    <col min="13828" max="13828" width="10" customWidth="1"/>
    <col min="13829" max="13829" width="8.5546875" customWidth="1"/>
    <col min="13830" max="13830" width="6.88671875" customWidth="1"/>
    <col min="13831" max="13831" width="9.5546875" customWidth="1"/>
    <col min="13832" max="13834" width="12.109375" customWidth="1"/>
    <col min="13835" max="13835" width="11.6640625" customWidth="1"/>
    <col min="14081" max="14081" width="63.88671875" customWidth="1"/>
    <col min="14082" max="14082" width="5" customWidth="1"/>
    <col min="14083" max="14083" width="4.44140625" customWidth="1"/>
    <col min="14084" max="14084" width="10" customWidth="1"/>
    <col min="14085" max="14085" width="8.5546875" customWidth="1"/>
    <col min="14086" max="14086" width="6.88671875" customWidth="1"/>
    <col min="14087" max="14087" width="9.5546875" customWidth="1"/>
    <col min="14088" max="14090" width="12.109375" customWidth="1"/>
    <col min="14091" max="14091" width="11.6640625" customWidth="1"/>
    <col min="14337" max="14337" width="63.88671875" customWidth="1"/>
    <col min="14338" max="14338" width="5" customWidth="1"/>
    <col min="14339" max="14339" width="4.44140625" customWidth="1"/>
    <col min="14340" max="14340" width="10" customWidth="1"/>
    <col min="14341" max="14341" width="8.5546875" customWidth="1"/>
    <col min="14342" max="14342" width="6.88671875" customWidth="1"/>
    <col min="14343" max="14343" width="9.5546875" customWidth="1"/>
    <col min="14344" max="14346" width="12.109375" customWidth="1"/>
    <col min="14347" max="14347" width="11.6640625" customWidth="1"/>
    <col min="14593" max="14593" width="63.88671875" customWidth="1"/>
    <col min="14594" max="14594" width="5" customWidth="1"/>
    <col min="14595" max="14595" width="4.44140625" customWidth="1"/>
    <col min="14596" max="14596" width="10" customWidth="1"/>
    <col min="14597" max="14597" width="8.5546875" customWidth="1"/>
    <col min="14598" max="14598" width="6.88671875" customWidth="1"/>
    <col min="14599" max="14599" width="9.5546875" customWidth="1"/>
    <col min="14600" max="14602" width="12.109375" customWidth="1"/>
    <col min="14603" max="14603" width="11.6640625" customWidth="1"/>
    <col min="14849" max="14849" width="63.88671875" customWidth="1"/>
    <col min="14850" max="14850" width="5" customWidth="1"/>
    <col min="14851" max="14851" width="4.44140625" customWidth="1"/>
    <col min="14852" max="14852" width="10" customWidth="1"/>
    <col min="14853" max="14853" width="8.5546875" customWidth="1"/>
    <col min="14854" max="14854" width="6.88671875" customWidth="1"/>
    <col min="14855" max="14855" width="9.5546875" customWidth="1"/>
    <col min="14856" max="14858" width="12.109375" customWidth="1"/>
    <col min="14859" max="14859" width="11.6640625" customWidth="1"/>
    <col min="15105" max="15105" width="63.88671875" customWidth="1"/>
    <col min="15106" max="15106" width="5" customWidth="1"/>
    <col min="15107" max="15107" width="4.44140625" customWidth="1"/>
    <col min="15108" max="15108" width="10" customWidth="1"/>
    <col min="15109" max="15109" width="8.5546875" customWidth="1"/>
    <col min="15110" max="15110" width="6.88671875" customWidth="1"/>
    <col min="15111" max="15111" width="9.5546875" customWidth="1"/>
    <col min="15112" max="15114" width="12.109375" customWidth="1"/>
    <col min="15115" max="15115" width="11.6640625" customWidth="1"/>
    <col min="15361" max="15361" width="63.88671875" customWidth="1"/>
    <col min="15362" max="15362" width="5" customWidth="1"/>
    <col min="15363" max="15363" width="4.44140625" customWidth="1"/>
    <col min="15364" max="15364" width="10" customWidth="1"/>
    <col min="15365" max="15365" width="8.5546875" customWidth="1"/>
    <col min="15366" max="15366" width="6.88671875" customWidth="1"/>
    <col min="15367" max="15367" width="9.5546875" customWidth="1"/>
    <col min="15368" max="15370" width="12.109375" customWidth="1"/>
    <col min="15371" max="15371" width="11.6640625" customWidth="1"/>
    <col min="15617" max="15617" width="63.88671875" customWidth="1"/>
    <col min="15618" max="15618" width="5" customWidth="1"/>
    <col min="15619" max="15619" width="4.44140625" customWidth="1"/>
    <col min="15620" max="15620" width="10" customWidth="1"/>
    <col min="15621" max="15621" width="8.5546875" customWidth="1"/>
    <col min="15622" max="15622" width="6.88671875" customWidth="1"/>
    <col min="15623" max="15623" width="9.5546875" customWidth="1"/>
    <col min="15624" max="15626" width="12.109375" customWidth="1"/>
    <col min="15627" max="15627" width="11.6640625" customWidth="1"/>
    <col min="15873" max="15873" width="63.88671875" customWidth="1"/>
    <col min="15874" max="15874" width="5" customWidth="1"/>
    <col min="15875" max="15875" width="4.44140625" customWidth="1"/>
    <col min="15876" max="15876" width="10" customWidth="1"/>
    <col min="15877" max="15877" width="8.5546875" customWidth="1"/>
    <col min="15878" max="15878" width="6.88671875" customWidth="1"/>
    <col min="15879" max="15879" width="9.5546875" customWidth="1"/>
    <col min="15880" max="15882" width="12.109375" customWidth="1"/>
    <col min="15883" max="15883" width="11.6640625" customWidth="1"/>
    <col min="16129" max="16129" width="63.88671875" customWidth="1"/>
    <col min="16130" max="16130" width="5" customWidth="1"/>
    <col min="16131" max="16131" width="4.44140625" customWidth="1"/>
    <col min="16132" max="16132" width="10" customWidth="1"/>
    <col min="16133" max="16133" width="8.5546875" customWidth="1"/>
    <col min="16134" max="16134" width="6.88671875" customWidth="1"/>
    <col min="16135" max="16135" width="9.5546875" customWidth="1"/>
    <col min="16136" max="16138" width="12.109375" customWidth="1"/>
    <col min="16139" max="16139" width="11.6640625" customWidth="1"/>
  </cols>
  <sheetData>
    <row r="1" spans="1:15" s="3" customFormat="1" ht="15" customHeight="1" x14ac:dyDescent="0.25">
      <c r="F1" s="4" t="s">
        <v>140</v>
      </c>
      <c r="G1" s="4"/>
      <c r="H1" s="4"/>
      <c r="I1" s="4"/>
      <c r="J1" s="4"/>
      <c r="K1" s="4"/>
      <c r="L1" s="115"/>
    </row>
    <row r="2" spans="1:15" s="3" customFormat="1" ht="13.8" x14ac:dyDescent="0.25">
      <c r="F2" s="4"/>
      <c r="G2" s="4"/>
      <c r="H2" s="4"/>
      <c r="I2" s="4"/>
      <c r="J2" s="4"/>
      <c r="K2" s="4"/>
      <c r="L2" s="115"/>
    </row>
    <row r="3" spans="1:15" s="3" customFormat="1" ht="13.8" x14ac:dyDescent="0.25">
      <c r="A3" s="5" t="s">
        <v>1</v>
      </c>
      <c r="B3" s="5"/>
      <c r="C3" s="5"/>
      <c r="D3" s="5"/>
      <c r="E3" s="5"/>
      <c r="F3" s="5"/>
      <c r="G3" s="5"/>
      <c r="H3" s="5"/>
      <c r="I3" s="5"/>
      <c r="J3" s="5"/>
      <c r="K3" s="5"/>
      <c r="L3" s="115"/>
    </row>
    <row r="4" spans="1:15" s="3" customFormat="1" ht="13.8" x14ac:dyDescent="0.25">
      <c r="A4" s="5" t="s">
        <v>141</v>
      </c>
      <c r="B4" s="5"/>
      <c r="C4" s="5"/>
      <c r="D4" s="5"/>
      <c r="E4" s="5"/>
      <c r="F4" s="5"/>
      <c r="G4" s="5"/>
      <c r="H4" s="5"/>
      <c r="I4" s="5"/>
      <c r="J4" s="5"/>
      <c r="K4" s="5"/>
      <c r="L4" s="8"/>
      <c r="M4" s="8"/>
      <c r="N4" s="8"/>
      <c r="O4" s="8"/>
    </row>
    <row r="5" spans="1:15" s="3" customFormat="1" ht="13.5" customHeight="1" x14ac:dyDescent="0.25">
      <c r="A5" s="6" t="str">
        <f>IF([1]ЗАПОЛНИТЬ!$F$7=1,CONCATENATE([1]шапки!A4),CONCATENATE([1]шапки!A4,[1]шапки!C4))</f>
        <v xml:space="preserve">(форма № 4-2д, </v>
      </c>
      <c r="B5" s="6"/>
      <c r="C5" s="6"/>
      <c r="D5" s="7" t="str">
        <f>IF([1]ЗАПОЛНИТЬ!$F$7=1,[1]шапки!C4,[1]шапки!D4)</f>
        <v>№ 4-2м),</v>
      </c>
      <c r="E5" s="8" t="str">
        <f>IF([1]ЗАПОЛНИТЬ!$F$7=1,[1]шапки!D4,"")</f>
        <v/>
      </c>
      <c r="F5" s="10"/>
      <c r="G5" s="10"/>
      <c r="H5" s="8"/>
      <c r="I5" s="8"/>
      <c r="J5" s="8"/>
      <c r="K5" s="8"/>
      <c r="L5" s="8"/>
      <c r="M5" s="8"/>
      <c r="N5" s="8"/>
      <c r="O5" s="8"/>
    </row>
    <row r="6" spans="1:15" s="3" customFormat="1" ht="13.8" x14ac:dyDescent="0.25">
      <c r="A6" s="5" t="str">
        <f>CONCATENATE("за ",[1]ЗАПОЛНИТЬ!$B$17," ",[1]ЗАПОЛНИТЬ!$C$17)</f>
        <v>за  2015 р.</v>
      </c>
      <c r="B6" s="5"/>
      <c r="C6" s="5"/>
      <c r="D6" s="5"/>
      <c r="E6" s="5"/>
      <c r="F6" s="5"/>
      <c r="G6" s="5"/>
      <c r="H6" s="5"/>
      <c r="I6" s="5"/>
      <c r="J6" s="5"/>
      <c r="K6" s="5"/>
    </row>
    <row r="7" spans="1:15" s="12" customFormat="1" ht="4.5" hidden="1" customHeight="1" x14ac:dyDescent="0.2"/>
    <row r="8" spans="1:15" s="12" customFormat="1" ht="9" customHeight="1" x14ac:dyDescent="0.2">
      <c r="K8" s="13" t="s">
        <v>3</v>
      </c>
    </row>
    <row r="9" spans="1:15" s="12" customFormat="1" ht="23.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8"/>
      <c r="M9" s="119"/>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20">
        <f>[1]ЗАПОЛНИТЬ!B14</f>
        <v>1210136300</v>
      </c>
      <c r="L10" s="118"/>
      <c r="M10" s="18"/>
    </row>
    <row r="11" spans="1:15" s="12" customFormat="1" ht="11.25" customHeight="1" x14ac:dyDescent="0.2">
      <c r="A11" s="18" t="str">
        <f>[1]Ф.4.1.КФК20!A11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18"/>
      <c r="M11" s="18"/>
    </row>
    <row r="12" spans="1:15" s="12" customFormat="1" ht="21.75" customHeight="1" x14ac:dyDescent="0.25">
      <c r="A12" s="21" t="s">
        <v>101</v>
      </c>
      <c r="B12" s="21"/>
      <c r="C12" s="21"/>
      <c r="D12" s="120" t="str">
        <f>[1]ЗАПОЛНИТЬ!H9</f>
        <v>-</v>
      </c>
      <c r="E12" s="121" t="str">
        <f>IF(D12&gt;0,VLOOKUP(D12,'[1]ДовидникКВК(ГОС)'!A$1:B$65536,2,FALSE),"")</f>
        <v>-</v>
      </c>
      <c r="F12" s="121"/>
      <c r="G12" s="121"/>
      <c r="H12" s="121"/>
      <c r="I12" s="121"/>
      <c r="J12" s="25"/>
      <c r="K12" s="25"/>
      <c r="L12" s="122"/>
      <c r="M12" s="119"/>
    </row>
    <row r="13" spans="1:15" s="12" customFormat="1" ht="21" customHeight="1" x14ac:dyDescent="0.35">
      <c r="A13" s="21" t="s">
        <v>12</v>
      </c>
      <c r="B13" s="21"/>
      <c r="C13" s="21"/>
      <c r="D13" s="123"/>
      <c r="E13" s="124"/>
      <c r="F13" s="124"/>
      <c r="G13" s="124"/>
      <c r="H13" s="124"/>
      <c r="I13" s="124"/>
      <c r="J13" s="124"/>
      <c r="K13" s="124"/>
      <c r="L13" s="118"/>
      <c r="M13" s="119"/>
    </row>
    <row r="14" spans="1:15" s="12" customFormat="1" ht="22.5" customHeight="1" x14ac:dyDescent="0.25">
      <c r="A14" s="21" t="s">
        <v>13</v>
      </c>
      <c r="B14" s="21"/>
      <c r="C14" s="21"/>
      <c r="D14" s="28" t="str">
        <f>[1]ЗАПОЛНИТЬ!H10</f>
        <v>-</v>
      </c>
      <c r="E14" s="121" t="str">
        <f>[1]ЗАПОЛНИТЬ!I10</f>
        <v>10 - Орган з питань освіти і науки, молоді</v>
      </c>
      <c r="F14" s="121"/>
      <c r="G14" s="121"/>
      <c r="H14" s="121"/>
      <c r="I14" s="121"/>
      <c r="J14" s="121"/>
      <c r="K14" s="121"/>
      <c r="L14" s="118"/>
      <c r="M14" s="119"/>
    </row>
    <row r="15" spans="1:15" s="12" customFormat="1" ht="45" customHeight="1" x14ac:dyDescent="0.35">
      <c r="A15" s="21" t="s">
        <v>14</v>
      </c>
      <c r="B15" s="21"/>
      <c r="C15" s="21"/>
      <c r="D15" s="26"/>
      <c r="E15" s="125" t="s">
        <v>102</v>
      </c>
      <c r="F15" s="125"/>
      <c r="G15" s="125"/>
      <c r="H15" s="125"/>
      <c r="I15" s="125"/>
      <c r="J15" s="125"/>
      <c r="K15" s="125"/>
      <c r="L15" s="118"/>
      <c r="M15" s="119"/>
    </row>
    <row r="16" spans="1:15" s="12" customFormat="1" ht="10.199999999999999" x14ac:dyDescent="0.2">
      <c r="A16" s="33" t="s">
        <v>103</v>
      </c>
    </row>
    <row r="17" spans="1:11" s="12" customFormat="1" ht="10.199999999999999" x14ac:dyDescent="0.2">
      <c r="A17" s="33" t="s">
        <v>16</v>
      </c>
    </row>
    <row r="18" spans="1:11" s="12" customFormat="1" ht="11.25" customHeight="1" x14ac:dyDescent="0.2">
      <c r="A18" s="34" t="s">
        <v>17</v>
      </c>
      <c r="B18" s="34" t="s">
        <v>18</v>
      </c>
      <c r="C18" s="34" t="s">
        <v>19</v>
      </c>
      <c r="D18" s="34" t="s">
        <v>142</v>
      </c>
      <c r="E18" s="34" t="s">
        <v>22</v>
      </c>
      <c r="F18" s="34" t="s">
        <v>105</v>
      </c>
      <c r="G18" s="34" t="s">
        <v>143</v>
      </c>
      <c r="H18" s="34" t="s">
        <v>23</v>
      </c>
      <c r="I18" s="34" t="s">
        <v>24</v>
      </c>
      <c r="J18" s="34" t="s">
        <v>25</v>
      </c>
      <c r="K18" s="126" t="s">
        <v>26</v>
      </c>
    </row>
    <row r="19" spans="1:11" s="12" customFormat="1" ht="10.199999999999999" x14ac:dyDescent="0.2">
      <c r="A19" s="34"/>
      <c r="B19" s="34"/>
      <c r="C19" s="34"/>
      <c r="D19" s="34"/>
      <c r="E19" s="34"/>
      <c r="F19" s="34"/>
      <c r="G19" s="34"/>
      <c r="H19" s="34"/>
      <c r="I19" s="34"/>
      <c r="J19" s="34"/>
      <c r="K19" s="126"/>
    </row>
    <row r="20" spans="1:11" s="12" customFormat="1" ht="21.75" customHeight="1" x14ac:dyDescent="0.2">
      <c r="A20" s="34"/>
      <c r="B20" s="34"/>
      <c r="C20" s="34"/>
      <c r="D20" s="34"/>
      <c r="E20" s="34"/>
      <c r="F20" s="34"/>
      <c r="G20" s="34"/>
      <c r="H20" s="34"/>
      <c r="I20" s="34"/>
      <c r="J20" s="34"/>
      <c r="K20" s="126"/>
    </row>
    <row r="21" spans="1:11" s="12" customFormat="1" ht="10.199999999999999" x14ac:dyDescent="0.2">
      <c r="A21" s="37">
        <v>1</v>
      </c>
      <c r="B21" s="37">
        <v>2</v>
      </c>
      <c r="C21" s="37">
        <v>3</v>
      </c>
      <c r="D21" s="37">
        <v>4</v>
      </c>
      <c r="E21" s="37">
        <v>5</v>
      </c>
      <c r="F21" s="37">
        <v>6</v>
      </c>
      <c r="G21" s="37">
        <v>7</v>
      </c>
      <c r="H21" s="37">
        <v>8</v>
      </c>
      <c r="I21" s="37">
        <v>9</v>
      </c>
      <c r="J21" s="37">
        <v>10</v>
      </c>
      <c r="K21" s="37">
        <v>11</v>
      </c>
    </row>
    <row r="22" spans="1:11" s="12" customFormat="1" ht="10.199999999999999" x14ac:dyDescent="0.2">
      <c r="A22" s="37" t="s">
        <v>112</v>
      </c>
      <c r="B22" s="39" t="s">
        <v>27</v>
      </c>
      <c r="C22" s="40" t="s">
        <v>28</v>
      </c>
      <c r="D22" s="41">
        <f>SUM([1]Ф.4.2.070101:Ф.4.2.КФК30!D22)</f>
        <v>5204224</v>
      </c>
      <c r="E22" s="41">
        <f>SUM([1]Ф.4.2.070101:Ф.4.2.КФК30!E22)</f>
        <v>85949.709999999992</v>
      </c>
      <c r="F22" s="41">
        <f>SUM([1]Ф.4.2.070101:Ф.4.2.КФК30!F22)</f>
        <v>0</v>
      </c>
      <c r="G22" s="41">
        <f>SUM([1]Ф.4.2.070101:Ф.4.2.КФК30!G22)</f>
        <v>0</v>
      </c>
      <c r="H22" s="41">
        <f>SUM([1]Ф.4.2.070101:Ф.4.2.КФК30!H22)</f>
        <v>5130854.4799999995</v>
      </c>
      <c r="I22" s="43" t="s">
        <v>27</v>
      </c>
      <c r="J22" s="43" t="s">
        <v>27</v>
      </c>
      <c r="K22" s="41">
        <f>SUM([1]Ф.4.2.070101:Ф.4.2.КФК30!K22)</f>
        <v>28726.119999999741</v>
      </c>
    </row>
    <row r="23" spans="1:11" s="12" customFormat="1" ht="10.199999999999999" x14ac:dyDescent="0.2">
      <c r="A23" s="44" t="s">
        <v>144</v>
      </c>
      <c r="B23" s="39" t="s">
        <v>27</v>
      </c>
      <c r="C23" s="40" t="s">
        <v>29</v>
      </c>
      <c r="D23" s="41">
        <f>SUM([1]Ф.4.2.070101:Ф.4.2.КФК30!D23)</f>
        <v>4983640</v>
      </c>
      <c r="E23" s="43" t="s">
        <v>27</v>
      </c>
      <c r="F23" s="43" t="s">
        <v>27</v>
      </c>
      <c r="G23" s="43" t="s">
        <v>27</v>
      </c>
      <c r="H23" s="41">
        <f>SUM([1]Ф.4.2.070101:Ф.4.2.КФК30!H23)</f>
        <v>4983637.67</v>
      </c>
      <c r="I23" s="43" t="s">
        <v>27</v>
      </c>
      <c r="J23" s="43" t="s">
        <v>27</v>
      </c>
      <c r="K23" s="43" t="s">
        <v>27</v>
      </c>
    </row>
    <row r="24" spans="1:11" s="12" customFormat="1" ht="27.75" customHeight="1" x14ac:dyDescent="0.2">
      <c r="A24" s="127" t="s">
        <v>145</v>
      </c>
      <c r="B24" s="39" t="s">
        <v>27</v>
      </c>
      <c r="C24" s="40" t="s">
        <v>31</v>
      </c>
      <c r="D24" s="41">
        <f>SUM([1]Ф.4.2.070101:Ф.4.2.КФК30!D24)</f>
        <v>134840</v>
      </c>
      <c r="E24" s="43" t="s">
        <v>27</v>
      </c>
      <c r="F24" s="43" t="s">
        <v>27</v>
      </c>
      <c r="G24" s="43" t="s">
        <v>27</v>
      </c>
      <c r="H24" s="41">
        <f>SUM([1]Ф.4.2.070101:Ф.4.2.КФК30!H24)</f>
        <v>147216.81</v>
      </c>
      <c r="I24" s="43" t="s">
        <v>27</v>
      </c>
      <c r="J24" s="43" t="s">
        <v>27</v>
      </c>
      <c r="K24" s="43" t="s">
        <v>27</v>
      </c>
    </row>
    <row r="25" spans="1:11" s="12" customFormat="1" ht="15.6" x14ac:dyDescent="0.2">
      <c r="A25" s="127" t="s">
        <v>146</v>
      </c>
      <c r="B25" s="39" t="s">
        <v>27</v>
      </c>
      <c r="C25" s="40" t="s">
        <v>33</v>
      </c>
      <c r="D25" s="41">
        <f>SUM([1]Ф.4.2.070101:Ф.4.2.КФК30!D25)</f>
        <v>0</v>
      </c>
      <c r="E25" s="43" t="s">
        <v>27</v>
      </c>
      <c r="F25" s="43" t="s">
        <v>27</v>
      </c>
      <c r="G25" s="128">
        <v>0</v>
      </c>
      <c r="H25" s="41">
        <f>SUM([1]Ф.4.2.070101:Ф.4.2.КФК30!H25)</f>
        <v>0</v>
      </c>
      <c r="I25" s="43" t="s">
        <v>27</v>
      </c>
      <c r="J25" s="43" t="s">
        <v>27</v>
      </c>
      <c r="K25" s="43" t="s">
        <v>27</v>
      </c>
    </row>
    <row r="26" spans="1:11" s="12" customFormat="1" ht="15.6" x14ac:dyDescent="0.2">
      <c r="A26" s="127" t="s">
        <v>147</v>
      </c>
      <c r="B26" s="39" t="s">
        <v>27</v>
      </c>
      <c r="C26" s="40" t="s">
        <v>35</v>
      </c>
      <c r="D26" s="41">
        <f>SUM([1]Ф.4.2.070101:Ф.4.2.КФК30!D26)</f>
        <v>0</v>
      </c>
      <c r="E26" s="43" t="s">
        <v>27</v>
      </c>
      <c r="F26" s="43" t="s">
        <v>27</v>
      </c>
      <c r="G26" s="43" t="s">
        <v>27</v>
      </c>
      <c r="H26" s="41">
        <f>SUM([1]Ф.4.2.070101:Ф.4.2.КФК30!H26)</f>
        <v>0</v>
      </c>
      <c r="I26" s="43" t="s">
        <v>27</v>
      </c>
      <c r="J26" s="43" t="s">
        <v>27</v>
      </c>
      <c r="K26" s="43" t="s">
        <v>27</v>
      </c>
    </row>
    <row r="27" spans="1:11" s="12" customFormat="1" ht="10.199999999999999" x14ac:dyDescent="0.2">
      <c r="A27" s="44" t="s">
        <v>117</v>
      </c>
      <c r="B27" s="39" t="s">
        <v>27</v>
      </c>
      <c r="C27" s="40" t="s">
        <v>37</v>
      </c>
      <c r="D27" s="41">
        <f>SUM([1]Ф.4.2.070101:Ф.4.2.КФК30!D27)</f>
        <v>85744</v>
      </c>
      <c r="E27" s="43" t="s">
        <v>27</v>
      </c>
      <c r="F27" s="43" t="s">
        <v>27</v>
      </c>
      <c r="G27" s="43" t="s">
        <v>27</v>
      </c>
      <c r="H27" s="43" t="s">
        <v>27</v>
      </c>
      <c r="I27" s="43" t="s">
        <v>27</v>
      </c>
      <c r="J27" s="43" t="s">
        <v>27</v>
      </c>
      <c r="K27" s="43" t="s">
        <v>27</v>
      </c>
    </row>
    <row r="28" spans="1:11" s="12" customFormat="1" ht="10.199999999999999" x14ac:dyDescent="0.2">
      <c r="A28" s="129" t="s">
        <v>148</v>
      </c>
      <c r="B28" s="39" t="s">
        <v>27</v>
      </c>
      <c r="C28" s="40" t="s">
        <v>39</v>
      </c>
      <c r="D28" s="41">
        <f>SUM([1]Ф.4.2.070101:Ф.4.2.КФК30!D28)</f>
        <v>5204224</v>
      </c>
      <c r="E28" s="43" t="s">
        <v>27</v>
      </c>
      <c r="F28" s="43" t="s">
        <v>27</v>
      </c>
      <c r="G28" s="43" t="s">
        <v>27</v>
      </c>
      <c r="H28" s="43" t="s">
        <v>27</v>
      </c>
      <c r="I28" s="41">
        <f>SUM([1]Ф.4.2.070101:Ф.4.2.КФК30!I28)</f>
        <v>5188078.07</v>
      </c>
      <c r="J28" s="41">
        <f>SUM([1]Ф.4.2.070101:Ф.4.2.КФК30!J28)</f>
        <v>5135720.8199999994</v>
      </c>
      <c r="K28" s="43" t="s">
        <v>27</v>
      </c>
    </row>
    <row r="29" spans="1:11" s="12" customFormat="1" ht="10.199999999999999" x14ac:dyDescent="0.2">
      <c r="A29" s="130" t="s">
        <v>119</v>
      </c>
      <c r="B29" s="131"/>
      <c r="C29" s="132"/>
      <c r="D29" s="128"/>
      <c r="E29" s="43"/>
      <c r="F29" s="43"/>
      <c r="G29" s="43"/>
      <c r="H29" s="43"/>
      <c r="I29" s="128"/>
      <c r="J29" s="128"/>
      <c r="K29" s="43"/>
    </row>
    <row r="30" spans="1:11" s="12" customFormat="1" ht="10.199999999999999" x14ac:dyDescent="0.2">
      <c r="A30" s="39" t="s">
        <v>120</v>
      </c>
      <c r="B30" s="39">
        <v>2000</v>
      </c>
      <c r="C30" s="40" t="s">
        <v>41</v>
      </c>
      <c r="D30" s="41">
        <f>SUM([1]Ф.4.2.070101:Ф.4.2.КФК30!D30)</f>
        <v>4674615</v>
      </c>
      <c r="E30" s="43" t="s">
        <v>27</v>
      </c>
      <c r="F30" s="43" t="s">
        <v>27</v>
      </c>
      <c r="G30" s="43" t="s">
        <v>27</v>
      </c>
      <c r="H30" s="43" t="s">
        <v>27</v>
      </c>
      <c r="I30" s="41">
        <f>SUM([1]Ф.4.2.070101:Ф.4.2.КФК30!I30)</f>
        <v>4658470.0600000005</v>
      </c>
      <c r="J30" s="41">
        <f>SUM([1]Ф.4.2.070101:Ф.4.2.КФК30!J30)</f>
        <v>4606112.8099999996</v>
      </c>
      <c r="K30" s="43" t="s">
        <v>27</v>
      </c>
    </row>
    <row r="31" spans="1:11" s="12" customFormat="1" ht="10.199999999999999" x14ac:dyDescent="0.2">
      <c r="A31" s="48" t="s">
        <v>30</v>
      </c>
      <c r="B31" s="39">
        <v>2100</v>
      </c>
      <c r="C31" s="40" t="s">
        <v>43</v>
      </c>
      <c r="D31" s="41">
        <f>SUM([1]Ф.4.2.070101:Ф.4.2.КФК30!D31)</f>
        <v>0</v>
      </c>
      <c r="E31" s="43" t="s">
        <v>27</v>
      </c>
      <c r="F31" s="43" t="s">
        <v>27</v>
      </c>
      <c r="G31" s="43" t="s">
        <v>27</v>
      </c>
      <c r="H31" s="43" t="s">
        <v>27</v>
      </c>
      <c r="I31" s="41">
        <f>SUM([1]Ф.4.2.070101:Ф.4.2.КФК30!I31)</f>
        <v>0</v>
      </c>
      <c r="J31" s="41">
        <f>SUM([1]Ф.4.2.070101:Ф.4.2.КФК30!J31)</f>
        <v>0</v>
      </c>
      <c r="K31" s="43" t="s">
        <v>27</v>
      </c>
    </row>
    <row r="32" spans="1:11" s="12" customFormat="1" ht="10.199999999999999" x14ac:dyDescent="0.2">
      <c r="A32" s="49" t="s">
        <v>32</v>
      </c>
      <c r="B32" s="50">
        <v>2110</v>
      </c>
      <c r="C32" s="133" t="s">
        <v>149</v>
      </c>
      <c r="D32" s="41">
        <f>SUM([1]Ф.4.2.070101:Ф.4.2.КФК30!D32)</f>
        <v>0</v>
      </c>
      <c r="E32" s="43" t="s">
        <v>27</v>
      </c>
      <c r="F32" s="43" t="s">
        <v>27</v>
      </c>
      <c r="G32" s="43" t="s">
        <v>27</v>
      </c>
      <c r="H32" s="43" t="s">
        <v>27</v>
      </c>
      <c r="I32" s="41">
        <f>SUM([1]Ф.4.2.070101:Ф.4.2.КФК30!I32)</f>
        <v>0</v>
      </c>
      <c r="J32" s="41">
        <f>SUM([1]Ф.4.2.070101:Ф.4.2.КФК30!J32)</f>
        <v>0</v>
      </c>
      <c r="K32" s="43" t="s">
        <v>27</v>
      </c>
    </row>
    <row r="33" spans="1:11" s="12" customFormat="1" ht="10.199999999999999" x14ac:dyDescent="0.2">
      <c r="A33" s="51" t="s">
        <v>34</v>
      </c>
      <c r="B33" s="35">
        <v>2111</v>
      </c>
      <c r="C33" s="35">
        <v>110</v>
      </c>
      <c r="D33" s="41">
        <f>SUM([1]Ф.4.2.070101:Ф.4.2.КФК30!D33)</f>
        <v>0</v>
      </c>
      <c r="E33" s="43" t="s">
        <v>27</v>
      </c>
      <c r="F33" s="43" t="s">
        <v>27</v>
      </c>
      <c r="G33" s="43" t="s">
        <v>27</v>
      </c>
      <c r="H33" s="43" t="s">
        <v>27</v>
      </c>
      <c r="I33" s="41">
        <f>SUM([1]Ф.4.2.070101:Ф.4.2.КФК30!I33)</f>
        <v>0</v>
      </c>
      <c r="J33" s="41">
        <f>SUM([1]Ф.4.2.070101:Ф.4.2.КФК30!J33)</f>
        <v>0</v>
      </c>
      <c r="K33" s="43" t="s">
        <v>27</v>
      </c>
    </row>
    <row r="34" spans="1:11" s="12" customFormat="1" ht="10.199999999999999" x14ac:dyDescent="0.2">
      <c r="A34" s="51" t="s">
        <v>36</v>
      </c>
      <c r="B34" s="35">
        <v>2112</v>
      </c>
      <c r="C34" s="35">
        <v>120</v>
      </c>
      <c r="D34" s="41">
        <f>SUM([1]Ф.4.2.070101:Ф.4.2.КФК30!D34)</f>
        <v>0</v>
      </c>
      <c r="E34" s="43" t="s">
        <v>27</v>
      </c>
      <c r="F34" s="43" t="s">
        <v>27</v>
      </c>
      <c r="G34" s="43" t="s">
        <v>27</v>
      </c>
      <c r="H34" s="43" t="s">
        <v>27</v>
      </c>
      <c r="I34" s="41">
        <f>SUM([1]Ф.4.2.070101:Ф.4.2.КФК30!I34)</f>
        <v>0</v>
      </c>
      <c r="J34" s="41">
        <f>SUM([1]Ф.4.2.070101:Ф.4.2.КФК30!J34)</f>
        <v>0</v>
      </c>
      <c r="K34" s="43" t="s">
        <v>27</v>
      </c>
    </row>
    <row r="35" spans="1:11" s="12" customFormat="1" ht="12" customHeight="1" x14ac:dyDescent="0.2">
      <c r="A35" s="52" t="s">
        <v>38</v>
      </c>
      <c r="B35" s="50">
        <v>2120</v>
      </c>
      <c r="C35" s="50">
        <v>130</v>
      </c>
      <c r="D35" s="41">
        <f>SUM([1]Ф.4.2.070101:Ф.4.2.КФК30!D35)</f>
        <v>0</v>
      </c>
      <c r="E35" s="43" t="s">
        <v>27</v>
      </c>
      <c r="F35" s="43" t="s">
        <v>27</v>
      </c>
      <c r="G35" s="43" t="s">
        <v>27</v>
      </c>
      <c r="H35" s="43" t="s">
        <v>27</v>
      </c>
      <c r="I35" s="41">
        <f>SUM([1]Ф.4.2.070101:Ф.4.2.КФК30!I35)</f>
        <v>0</v>
      </c>
      <c r="J35" s="41">
        <f>SUM([1]Ф.4.2.070101:Ф.4.2.КФК30!J35)</f>
        <v>0</v>
      </c>
      <c r="K35" s="43" t="s">
        <v>27</v>
      </c>
    </row>
    <row r="36" spans="1:11" s="12" customFormat="1" ht="12" customHeight="1" x14ac:dyDescent="0.2">
      <c r="A36" s="53" t="s">
        <v>40</v>
      </c>
      <c r="B36" s="39">
        <v>2200</v>
      </c>
      <c r="C36" s="39">
        <v>140</v>
      </c>
      <c r="D36" s="41">
        <f>SUM([1]Ф.4.2.070101:Ф.4.2.КФК30!D36)</f>
        <v>4674615</v>
      </c>
      <c r="E36" s="43" t="s">
        <v>27</v>
      </c>
      <c r="F36" s="43" t="s">
        <v>27</v>
      </c>
      <c r="G36" s="43" t="s">
        <v>27</v>
      </c>
      <c r="H36" s="43" t="s">
        <v>27</v>
      </c>
      <c r="I36" s="41">
        <f>SUM([1]Ф.4.2.070101:Ф.4.2.КФК30!I36)</f>
        <v>4658470.0600000005</v>
      </c>
      <c r="J36" s="41">
        <f>SUM([1]Ф.4.2.070101:Ф.4.2.КФК30!J36)</f>
        <v>4606112.8099999996</v>
      </c>
      <c r="K36" s="43" t="s">
        <v>27</v>
      </c>
    </row>
    <row r="37" spans="1:11" s="12" customFormat="1" ht="10.199999999999999" x14ac:dyDescent="0.2">
      <c r="A37" s="49" t="s">
        <v>42</v>
      </c>
      <c r="B37" s="50">
        <v>2210</v>
      </c>
      <c r="C37" s="50">
        <v>150</v>
      </c>
      <c r="D37" s="41">
        <f>SUM([1]Ф.4.2.070101:Ф.4.2.КФК30!D37)</f>
        <v>4298389</v>
      </c>
      <c r="E37" s="43" t="s">
        <v>27</v>
      </c>
      <c r="F37" s="43" t="s">
        <v>27</v>
      </c>
      <c r="G37" s="43" t="s">
        <v>27</v>
      </c>
      <c r="H37" s="43" t="s">
        <v>27</v>
      </c>
      <c r="I37" s="41">
        <f>SUM([1]Ф.4.2.070101:Ф.4.2.КФК30!I37)</f>
        <v>4285412.54</v>
      </c>
      <c r="J37" s="41">
        <f>SUM([1]Ф.4.2.070101:Ф.4.2.КФК30!J37)</f>
        <v>4203510.1499999994</v>
      </c>
      <c r="K37" s="43" t="s">
        <v>27</v>
      </c>
    </row>
    <row r="38" spans="1:11" s="12" customFormat="1" ht="10.199999999999999" x14ac:dyDescent="0.2">
      <c r="A38" s="49" t="s">
        <v>44</v>
      </c>
      <c r="B38" s="50">
        <v>2220</v>
      </c>
      <c r="C38" s="50">
        <v>160</v>
      </c>
      <c r="D38" s="41">
        <f>SUM([1]Ф.4.2.070101:Ф.4.2.КФК30!D38)</f>
        <v>12763</v>
      </c>
      <c r="E38" s="43" t="s">
        <v>27</v>
      </c>
      <c r="F38" s="43" t="s">
        <v>27</v>
      </c>
      <c r="G38" s="43" t="s">
        <v>27</v>
      </c>
      <c r="H38" s="43" t="s">
        <v>27</v>
      </c>
      <c r="I38" s="41">
        <f>SUM([1]Ф.4.2.070101:Ф.4.2.КФК30!I38)</f>
        <v>12762.63</v>
      </c>
      <c r="J38" s="41">
        <f>SUM([1]Ф.4.2.070101:Ф.4.2.КФК30!J38)</f>
        <v>12224.51</v>
      </c>
      <c r="K38" s="43" t="s">
        <v>27</v>
      </c>
    </row>
    <row r="39" spans="1:11" s="12" customFormat="1" ht="10.199999999999999" x14ac:dyDescent="0.2">
      <c r="A39" s="49" t="s">
        <v>45</v>
      </c>
      <c r="B39" s="50">
        <v>2230</v>
      </c>
      <c r="C39" s="50">
        <v>170</v>
      </c>
      <c r="D39" s="41">
        <f>SUM([1]Ф.4.2.070101:Ф.4.2.КФК30!D39)</f>
        <v>361943</v>
      </c>
      <c r="E39" s="43" t="s">
        <v>27</v>
      </c>
      <c r="F39" s="43" t="s">
        <v>27</v>
      </c>
      <c r="G39" s="43" t="s">
        <v>27</v>
      </c>
      <c r="H39" s="43" t="s">
        <v>27</v>
      </c>
      <c r="I39" s="41">
        <f>SUM([1]Ф.4.2.070101:Ф.4.2.КФК30!I39)</f>
        <v>358775.35</v>
      </c>
      <c r="J39" s="41">
        <f>SUM([1]Ф.4.2.070101:Ф.4.2.КФК30!J39)</f>
        <v>388858.61</v>
      </c>
      <c r="K39" s="43" t="s">
        <v>27</v>
      </c>
    </row>
    <row r="40" spans="1:11" s="12" customFormat="1" ht="10.199999999999999" x14ac:dyDescent="0.2">
      <c r="A40" s="49" t="s">
        <v>46</v>
      </c>
      <c r="B40" s="50">
        <v>2240</v>
      </c>
      <c r="C40" s="50">
        <v>180</v>
      </c>
      <c r="D40" s="41">
        <f>SUM([1]Ф.4.2.070101:Ф.4.2.КФК30!D40)</f>
        <v>1520</v>
      </c>
      <c r="E40" s="43" t="s">
        <v>27</v>
      </c>
      <c r="F40" s="43" t="s">
        <v>27</v>
      </c>
      <c r="G40" s="43" t="s">
        <v>27</v>
      </c>
      <c r="H40" s="43" t="s">
        <v>27</v>
      </c>
      <c r="I40" s="41">
        <f>SUM([1]Ф.4.2.070101:Ф.4.2.КФК30!I40)</f>
        <v>1519.54</v>
      </c>
      <c r="J40" s="41">
        <f>SUM([1]Ф.4.2.070101:Ф.4.2.КФК30!J40)</f>
        <v>1519.54</v>
      </c>
      <c r="K40" s="43" t="s">
        <v>27</v>
      </c>
    </row>
    <row r="41" spans="1:11" s="12" customFormat="1" ht="10.199999999999999" x14ac:dyDescent="0.2">
      <c r="A41" s="49" t="s">
        <v>47</v>
      </c>
      <c r="B41" s="50">
        <v>2250</v>
      </c>
      <c r="C41" s="50">
        <v>190</v>
      </c>
      <c r="D41" s="41">
        <f>SUM([1]Ф.4.2.070101:Ф.4.2.КФК30!D41)</f>
        <v>0</v>
      </c>
      <c r="E41" s="43" t="s">
        <v>27</v>
      </c>
      <c r="F41" s="43" t="s">
        <v>27</v>
      </c>
      <c r="G41" s="43" t="s">
        <v>27</v>
      </c>
      <c r="H41" s="43" t="s">
        <v>27</v>
      </c>
      <c r="I41" s="41">
        <f>SUM([1]Ф.4.2.070101:Ф.4.2.КФК30!I41)</f>
        <v>0</v>
      </c>
      <c r="J41" s="41">
        <f>SUM([1]Ф.4.2.070101:Ф.4.2.КФК30!J41)</f>
        <v>0</v>
      </c>
      <c r="K41" s="43" t="s">
        <v>27</v>
      </c>
    </row>
    <row r="42" spans="1:11" s="12" customFormat="1" ht="12.75" customHeight="1" x14ac:dyDescent="0.2">
      <c r="A42" s="52" t="s">
        <v>48</v>
      </c>
      <c r="B42" s="50">
        <v>2260</v>
      </c>
      <c r="C42" s="50">
        <v>200</v>
      </c>
      <c r="D42" s="41">
        <f>SUM([1]Ф.4.2.070101:Ф.4.2.КФК30!D42)</f>
        <v>0</v>
      </c>
      <c r="E42" s="43" t="s">
        <v>27</v>
      </c>
      <c r="F42" s="43" t="s">
        <v>27</v>
      </c>
      <c r="G42" s="43" t="s">
        <v>27</v>
      </c>
      <c r="H42" s="43" t="s">
        <v>27</v>
      </c>
      <c r="I42" s="41">
        <f>SUM([1]Ф.4.2.070101:Ф.4.2.КФК30!I42)</f>
        <v>0</v>
      </c>
      <c r="J42" s="41">
        <f>SUM([1]Ф.4.2.070101:Ф.4.2.КФК30!J42)</f>
        <v>0</v>
      </c>
      <c r="K42" s="43" t="s">
        <v>27</v>
      </c>
    </row>
    <row r="43" spans="1:11" s="12" customFormat="1" ht="10.199999999999999" x14ac:dyDescent="0.2">
      <c r="A43" s="52" t="s">
        <v>49</v>
      </c>
      <c r="B43" s="50">
        <v>2270</v>
      </c>
      <c r="C43" s="50">
        <v>210</v>
      </c>
      <c r="D43" s="41">
        <f>SUM([1]Ф.4.2.070101:Ф.4.2.КФК30!D43)</f>
        <v>0</v>
      </c>
      <c r="E43" s="43" t="s">
        <v>27</v>
      </c>
      <c r="F43" s="43" t="s">
        <v>27</v>
      </c>
      <c r="G43" s="43" t="s">
        <v>27</v>
      </c>
      <c r="H43" s="43" t="s">
        <v>27</v>
      </c>
      <c r="I43" s="41">
        <f>SUM([1]Ф.4.2.070101:Ф.4.2.КФК30!I43)</f>
        <v>0</v>
      </c>
      <c r="J43" s="41">
        <f>SUM([1]Ф.4.2.070101:Ф.4.2.КФК30!J43)</f>
        <v>0</v>
      </c>
      <c r="K43" s="43" t="s">
        <v>27</v>
      </c>
    </row>
    <row r="44" spans="1:11" s="12" customFormat="1" ht="10.199999999999999" x14ac:dyDescent="0.2">
      <c r="A44" s="51" t="s">
        <v>50</v>
      </c>
      <c r="B44" s="35">
        <v>2271</v>
      </c>
      <c r="C44" s="35">
        <v>220</v>
      </c>
      <c r="D44" s="41">
        <f>SUM([1]Ф.4.2.070101:Ф.4.2.КФК30!D44)</f>
        <v>0</v>
      </c>
      <c r="E44" s="43" t="s">
        <v>27</v>
      </c>
      <c r="F44" s="43" t="s">
        <v>27</v>
      </c>
      <c r="G44" s="43" t="s">
        <v>27</v>
      </c>
      <c r="H44" s="43" t="s">
        <v>27</v>
      </c>
      <c r="I44" s="41">
        <f>SUM([1]Ф.4.2.070101:Ф.4.2.КФК30!I44)</f>
        <v>0</v>
      </c>
      <c r="J44" s="41">
        <f>SUM([1]Ф.4.2.070101:Ф.4.2.КФК30!J44)</f>
        <v>0</v>
      </c>
      <c r="K44" s="43" t="s">
        <v>27</v>
      </c>
    </row>
    <row r="45" spans="1:11" s="12" customFormat="1" ht="10.199999999999999" x14ac:dyDescent="0.2">
      <c r="A45" s="51" t="s">
        <v>51</v>
      </c>
      <c r="B45" s="35">
        <v>2272</v>
      </c>
      <c r="C45" s="35">
        <v>230</v>
      </c>
      <c r="D45" s="41">
        <f>SUM([1]Ф.4.2.070101:Ф.4.2.КФК30!D45)</f>
        <v>0</v>
      </c>
      <c r="E45" s="43" t="s">
        <v>27</v>
      </c>
      <c r="F45" s="43" t="s">
        <v>27</v>
      </c>
      <c r="G45" s="43" t="s">
        <v>27</v>
      </c>
      <c r="H45" s="43" t="s">
        <v>27</v>
      </c>
      <c r="I45" s="41">
        <f>SUM([1]Ф.4.2.070101:Ф.4.2.КФК30!I45)</f>
        <v>0</v>
      </c>
      <c r="J45" s="41">
        <f>SUM([1]Ф.4.2.070101:Ф.4.2.КФК30!J45)</f>
        <v>0</v>
      </c>
      <c r="K45" s="43" t="s">
        <v>27</v>
      </c>
    </row>
    <row r="46" spans="1:11" s="12" customFormat="1" ht="10.199999999999999" x14ac:dyDescent="0.2">
      <c r="A46" s="51" t="s">
        <v>52</v>
      </c>
      <c r="B46" s="35">
        <v>2273</v>
      </c>
      <c r="C46" s="35">
        <v>240</v>
      </c>
      <c r="D46" s="41">
        <f>SUM([1]Ф.4.2.070101:Ф.4.2.КФК30!D46)</f>
        <v>0</v>
      </c>
      <c r="E46" s="43" t="s">
        <v>27</v>
      </c>
      <c r="F46" s="43" t="s">
        <v>27</v>
      </c>
      <c r="G46" s="43" t="s">
        <v>27</v>
      </c>
      <c r="H46" s="43" t="s">
        <v>27</v>
      </c>
      <c r="I46" s="41">
        <f>SUM([1]Ф.4.2.070101:Ф.4.2.КФК30!I46)</f>
        <v>0</v>
      </c>
      <c r="J46" s="41">
        <f>SUM([1]Ф.4.2.070101:Ф.4.2.КФК30!J46)</f>
        <v>0</v>
      </c>
      <c r="K46" s="43" t="s">
        <v>27</v>
      </c>
    </row>
    <row r="47" spans="1:11" s="12" customFormat="1" ht="10.199999999999999" x14ac:dyDescent="0.2">
      <c r="A47" s="51" t="s">
        <v>53</v>
      </c>
      <c r="B47" s="35">
        <v>2274</v>
      </c>
      <c r="C47" s="35">
        <v>250</v>
      </c>
      <c r="D47" s="41">
        <f>SUM([1]Ф.4.2.070101:Ф.4.2.КФК30!D47)</f>
        <v>0</v>
      </c>
      <c r="E47" s="43" t="s">
        <v>27</v>
      </c>
      <c r="F47" s="43" t="s">
        <v>27</v>
      </c>
      <c r="G47" s="43" t="s">
        <v>27</v>
      </c>
      <c r="H47" s="43" t="s">
        <v>27</v>
      </c>
      <c r="I47" s="41">
        <f>SUM([1]Ф.4.2.070101:Ф.4.2.КФК30!I47)</f>
        <v>0</v>
      </c>
      <c r="J47" s="41">
        <f>SUM([1]Ф.4.2.070101:Ф.4.2.КФК30!J47)</f>
        <v>0</v>
      </c>
      <c r="K47" s="43" t="s">
        <v>27</v>
      </c>
    </row>
    <row r="48" spans="1:11" s="12" customFormat="1" ht="10.199999999999999" x14ac:dyDescent="0.2">
      <c r="A48" s="51" t="s">
        <v>54</v>
      </c>
      <c r="B48" s="35">
        <v>2275</v>
      </c>
      <c r="C48" s="35">
        <v>260</v>
      </c>
      <c r="D48" s="41">
        <f>SUM([1]Ф.4.2.070101:Ф.4.2.КФК30!D48)</f>
        <v>0</v>
      </c>
      <c r="E48" s="43" t="s">
        <v>27</v>
      </c>
      <c r="F48" s="43" t="s">
        <v>27</v>
      </c>
      <c r="G48" s="43" t="s">
        <v>27</v>
      </c>
      <c r="H48" s="43" t="s">
        <v>27</v>
      </c>
      <c r="I48" s="41">
        <f>SUM([1]Ф.4.2.070101:Ф.4.2.КФК30!I48)</f>
        <v>0</v>
      </c>
      <c r="J48" s="41">
        <f>SUM([1]Ф.4.2.070101:Ф.4.2.КФК30!J48)</f>
        <v>0</v>
      </c>
      <c r="K48" s="43" t="s">
        <v>27</v>
      </c>
    </row>
    <row r="49" spans="1:11" s="12" customFormat="1" ht="14.25" customHeight="1" x14ac:dyDescent="0.2">
      <c r="A49" s="52" t="s">
        <v>55</v>
      </c>
      <c r="B49" s="50">
        <v>2280</v>
      </c>
      <c r="C49" s="50">
        <v>270</v>
      </c>
      <c r="D49" s="41">
        <f>SUM([1]Ф.4.2.070101:Ф.4.2.КФК30!D49)</f>
        <v>0</v>
      </c>
      <c r="E49" s="43" t="s">
        <v>27</v>
      </c>
      <c r="F49" s="43" t="s">
        <v>27</v>
      </c>
      <c r="G49" s="43" t="s">
        <v>27</v>
      </c>
      <c r="H49" s="43" t="s">
        <v>27</v>
      </c>
      <c r="I49" s="41">
        <f>SUM([1]Ф.4.2.070101:Ф.4.2.КФК30!I49)</f>
        <v>0</v>
      </c>
      <c r="J49" s="41">
        <f>SUM([1]Ф.4.2.070101:Ф.4.2.КФК30!J49)</f>
        <v>0</v>
      </c>
      <c r="K49" s="43" t="s">
        <v>27</v>
      </c>
    </row>
    <row r="50" spans="1:11" s="12" customFormat="1" ht="10.199999999999999" x14ac:dyDescent="0.2">
      <c r="A50" s="134" t="s">
        <v>56</v>
      </c>
      <c r="B50" s="35">
        <v>2281</v>
      </c>
      <c r="C50" s="35">
        <v>280</v>
      </c>
      <c r="D50" s="41">
        <f>SUM([1]Ф.4.2.070101:Ф.4.2.КФК30!D50)</f>
        <v>0</v>
      </c>
      <c r="E50" s="43" t="s">
        <v>27</v>
      </c>
      <c r="F50" s="43" t="s">
        <v>27</v>
      </c>
      <c r="G50" s="43" t="s">
        <v>27</v>
      </c>
      <c r="H50" s="43" t="s">
        <v>27</v>
      </c>
      <c r="I50" s="41">
        <f>SUM([1]Ф.4.2.070101:Ф.4.2.КФК30!I50)</f>
        <v>0</v>
      </c>
      <c r="J50" s="41">
        <f>SUM([1]Ф.4.2.070101:Ф.4.2.КФК30!J50)</f>
        <v>0</v>
      </c>
      <c r="K50" s="43" t="s">
        <v>27</v>
      </c>
    </row>
    <row r="51" spans="1:11" s="12" customFormat="1" ht="10.199999999999999" x14ac:dyDescent="0.2">
      <c r="A51" s="67" t="s">
        <v>57</v>
      </c>
      <c r="B51" s="35">
        <v>2282</v>
      </c>
      <c r="C51" s="35">
        <v>290</v>
      </c>
      <c r="D51" s="41">
        <f>SUM([1]Ф.4.2.070101:Ф.4.2.КФК30!D51)</f>
        <v>0</v>
      </c>
      <c r="E51" s="43" t="s">
        <v>27</v>
      </c>
      <c r="F51" s="43" t="s">
        <v>27</v>
      </c>
      <c r="G51" s="43" t="s">
        <v>27</v>
      </c>
      <c r="H51" s="43" t="s">
        <v>27</v>
      </c>
      <c r="I51" s="41">
        <f>SUM([1]Ф.4.2.070101:Ф.4.2.КФК30!I51)</f>
        <v>0</v>
      </c>
      <c r="J51" s="41">
        <f>SUM([1]Ф.4.2.070101:Ф.4.2.КФК30!J51)</f>
        <v>0</v>
      </c>
      <c r="K51" s="43" t="s">
        <v>27</v>
      </c>
    </row>
    <row r="52" spans="1:11" s="12" customFormat="1" ht="10.199999999999999" x14ac:dyDescent="0.2">
      <c r="A52" s="48" t="s">
        <v>58</v>
      </c>
      <c r="B52" s="39">
        <v>2400</v>
      </c>
      <c r="C52" s="39">
        <v>300</v>
      </c>
      <c r="D52" s="41">
        <f>SUM([1]Ф.4.2.070101:Ф.4.2.КФК30!D52)</f>
        <v>0</v>
      </c>
      <c r="E52" s="43" t="s">
        <v>27</v>
      </c>
      <c r="F52" s="43" t="s">
        <v>27</v>
      </c>
      <c r="G52" s="43" t="s">
        <v>27</v>
      </c>
      <c r="H52" s="43" t="s">
        <v>27</v>
      </c>
      <c r="I52" s="41">
        <f>SUM([1]Ф.4.2.070101:Ф.4.2.КФК30!I52)</f>
        <v>0</v>
      </c>
      <c r="J52" s="41">
        <f>SUM([1]Ф.4.2.070101:Ф.4.2.КФК30!J52)</f>
        <v>0</v>
      </c>
      <c r="K52" s="43" t="s">
        <v>27</v>
      </c>
    </row>
    <row r="53" spans="1:11" s="12" customFormat="1" ht="10.199999999999999" x14ac:dyDescent="0.2">
      <c r="A53" s="55" t="s">
        <v>59</v>
      </c>
      <c r="B53" s="50">
        <v>2410</v>
      </c>
      <c r="C53" s="50">
        <v>310</v>
      </c>
      <c r="D53" s="41">
        <f>SUM([1]Ф.4.2.070101:Ф.4.2.КФК30!D53)</f>
        <v>0</v>
      </c>
      <c r="E53" s="43" t="s">
        <v>27</v>
      </c>
      <c r="F53" s="43" t="s">
        <v>27</v>
      </c>
      <c r="G53" s="43" t="s">
        <v>27</v>
      </c>
      <c r="H53" s="43" t="s">
        <v>27</v>
      </c>
      <c r="I53" s="41">
        <f>SUM([1]Ф.4.2.070101:Ф.4.2.КФК30!I53)</f>
        <v>0</v>
      </c>
      <c r="J53" s="41">
        <f>SUM([1]Ф.4.2.070101:Ф.4.2.КФК30!J53)</f>
        <v>0</v>
      </c>
      <c r="K53" s="43" t="s">
        <v>27</v>
      </c>
    </row>
    <row r="54" spans="1:11" s="12" customFormat="1" ht="12.75" customHeight="1" x14ac:dyDescent="0.2">
      <c r="A54" s="55" t="s">
        <v>60</v>
      </c>
      <c r="B54" s="50">
        <v>2420</v>
      </c>
      <c r="C54" s="50">
        <v>320</v>
      </c>
      <c r="D54" s="41">
        <f>SUM([1]Ф.4.2.070101:Ф.4.2.КФК30!D54)</f>
        <v>0</v>
      </c>
      <c r="E54" s="43" t="s">
        <v>27</v>
      </c>
      <c r="F54" s="43" t="s">
        <v>27</v>
      </c>
      <c r="G54" s="43" t="s">
        <v>27</v>
      </c>
      <c r="H54" s="43" t="s">
        <v>27</v>
      </c>
      <c r="I54" s="41">
        <f>SUM([1]Ф.4.2.070101:Ф.4.2.КФК30!I54)</f>
        <v>0</v>
      </c>
      <c r="J54" s="41">
        <f>SUM([1]Ф.4.2.070101:Ф.4.2.КФК30!J54)</f>
        <v>0</v>
      </c>
      <c r="K54" s="43" t="s">
        <v>27</v>
      </c>
    </row>
    <row r="55" spans="1:11" s="12" customFormat="1" ht="12" customHeight="1" x14ac:dyDescent="0.2">
      <c r="A55" s="56" t="s">
        <v>61</v>
      </c>
      <c r="B55" s="39">
        <v>2600</v>
      </c>
      <c r="C55" s="39">
        <v>330</v>
      </c>
      <c r="D55" s="41">
        <f>SUM([1]Ф.4.2.070101:Ф.4.2.КФК30!D55)</f>
        <v>0</v>
      </c>
      <c r="E55" s="43" t="s">
        <v>27</v>
      </c>
      <c r="F55" s="43" t="s">
        <v>27</v>
      </c>
      <c r="G55" s="43" t="s">
        <v>27</v>
      </c>
      <c r="H55" s="43" t="s">
        <v>27</v>
      </c>
      <c r="I55" s="41">
        <f>SUM([1]Ф.4.2.070101:Ф.4.2.КФК30!I55)</f>
        <v>0</v>
      </c>
      <c r="J55" s="41">
        <f>SUM([1]Ф.4.2.070101:Ф.4.2.КФК30!J55)</f>
        <v>0</v>
      </c>
      <c r="K55" s="43" t="s">
        <v>27</v>
      </c>
    </row>
    <row r="56" spans="1:11" s="12" customFormat="1" ht="11.25" customHeight="1" x14ac:dyDescent="0.2">
      <c r="A56" s="52" t="s">
        <v>62</v>
      </c>
      <c r="B56" s="50">
        <v>2610</v>
      </c>
      <c r="C56" s="50">
        <v>340</v>
      </c>
      <c r="D56" s="41">
        <f>SUM([1]Ф.4.2.070101:Ф.4.2.КФК30!D56)</f>
        <v>0</v>
      </c>
      <c r="E56" s="43" t="s">
        <v>27</v>
      </c>
      <c r="F56" s="43" t="s">
        <v>27</v>
      </c>
      <c r="G56" s="43" t="s">
        <v>27</v>
      </c>
      <c r="H56" s="43" t="s">
        <v>27</v>
      </c>
      <c r="I56" s="41">
        <f>SUM([1]Ф.4.2.070101:Ф.4.2.КФК30!I56)</f>
        <v>0</v>
      </c>
      <c r="J56" s="41">
        <f>SUM([1]Ф.4.2.070101:Ф.4.2.КФК30!J56)</f>
        <v>0</v>
      </c>
      <c r="K56" s="43" t="s">
        <v>27</v>
      </c>
    </row>
    <row r="57" spans="1:11" s="12" customFormat="1" ht="10.199999999999999" x14ac:dyDescent="0.2">
      <c r="A57" s="52" t="s">
        <v>63</v>
      </c>
      <c r="B57" s="50">
        <v>2620</v>
      </c>
      <c r="C57" s="50">
        <v>350</v>
      </c>
      <c r="D57" s="41">
        <f>SUM([1]Ф.4.2.070101:Ф.4.2.КФК30!D57)</f>
        <v>0</v>
      </c>
      <c r="E57" s="43" t="s">
        <v>27</v>
      </c>
      <c r="F57" s="43" t="s">
        <v>27</v>
      </c>
      <c r="G57" s="43" t="s">
        <v>27</v>
      </c>
      <c r="H57" s="43" t="s">
        <v>27</v>
      </c>
      <c r="I57" s="41">
        <f>SUM([1]Ф.4.2.070101:Ф.4.2.КФК30!I57)</f>
        <v>0</v>
      </c>
      <c r="J57" s="41">
        <f>SUM([1]Ф.4.2.070101:Ф.4.2.КФК30!J57)</f>
        <v>0</v>
      </c>
      <c r="K57" s="43" t="s">
        <v>27</v>
      </c>
    </row>
    <row r="58" spans="1:11" s="12" customFormat="1" ht="13.5" customHeight="1" x14ac:dyDescent="0.2">
      <c r="A58" s="55" t="s">
        <v>64</v>
      </c>
      <c r="B58" s="50">
        <v>2630</v>
      </c>
      <c r="C58" s="50">
        <v>360</v>
      </c>
      <c r="D58" s="41">
        <f>SUM([1]Ф.4.2.070101:Ф.4.2.КФК30!D58)</f>
        <v>0</v>
      </c>
      <c r="E58" s="43" t="s">
        <v>27</v>
      </c>
      <c r="F58" s="43" t="s">
        <v>27</v>
      </c>
      <c r="G58" s="43" t="s">
        <v>27</v>
      </c>
      <c r="H58" s="43" t="s">
        <v>27</v>
      </c>
      <c r="I58" s="41">
        <f>SUM([1]Ф.4.2.070101:Ф.4.2.КФК30!I58)</f>
        <v>0</v>
      </c>
      <c r="J58" s="41">
        <f>SUM([1]Ф.4.2.070101:Ф.4.2.КФК30!J58)</f>
        <v>0</v>
      </c>
      <c r="K58" s="43" t="s">
        <v>27</v>
      </c>
    </row>
    <row r="59" spans="1:11" s="12" customFormat="1" ht="10.199999999999999" x14ac:dyDescent="0.2">
      <c r="A59" s="53" t="s">
        <v>65</v>
      </c>
      <c r="B59" s="39">
        <v>2700</v>
      </c>
      <c r="C59" s="39">
        <v>370</v>
      </c>
      <c r="D59" s="41">
        <f>SUM([1]Ф.4.2.070101:Ф.4.2.КФК30!D59)</f>
        <v>0</v>
      </c>
      <c r="E59" s="43" t="s">
        <v>27</v>
      </c>
      <c r="F59" s="43" t="s">
        <v>27</v>
      </c>
      <c r="G59" s="43" t="s">
        <v>27</v>
      </c>
      <c r="H59" s="43" t="s">
        <v>27</v>
      </c>
      <c r="I59" s="41">
        <f>SUM([1]Ф.4.2.070101:Ф.4.2.КФК30!I59)</f>
        <v>0</v>
      </c>
      <c r="J59" s="41">
        <f>SUM([1]Ф.4.2.070101:Ф.4.2.КФК30!J59)</f>
        <v>0</v>
      </c>
      <c r="K59" s="43" t="s">
        <v>27</v>
      </c>
    </row>
    <row r="60" spans="1:11" s="12" customFormat="1" ht="10.199999999999999" x14ac:dyDescent="0.2">
      <c r="A60" s="52" t="s">
        <v>66</v>
      </c>
      <c r="B60" s="50">
        <v>2710</v>
      </c>
      <c r="C60" s="50">
        <v>380</v>
      </c>
      <c r="D60" s="41">
        <f>SUM([1]Ф.4.2.070101:Ф.4.2.КФК30!D60)</f>
        <v>0</v>
      </c>
      <c r="E60" s="43" t="s">
        <v>27</v>
      </c>
      <c r="F60" s="43" t="s">
        <v>27</v>
      </c>
      <c r="G60" s="43" t="s">
        <v>27</v>
      </c>
      <c r="H60" s="43" t="s">
        <v>27</v>
      </c>
      <c r="I60" s="41">
        <f>SUM([1]Ф.4.2.070101:Ф.4.2.КФК30!I60)</f>
        <v>0</v>
      </c>
      <c r="J60" s="41">
        <f>SUM([1]Ф.4.2.070101:Ф.4.2.КФК30!J60)</f>
        <v>0</v>
      </c>
      <c r="K60" s="43" t="s">
        <v>27</v>
      </c>
    </row>
    <row r="61" spans="1:11" s="12" customFormat="1" ht="10.199999999999999" x14ac:dyDescent="0.2">
      <c r="A61" s="52" t="s">
        <v>67</v>
      </c>
      <c r="B61" s="50">
        <v>2720</v>
      </c>
      <c r="C61" s="50">
        <v>390</v>
      </c>
      <c r="D61" s="41">
        <f>SUM([1]Ф.4.2.070101:Ф.4.2.КФК30!D61)</f>
        <v>0</v>
      </c>
      <c r="E61" s="43" t="s">
        <v>27</v>
      </c>
      <c r="F61" s="43" t="s">
        <v>27</v>
      </c>
      <c r="G61" s="43" t="s">
        <v>27</v>
      </c>
      <c r="H61" s="43" t="s">
        <v>27</v>
      </c>
      <c r="I61" s="41">
        <f>SUM([1]Ф.4.2.070101:Ф.4.2.КФК30!I61)</f>
        <v>0</v>
      </c>
      <c r="J61" s="41">
        <f>SUM([1]Ф.4.2.070101:Ф.4.2.КФК30!J61)</f>
        <v>0</v>
      </c>
      <c r="K61" s="43" t="s">
        <v>27</v>
      </c>
    </row>
    <row r="62" spans="1:11" s="12" customFormat="1" ht="10.199999999999999" x14ac:dyDescent="0.2">
      <c r="A62" s="52" t="s">
        <v>68</v>
      </c>
      <c r="B62" s="50">
        <v>2730</v>
      </c>
      <c r="C62" s="50">
        <v>400</v>
      </c>
      <c r="D62" s="41">
        <f>SUM([1]Ф.4.2.070101:Ф.4.2.КФК30!D62)</f>
        <v>0</v>
      </c>
      <c r="E62" s="43" t="s">
        <v>27</v>
      </c>
      <c r="F62" s="43" t="s">
        <v>27</v>
      </c>
      <c r="G62" s="43" t="s">
        <v>27</v>
      </c>
      <c r="H62" s="43" t="s">
        <v>27</v>
      </c>
      <c r="I62" s="41">
        <f>SUM([1]Ф.4.2.070101:Ф.4.2.КФК30!I62)</f>
        <v>0</v>
      </c>
      <c r="J62" s="41">
        <f>SUM([1]Ф.4.2.070101:Ф.4.2.КФК30!J62)</f>
        <v>0</v>
      </c>
      <c r="K62" s="43" t="s">
        <v>27</v>
      </c>
    </row>
    <row r="63" spans="1:11" s="12" customFormat="1" ht="10.199999999999999" x14ac:dyDescent="0.2">
      <c r="A63" s="53" t="s">
        <v>69</v>
      </c>
      <c r="B63" s="39">
        <v>2800</v>
      </c>
      <c r="C63" s="39">
        <v>410</v>
      </c>
      <c r="D63" s="41">
        <f>SUM([1]Ф.4.2.070101:Ф.4.2.КФК30!D63)</f>
        <v>0</v>
      </c>
      <c r="E63" s="43" t="s">
        <v>27</v>
      </c>
      <c r="F63" s="43" t="s">
        <v>27</v>
      </c>
      <c r="G63" s="43" t="s">
        <v>27</v>
      </c>
      <c r="H63" s="43" t="s">
        <v>27</v>
      </c>
      <c r="I63" s="41">
        <f>SUM([1]Ф.4.2.070101:Ф.4.2.КФК30!I63)</f>
        <v>0</v>
      </c>
      <c r="J63" s="41">
        <f>SUM([1]Ф.4.2.070101:Ф.4.2.КФК30!J63)</f>
        <v>0</v>
      </c>
      <c r="K63" s="43" t="s">
        <v>27</v>
      </c>
    </row>
    <row r="64" spans="1:11" s="12" customFormat="1" ht="10.199999999999999" x14ac:dyDescent="0.2">
      <c r="A64" s="39" t="s">
        <v>70</v>
      </c>
      <c r="B64" s="39">
        <v>3000</v>
      </c>
      <c r="C64" s="39">
        <v>420</v>
      </c>
      <c r="D64" s="41">
        <f>SUM([1]Ф.4.2.070101:Ф.4.2.КФК30!D64)</f>
        <v>529609</v>
      </c>
      <c r="E64" s="43" t="s">
        <v>27</v>
      </c>
      <c r="F64" s="43" t="s">
        <v>27</v>
      </c>
      <c r="G64" s="43" t="s">
        <v>27</v>
      </c>
      <c r="H64" s="43" t="s">
        <v>27</v>
      </c>
      <c r="I64" s="41">
        <f>SUM([1]Ф.4.2.070101:Ф.4.2.КФК30!I64)</f>
        <v>529608.01</v>
      </c>
      <c r="J64" s="41">
        <f>SUM([1]Ф.4.2.070101:Ф.4.2.КФК30!J64)</f>
        <v>529608.01</v>
      </c>
      <c r="K64" s="43" t="s">
        <v>27</v>
      </c>
    </row>
    <row r="65" spans="1:11" s="12" customFormat="1" ht="10.199999999999999" x14ac:dyDescent="0.2">
      <c r="A65" s="48" t="s">
        <v>71</v>
      </c>
      <c r="B65" s="39">
        <v>3100</v>
      </c>
      <c r="C65" s="39">
        <v>430</v>
      </c>
      <c r="D65" s="41">
        <f>SUM([1]Ф.4.2.070101:Ф.4.2.КФК30!D65)</f>
        <v>529609</v>
      </c>
      <c r="E65" s="43" t="s">
        <v>27</v>
      </c>
      <c r="F65" s="43" t="s">
        <v>27</v>
      </c>
      <c r="G65" s="43" t="s">
        <v>27</v>
      </c>
      <c r="H65" s="43" t="s">
        <v>27</v>
      </c>
      <c r="I65" s="41">
        <f>SUM([1]Ф.4.2.070101:Ф.4.2.КФК30!I65)</f>
        <v>529608.01</v>
      </c>
      <c r="J65" s="41">
        <f>SUM([1]Ф.4.2.070101:Ф.4.2.КФК30!J65)</f>
        <v>529608.01</v>
      </c>
      <c r="K65" s="43" t="s">
        <v>27</v>
      </c>
    </row>
    <row r="66" spans="1:11" s="12" customFormat="1" ht="10.199999999999999" x14ac:dyDescent="0.2">
      <c r="A66" s="52" t="s">
        <v>72</v>
      </c>
      <c r="B66" s="50">
        <v>3110</v>
      </c>
      <c r="C66" s="50">
        <v>440</v>
      </c>
      <c r="D66" s="41">
        <f>SUM([1]Ф.4.2.070101:Ф.4.2.КФК30!D66)</f>
        <v>529609</v>
      </c>
      <c r="E66" s="43" t="s">
        <v>27</v>
      </c>
      <c r="F66" s="43" t="s">
        <v>27</v>
      </c>
      <c r="G66" s="43" t="s">
        <v>27</v>
      </c>
      <c r="H66" s="43" t="s">
        <v>27</v>
      </c>
      <c r="I66" s="41">
        <f>SUM([1]Ф.4.2.070101:Ф.4.2.КФК30!I66)</f>
        <v>529608.01</v>
      </c>
      <c r="J66" s="41">
        <f>SUM([1]Ф.4.2.070101:Ф.4.2.КФК30!J66)</f>
        <v>529608.01</v>
      </c>
      <c r="K66" s="43" t="s">
        <v>27</v>
      </c>
    </row>
    <row r="67" spans="1:11" s="12" customFormat="1" ht="10.199999999999999" x14ac:dyDescent="0.2">
      <c r="A67" s="55" t="s">
        <v>73</v>
      </c>
      <c r="B67" s="50">
        <v>3120</v>
      </c>
      <c r="C67" s="50">
        <v>450</v>
      </c>
      <c r="D67" s="41">
        <f>SUM([1]Ф.4.2.070101:Ф.4.2.КФК30!D67)</f>
        <v>0</v>
      </c>
      <c r="E67" s="43" t="s">
        <v>27</v>
      </c>
      <c r="F67" s="43" t="s">
        <v>27</v>
      </c>
      <c r="G67" s="43" t="s">
        <v>27</v>
      </c>
      <c r="H67" s="43" t="s">
        <v>27</v>
      </c>
      <c r="I67" s="41">
        <f>SUM([1]Ф.4.2.070101:Ф.4.2.КФК30!I67)</f>
        <v>0</v>
      </c>
      <c r="J67" s="41">
        <f>SUM([1]Ф.4.2.070101:Ф.4.2.КФК30!J67)</f>
        <v>0</v>
      </c>
      <c r="K67" s="43" t="s">
        <v>27</v>
      </c>
    </row>
    <row r="68" spans="1:11" s="12" customFormat="1" ht="10.199999999999999" x14ac:dyDescent="0.2">
      <c r="A68" s="51" t="s">
        <v>74</v>
      </c>
      <c r="B68" s="35">
        <v>3121</v>
      </c>
      <c r="C68" s="35">
        <v>460</v>
      </c>
      <c r="D68" s="41">
        <f>SUM([1]Ф.4.2.070101:Ф.4.2.КФК30!D68)</f>
        <v>0</v>
      </c>
      <c r="E68" s="43" t="s">
        <v>27</v>
      </c>
      <c r="F68" s="43" t="s">
        <v>27</v>
      </c>
      <c r="G68" s="43" t="s">
        <v>27</v>
      </c>
      <c r="H68" s="43" t="s">
        <v>27</v>
      </c>
      <c r="I68" s="41">
        <f>SUM([1]Ф.4.2.070101:Ф.4.2.КФК30!I68)</f>
        <v>0</v>
      </c>
      <c r="J68" s="41">
        <f>SUM([1]Ф.4.2.070101:Ф.4.2.КФК30!J68)</f>
        <v>0</v>
      </c>
      <c r="K68" s="43" t="s">
        <v>27</v>
      </c>
    </row>
    <row r="69" spans="1:11" s="12" customFormat="1" ht="10.199999999999999" x14ac:dyDescent="0.2">
      <c r="A69" s="51" t="s">
        <v>75</v>
      </c>
      <c r="B69" s="35">
        <v>3122</v>
      </c>
      <c r="C69" s="35">
        <v>470</v>
      </c>
      <c r="D69" s="41">
        <f>SUM([1]Ф.4.2.070101:Ф.4.2.КФК30!D69)</f>
        <v>0</v>
      </c>
      <c r="E69" s="43" t="s">
        <v>27</v>
      </c>
      <c r="F69" s="43" t="s">
        <v>27</v>
      </c>
      <c r="G69" s="43" t="s">
        <v>27</v>
      </c>
      <c r="H69" s="43" t="s">
        <v>27</v>
      </c>
      <c r="I69" s="41">
        <f>SUM([1]Ф.4.2.070101:Ф.4.2.КФК30!I69)</f>
        <v>0</v>
      </c>
      <c r="J69" s="41">
        <f>SUM([1]Ф.4.2.070101:Ф.4.2.КФК30!J69)</f>
        <v>0</v>
      </c>
      <c r="K69" s="43" t="s">
        <v>27</v>
      </c>
    </row>
    <row r="70" spans="1:11" s="12" customFormat="1" ht="10.199999999999999" x14ac:dyDescent="0.2">
      <c r="A70" s="49" t="s">
        <v>76</v>
      </c>
      <c r="B70" s="50">
        <v>3130</v>
      </c>
      <c r="C70" s="50">
        <v>480</v>
      </c>
      <c r="D70" s="41">
        <f>SUM([1]Ф.4.2.070101:Ф.4.2.КФК30!D70)</f>
        <v>0</v>
      </c>
      <c r="E70" s="43" t="s">
        <v>27</v>
      </c>
      <c r="F70" s="43" t="s">
        <v>27</v>
      </c>
      <c r="G70" s="43" t="s">
        <v>27</v>
      </c>
      <c r="H70" s="43" t="s">
        <v>27</v>
      </c>
      <c r="I70" s="41">
        <f>SUM([1]Ф.4.2.070101:Ф.4.2.КФК30!I70)</f>
        <v>0</v>
      </c>
      <c r="J70" s="41">
        <f>SUM([1]Ф.4.2.070101:Ф.4.2.КФК30!J70)</f>
        <v>0</v>
      </c>
      <c r="K70" s="43" t="s">
        <v>27</v>
      </c>
    </row>
    <row r="71" spans="1:11" s="12" customFormat="1" ht="10.199999999999999" x14ac:dyDescent="0.2">
      <c r="A71" s="51" t="s">
        <v>77</v>
      </c>
      <c r="B71" s="35">
        <v>3131</v>
      </c>
      <c r="C71" s="50">
        <v>490</v>
      </c>
      <c r="D71" s="41">
        <f>SUM([1]Ф.4.2.070101:Ф.4.2.КФК30!D71)</f>
        <v>0</v>
      </c>
      <c r="E71" s="43" t="s">
        <v>27</v>
      </c>
      <c r="F71" s="43" t="s">
        <v>27</v>
      </c>
      <c r="G71" s="43" t="s">
        <v>27</v>
      </c>
      <c r="H71" s="43" t="s">
        <v>27</v>
      </c>
      <c r="I71" s="41">
        <f>SUM([1]Ф.4.2.070101:Ф.4.2.КФК30!I71)</f>
        <v>0</v>
      </c>
      <c r="J71" s="41">
        <f>SUM([1]Ф.4.2.070101:Ф.4.2.КФК30!J71)</f>
        <v>0</v>
      </c>
      <c r="K71" s="43" t="s">
        <v>27</v>
      </c>
    </row>
    <row r="72" spans="1:11" s="12" customFormat="1" ht="10.199999999999999" x14ac:dyDescent="0.2">
      <c r="A72" s="51" t="s">
        <v>78</v>
      </c>
      <c r="B72" s="35">
        <v>3132</v>
      </c>
      <c r="C72" s="35">
        <v>500</v>
      </c>
      <c r="D72" s="41">
        <f>SUM([1]Ф.4.2.070101:Ф.4.2.КФК30!D72)</f>
        <v>0</v>
      </c>
      <c r="E72" s="43" t="s">
        <v>27</v>
      </c>
      <c r="F72" s="43" t="s">
        <v>27</v>
      </c>
      <c r="G72" s="43" t="s">
        <v>27</v>
      </c>
      <c r="H72" s="43" t="s">
        <v>27</v>
      </c>
      <c r="I72" s="41">
        <f>SUM([1]Ф.4.2.070101:Ф.4.2.КФК30!I72)</f>
        <v>0</v>
      </c>
      <c r="J72" s="41">
        <f>SUM([1]Ф.4.2.070101:Ф.4.2.КФК30!J72)</f>
        <v>0</v>
      </c>
      <c r="K72" s="43" t="s">
        <v>27</v>
      </c>
    </row>
    <row r="73" spans="1:11" s="12" customFormat="1" ht="10.199999999999999" x14ac:dyDescent="0.2">
      <c r="A73" s="49" t="s">
        <v>79</v>
      </c>
      <c r="B73" s="50">
        <v>3140</v>
      </c>
      <c r="C73" s="50">
        <v>510</v>
      </c>
      <c r="D73" s="41">
        <f>SUM([1]Ф.4.2.070101:Ф.4.2.КФК30!D73)</f>
        <v>0</v>
      </c>
      <c r="E73" s="43" t="s">
        <v>27</v>
      </c>
      <c r="F73" s="43" t="s">
        <v>27</v>
      </c>
      <c r="G73" s="43" t="s">
        <v>27</v>
      </c>
      <c r="H73" s="43" t="s">
        <v>27</v>
      </c>
      <c r="I73" s="41">
        <f>SUM([1]Ф.4.2.070101:Ф.4.2.КФК30!I73)</f>
        <v>0</v>
      </c>
      <c r="J73" s="41">
        <f>SUM([1]Ф.4.2.070101:Ф.4.2.КФК30!J73)</f>
        <v>0</v>
      </c>
      <c r="K73" s="43" t="s">
        <v>27</v>
      </c>
    </row>
    <row r="74" spans="1:11" s="12" customFormat="1" ht="11.4" x14ac:dyDescent="0.2">
      <c r="A74" s="135" t="s">
        <v>121</v>
      </c>
      <c r="B74" s="35">
        <v>3141</v>
      </c>
      <c r="C74" s="35">
        <v>520</v>
      </c>
      <c r="D74" s="41">
        <f>SUM([1]Ф.4.2.070101:Ф.4.2.КФК30!D74)</f>
        <v>0</v>
      </c>
      <c r="E74" s="43" t="s">
        <v>27</v>
      </c>
      <c r="F74" s="43" t="s">
        <v>27</v>
      </c>
      <c r="G74" s="43" t="s">
        <v>27</v>
      </c>
      <c r="H74" s="43" t="s">
        <v>27</v>
      </c>
      <c r="I74" s="41">
        <f>SUM([1]Ф.4.2.070101:Ф.4.2.КФК30!I74)</f>
        <v>0</v>
      </c>
      <c r="J74" s="41">
        <f>SUM([1]Ф.4.2.070101:Ф.4.2.КФК30!J74)</f>
        <v>0</v>
      </c>
      <c r="K74" s="43" t="s">
        <v>27</v>
      </c>
    </row>
    <row r="75" spans="1:11" s="12" customFormat="1" ht="11.4" x14ac:dyDescent="0.2">
      <c r="A75" s="135" t="s">
        <v>122</v>
      </c>
      <c r="B75" s="35">
        <v>3142</v>
      </c>
      <c r="C75" s="35">
        <v>530</v>
      </c>
      <c r="D75" s="41">
        <f>SUM([1]Ф.4.2.070101:Ф.4.2.КФК30!D75)</f>
        <v>0</v>
      </c>
      <c r="E75" s="43" t="s">
        <v>27</v>
      </c>
      <c r="F75" s="43" t="s">
        <v>27</v>
      </c>
      <c r="G75" s="43" t="s">
        <v>27</v>
      </c>
      <c r="H75" s="43" t="s">
        <v>27</v>
      </c>
      <c r="I75" s="41">
        <f>SUM([1]Ф.4.2.070101:Ф.4.2.КФК30!I75)</f>
        <v>0</v>
      </c>
      <c r="J75" s="41">
        <f>SUM([1]Ф.4.2.070101:Ф.4.2.КФК30!J75)</f>
        <v>0</v>
      </c>
      <c r="K75" s="43" t="s">
        <v>27</v>
      </c>
    </row>
    <row r="76" spans="1:11" s="12" customFormat="1" ht="11.4" x14ac:dyDescent="0.2">
      <c r="A76" s="135" t="s">
        <v>123</v>
      </c>
      <c r="B76" s="35">
        <v>3143</v>
      </c>
      <c r="C76" s="35">
        <v>540</v>
      </c>
      <c r="D76" s="41">
        <f>SUM([1]Ф.4.2.070101:Ф.4.2.КФК30!D76)</f>
        <v>0</v>
      </c>
      <c r="E76" s="43" t="s">
        <v>27</v>
      </c>
      <c r="F76" s="43" t="s">
        <v>27</v>
      </c>
      <c r="G76" s="43" t="s">
        <v>27</v>
      </c>
      <c r="H76" s="43" t="s">
        <v>27</v>
      </c>
      <c r="I76" s="41">
        <f>SUM([1]Ф.4.2.070101:Ф.4.2.КФК30!I76)</f>
        <v>0</v>
      </c>
      <c r="J76" s="41">
        <f>SUM([1]Ф.4.2.070101:Ф.4.2.КФК30!J76)</f>
        <v>0</v>
      </c>
      <c r="K76" s="43" t="s">
        <v>27</v>
      </c>
    </row>
    <row r="77" spans="1:11" s="12" customFormat="1" ht="10.199999999999999" x14ac:dyDescent="0.2">
      <c r="A77" s="49" t="s">
        <v>80</v>
      </c>
      <c r="B77" s="50">
        <v>3150</v>
      </c>
      <c r="C77" s="50">
        <v>550</v>
      </c>
      <c r="D77" s="41">
        <f>SUM([1]Ф.4.2.070101:Ф.4.2.КФК30!D77)</f>
        <v>0</v>
      </c>
      <c r="E77" s="43" t="s">
        <v>27</v>
      </c>
      <c r="F77" s="43" t="s">
        <v>27</v>
      </c>
      <c r="G77" s="43" t="s">
        <v>27</v>
      </c>
      <c r="H77" s="43" t="s">
        <v>27</v>
      </c>
      <c r="I77" s="41">
        <f>SUM([1]Ф.4.2.070101:Ф.4.2.КФК30!I77)</f>
        <v>0</v>
      </c>
      <c r="J77" s="41">
        <f>SUM([1]Ф.4.2.070101:Ф.4.2.КФК30!J77)</f>
        <v>0</v>
      </c>
      <c r="K77" s="43" t="s">
        <v>27</v>
      </c>
    </row>
    <row r="78" spans="1:11" s="12" customFormat="1" ht="10.199999999999999" x14ac:dyDescent="0.2">
      <c r="A78" s="49" t="s">
        <v>81</v>
      </c>
      <c r="B78" s="50">
        <v>3160</v>
      </c>
      <c r="C78" s="50">
        <v>560</v>
      </c>
      <c r="D78" s="41">
        <f>SUM([1]Ф.4.2.070101:Ф.4.2.КФК30!D78)</f>
        <v>0</v>
      </c>
      <c r="E78" s="43" t="s">
        <v>27</v>
      </c>
      <c r="F78" s="43" t="s">
        <v>27</v>
      </c>
      <c r="G78" s="43" t="s">
        <v>27</v>
      </c>
      <c r="H78" s="43" t="s">
        <v>27</v>
      </c>
      <c r="I78" s="41">
        <f>SUM([1]Ф.4.2.070101:Ф.4.2.КФК30!I78)</f>
        <v>0</v>
      </c>
      <c r="J78" s="41">
        <f>SUM([1]Ф.4.2.070101:Ф.4.2.КФК30!J78)</f>
        <v>0</v>
      </c>
      <c r="K78" s="43" t="s">
        <v>27</v>
      </c>
    </row>
    <row r="79" spans="1:11" s="12" customFormat="1" ht="10.199999999999999" x14ac:dyDescent="0.2">
      <c r="A79" s="48" t="s">
        <v>82</v>
      </c>
      <c r="B79" s="39">
        <v>3200</v>
      </c>
      <c r="C79" s="39">
        <v>570</v>
      </c>
      <c r="D79" s="41">
        <f>SUM([1]Ф.4.2.070101:Ф.4.2.КФК30!D79)</f>
        <v>0</v>
      </c>
      <c r="E79" s="43" t="s">
        <v>27</v>
      </c>
      <c r="F79" s="43" t="s">
        <v>27</v>
      </c>
      <c r="G79" s="43" t="s">
        <v>27</v>
      </c>
      <c r="H79" s="43" t="s">
        <v>27</v>
      </c>
      <c r="I79" s="41">
        <f>SUM([1]Ф.4.2.070101:Ф.4.2.КФК30!I79)</f>
        <v>0</v>
      </c>
      <c r="J79" s="41">
        <f>SUM([1]Ф.4.2.070101:Ф.4.2.КФК30!J79)</f>
        <v>0</v>
      </c>
      <c r="K79" s="43" t="s">
        <v>27</v>
      </c>
    </row>
    <row r="80" spans="1:11" s="12" customFormat="1" ht="10.199999999999999" x14ac:dyDescent="0.2">
      <c r="A80" s="52" t="s">
        <v>83</v>
      </c>
      <c r="B80" s="50">
        <v>3210</v>
      </c>
      <c r="C80" s="50">
        <v>580</v>
      </c>
      <c r="D80" s="41">
        <f>SUM([1]Ф.4.2.070101:Ф.4.2.КФК30!D80)</f>
        <v>0</v>
      </c>
      <c r="E80" s="43" t="s">
        <v>27</v>
      </c>
      <c r="F80" s="43" t="s">
        <v>27</v>
      </c>
      <c r="G80" s="43" t="s">
        <v>27</v>
      </c>
      <c r="H80" s="43" t="s">
        <v>27</v>
      </c>
      <c r="I80" s="41">
        <f>SUM([1]Ф.4.2.070101:Ф.4.2.КФК30!I80)</f>
        <v>0</v>
      </c>
      <c r="J80" s="41">
        <f>SUM([1]Ф.4.2.070101:Ф.4.2.КФК30!J80)</f>
        <v>0</v>
      </c>
      <c r="K80" s="43" t="s">
        <v>27</v>
      </c>
    </row>
    <row r="81" spans="1:11" s="12" customFormat="1" ht="10.199999999999999" x14ac:dyDescent="0.2">
      <c r="A81" s="52" t="s">
        <v>84</v>
      </c>
      <c r="B81" s="50">
        <v>3220</v>
      </c>
      <c r="C81" s="50">
        <v>590</v>
      </c>
      <c r="D81" s="41">
        <f>SUM([1]Ф.4.2.070101:Ф.4.2.КФК30!D81)</f>
        <v>0</v>
      </c>
      <c r="E81" s="43" t="s">
        <v>27</v>
      </c>
      <c r="F81" s="43" t="s">
        <v>27</v>
      </c>
      <c r="G81" s="43" t="s">
        <v>27</v>
      </c>
      <c r="H81" s="43" t="s">
        <v>27</v>
      </c>
      <c r="I81" s="41">
        <f>SUM([1]Ф.4.2.070101:Ф.4.2.КФК30!I81)</f>
        <v>0</v>
      </c>
      <c r="J81" s="41">
        <f>SUM([1]Ф.4.2.070101:Ф.4.2.КФК30!J81)</f>
        <v>0</v>
      </c>
      <c r="K81" s="43" t="s">
        <v>27</v>
      </c>
    </row>
    <row r="82" spans="1:11" s="12" customFormat="1" ht="10.199999999999999" x14ac:dyDescent="0.2">
      <c r="A82" s="49" t="s">
        <v>85</v>
      </c>
      <c r="B82" s="50">
        <v>3230</v>
      </c>
      <c r="C82" s="50">
        <v>600</v>
      </c>
      <c r="D82" s="41">
        <f>SUM([1]Ф.4.2.070101:Ф.4.2.КФК30!D82)</f>
        <v>0</v>
      </c>
      <c r="E82" s="43" t="s">
        <v>27</v>
      </c>
      <c r="F82" s="43" t="s">
        <v>27</v>
      </c>
      <c r="G82" s="43" t="s">
        <v>27</v>
      </c>
      <c r="H82" s="43" t="s">
        <v>27</v>
      </c>
      <c r="I82" s="41">
        <f>SUM([1]Ф.4.2.070101:Ф.4.2.КФК30!I82)</f>
        <v>0</v>
      </c>
      <c r="J82" s="41">
        <f>SUM([1]Ф.4.2.070101:Ф.4.2.КФК30!J82)</f>
        <v>0</v>
      </c>
      <c r="K82" s="43" t="s">
        <v>27</v>
      </c>
    </row>
    <row r="83" spans="1:11" s="12" customFormat="1" ht="10.199999999999999" x14ac:dyDescent="0.2">
      <c r="A83" s="52" t="s">
        <v>86</v>
      </c>
      <c r="B83" s="50">
        <v>3240</v>
      </c>
      <c r="C83" s="50">
        <v>610</v>
      </c>
      <c r="D83" s="41">
        <f>SUM([1]Ф.4.2.070101:Ф.4.2.КФК30!D83)</f>
        <v>0</v>
      </c>
      <c r="E83" s="43" t="s">
        <v>27</v>
      </c>
      <c r="F83" s="43" t="s">
        <v>27</v>
      </c>
      <c r="G83" s="43" t="s">
        <v>27</v>
      </c>
      <c r="H83" s="43" t="s">
        <v>27</v>
      </c>
      <c r="I83" s="41">
        <f>SUM([1]Ф.4.2.070101:Ф.4.2.КФК30!I83)</f>
        <v>0</v>
      </c>
      <c r="J83" s="41">
        <f>SUM([1]Ф.4.2.070101:Ф.4.2.КФК30!J83)</f>
        <v>0</v>
      </c>
      <c r="K83" s="43" t="s">
        <v>27</v>
      </c>
    </row>
    <row r="84" spans="1:11" s="12" customFormat="1" ht="10.199999999999999" hidden="1" x14ac:dyDescent="0.2">
      <c r="A84" s="49"/>
      <c r="B84" s="50"/>
      <c r="C84" s="136"/>
      <c r="D84" s="41">
        <f>SUM([1]Ф.4.2.070101:Ф.4.2.КФК30!D84)</f>
        <v>0</v>
      </c>
      <c r="E84" s="137"/>
      <c r="F84" s="137"/>
      <c r="G84" s="137"/>
      <c r="H84" s="137"/>
      <c r="I84" s="41">
        <f>SUM([1]Ф.4.2.070101:Ф.4.2.КФК30!I84)</f>
        <v>0</v>
      </c>
      <c r="J84" s="41">
        <f>SUM([1]Ф.4.2.070101:Ф.4.2.КФК30!J84)</f>
        <v>0</v>
      </c>
      <c r="K84" s="137"/>
    </row>
    <row r="85" spans="1:11" s="12" customFormat="1" ht="10.199999999999999" hidden="1" x14ac:dyDescent="0.2">
      <c r="A85" s="49"/>
      <c r="B85" s="50"/>
      <c r="C85" s="136"/>
      <c r="D85" s="41">
        <f>SUM([1]Ф.4.2.070101:Ф.4.2.КФК30!D85)</f>
        <v>0</v>
      </c>
      <c r="E85" s="137"/>
      <c r="F85" s="137"/>
      <c r="G85" s="137"/>
      <c r="H85" s="137"/>
      <c r="I85" s="41">
        <f>SUM([1]Ф.4.2.070101:Ф.4.2.КФК30!I85)</f>
        <v>0</v>
      </c>
      <c r="J85" s="41">
        <f>SUM([1]Ф.4.2.070101:Ф.4.2.КФК30!J85)</f>
        <v>0</v>
      </c>
      <c r="K85" s="137"/>
    </row>
    <row r="86" spans="1:11" s="12" customFormat="1" ht="12.75" hidden="1" customHeight="1" x14ac:dyDescent="0.2">
      <c r="A86" s="49"/>
      <c r="B86" s="50"/>
      <c r="C86" s="136"/>
      <c r="D86" s="41">
        <f>SUM([1]Ф.4.2.070101:Ф.4.2.КФК30!D86)</f>
        <v>0</v>
      </c>
      <c r="E86" s="138"/>
      <c r="F86" s="138"/>
      <c r="G86" s="138"/>
      <c r="H86" s="138"/>
      <c r="I86" s="41">
        <f>SUM([1]Ф.4.2.070101:Ф.4.2.КФК30!I86)</f>
        <v>0</v>
      </c>
      <c r="J86" s="41">
        <f>SUM([1]Ф.4.2.070101:Ф.4.2.КФК30!J86)</f>
        <v>0</v>
      </c>
      <c r="K86" s="138"/>
    </row>
    <row r="87" spans="1:11" s="12" customFormat="1" ht="11.4" x14ac:dyDescent="0.2">
      <c r="A87" s="65" t="s">
        <v>87</v>
      </c>
      <c r="B87" s="39">
        <v>4100</v>
      </c>
      <c r="C87" s="39">
        <v>620</v>
      </c>
      <c r="D87" s="41">
        <f>SUM([1]Ф.4.2.070101:Ф.4.2.КФК30!D87)</f>
        <v>0</v>
      </c>
      <c r="E87" s="139" t="s">
        <v>27</v>
      </c>
      <c r="F87" s="139" t="s">
        <v>27</v>
      </c>
      <c r="G87" s="139" t="s">
        <v>27</v>
      </c>
      <c r="H87" s="139" t="s">
        <v>27</v>
      </c>
      <c r="I87" s="41">
        <f>SUM([1]Ф.4.2.070101:Ф.4.2.КФК30!I87)</f>
        <v>0</v>
      </c>
      <c r="J87" s="41">
        <f>SUM([1]Ф.4.2.070101:Ф.4.2.КФК30!J87)</f>
        <v>0</v>
      </c>
      <c r="K87" s="139" t="s">
        <v>27</v>
      </c>
    </row>
    <row r="88" spans="1:11" s="12" customFormat="1" ht="10.199999999999999" x14ac:dyDescent="0.2">
      <c r="A88" s="49" t="s">
        <v>88</v>
      </c>
      <c r="B88" s="50">
        <v>4110</v>
      </c>
      <c r="C88" s="50">
        <v>630</v>
      </c>
      <c r="D88" s="41">
        <f>SUM([1]Ф.4.2.070101:Ф.4.2.КФК30!D88)</f>
        <v>0</v>
      </c>
      <c r="E88" s="139" t="s">
        <v>27</v>
      </c>
      <c r="F88" s="139" t="s">
        <v>27</v>
      </c>
      <c r="G88" s="139" t="s">
        <v>27</v>
      </c>
      <c r="H88" s="139" t="s">
        <v>27</v>
      </c>
      <c r="I88" s="41">
        <f>SUM([1]Ф.4.2.070101:Ф.4.2.КФК30!I88)</f>
        <v>0</v>
      </c>
      <c r="J88" s="41">
        <f>SUM([1]Ф.4.2.070101:Ф.4.2.КФК30!J88)</f>
        <v>0</v>
      </c>
      <c r="K88" s="139" t="s">
        <v>27</v>
      </c>
    </row>
    <row r="89" spans="1:11" s="12" customFormat="1" ht="10.199999999999999" x14ac:dyDescent="0.2">
      <c r="A89" s="51" t="s">
        <v>89</v>
      </c>
      <c r="B89" s="35">
        <v>4111</v>
      </c>
      <c r="C89" s="35">
        <v>640</v>
      </c>
      <c r="D89" s="41">
        <f>SUM([1]Ф.4.2.070101:Ф.4.2.КФК30!D89)</f>
        <v>0</v>
      </c>
      <c r="E89" s="139" t="s">
        <v>27</v>
      </c>
      <c r="F89" s="139" t="s">
        <v>27</v>
      </c>
      <c r="G89" s="139" t="s">
        <v>27</v>
      </c>
      <c r="H89" s="139" t="s">
        <v>27</v>
      </c>
      <c r="I89" s="41">
        <f>SUM([1]Ф.4.2.070101:Ф.4.2.КФК30!I89)</f>
        <v>0</v>
      </c>
      <c r="J89" s="41">
        <f>SUM([1]Ф.4.2.070101:Ф.4.2.КФК30!J89)</f>
        <v>0</v>
      </c>
      <c r="K89" s="139" t="s">
        <v>27</v>
      </c>
    </row>
    <row r="90" spans="1:11" s="12" customFormat="1" ht="10.199999999999999" x14ac:dyDescent="0.2">
      <c r="A90" s="51" t="s">
        <v>90</v>
      </c>
      <c r="B90" s="35">
        <v>4112</v>
      </c>
      <c r="C90" s="35">
        <v>650</v>
      </c>
      <c r="D90" s="41">
        <f>SUM([1]Ф.4.2.070101:Ф.4.2.КФК30!D90)</f>
        <v>0</v>
      </c>
      <c r="E90" s="139" t="s">
        <v>27</v>
      </c>
      <c r="F90" s="139" t="s">
        <v>27</v>
      </c>
      <c r="G90" s="139" t="s">
        <v>27</v>
      </c>
      <c r="H90" s="139" t="s">
        <v>27</v>
      </c>
      <c r="I90" s="41">
        <f>SUM([1]Ф.4.2.070101:Ф.4.2.КФК30!I90)</f>
        <v>0</v>
      </c>
      <c r="J90" s="41">
        <f>SUM([1]Ф.4.2.070101:Ф.4.2.КФК30!J90)</f>
        <v>0</v>
      </c>
      <c r="K90" s="139" t="s">
        <v>27</v>
      </c>
    </row>
    <row r="91" spans="1:11" s="12" customFormat="1" ht="13.2" x14ac:dyDescent="0.2">
      <c r="A91" s="66" t="s">
        <v>125</v>
      </c>
      <c r="B91" s="35">
        <v>4113</v>
      </c>
      <c r="C91" s="35">
        <v>660</v>
      </c>
      <c r="D91" s="41">
        <f>SUM([1]Ф.4.2.070101:Ф.4.2.КФК30!D91)</f>
        <v>0</v>
      </c>
      <c r="E91" s="139" t="s">
        <v>27</v>
      </c>
      <c r="F91" s="139" t="s">
        <v>27</v>
      </c>
      <c r="G91" s="139" t="s">
        <v>27</v>
      </c>
      <c r="H91" s="139" t="s">
        <v>27</v>
      </c>
      <c r="I91" s="41">
        <f>SUM([1]Ф.4.2.070101:Ф.4.2.КФК30!I91)</f>
        <v>0</v>
      </c>
      <c r="J91" s="41">
        <f>SUM([1]Ф.4.2.070101:Ф.4.2.КФК30!J91)</f>
        <v>0</v>
      </c>
      <c r="K91" s="139" t="s">
        <v>27</v>
      </c>
    </row>
    <row r="92" spans="1:11" s="12" customFormat="1" ht="10.199999999999999" hidden="1" x14ac:dyDescent="0.2">
      <c r="A92" s="49"/>
      <c r="B92" s="50"/>
      <c r="C92" s="39"/>
      <c r="D92" s="41">
        <f>SUM([1]Ф.4.2.070101:Ф.4.2.КФК30!D92)</f>
        <v>0</v>
      </c>
      <c r="E92" s="139"/>
      <c r="F92" s="139"/>
      <c r="G92" s="139"/>
      <c r="H92" s="139"/>
      <c r="I92" s="41">
        <f>SUM([1]Ф.4.2.070101:Ф.4.2.КФК30!I92)</f>
        <v>0</v>
      </c>
      <c r="J92" s="41">
        <f>SUM([1]Ф.4.2.070101:Ф.4.2.КФК30!J92)</f>
        <v>0</v>
      </c>
      <c r="K92" s="139"/>
    </row>
    <row r="93" spans="1:11" s="12" customFormat="1" ht="10.199999999999999" hidden="1" x14ac:dyDescent="0.2">
      <c r="A93" s="67"/>
      <c r="B93" s="35"/>
      <c r="C93" s="39"/>
      <c r="D93" s="41">
        <f>SUM([1]Ф.4.2.070101:Ф.4.2.КФК30!D93)</f>
        <v>0</v>
      </c>
      <c r="E93" s="139"/>
      <c r="F93" s="139"/>
      <c r="G93" s="139"/>
      <c r="H93" s="139"/>
      <c r="I93" s="41">
        <f>SUM([1]Ф.4.2.070101:Ф.4.2.КФК30!I93)</f>
        <v>0</v>
      </c>
      <c r="J93" s="41">
        <f>SUM([1]Ф.4.2.070101:Ф.4.2.КФК30!J93)</f>
        <v>0</v>
      </c>
      <c r="K93" s="139"/>
    </row>
    <row r="94" spans="1:11" s="12" customFormat="1" ht="10.199999999999999" hidden="1" x14ac:dyDescent="0.2">
      <c r="A94" s="67"/>
      <c r="B94" s="35"/>
      <c r="C94" s="39"/>
      <c r="D94" s="41">
        <f>SUM([1]Ф.4.2.070101:Ф.4.2.КФК30!D94)</f>
        <v>0</v>
      </c>
      <c r="E94" s="139"/>
      <c r="F94" s="139"/>
      <c r="G94" s="139"/>
      <c r="H94" s="139"/>
      <c r="I94" s="41">
        <f>SUM([1]Ф.4.2.070101:Ф.4.2.КФК30!I94)</f>
        <v>0</v>
      </c>
      <c r="J94" s="41">
        <f>SUM([1]Ф.4.2.070101:Ф.4.2.КФК30!J94)</f>
        <v>0</v>
      </c>
      <c r="K94" s="139"/>
    </row>
    <row r="95" spans="1:11" s="12" customFormat="1" ht="10.199999999999999" hidden="1" x14ac:dyDescent="0.2">
      <c r="A95" s="51"/>
      <c r="B95" s="35"/>
      <c r="C95" s="39"/>
      <c r="D95" s="41">
        <f>SUM([1]Ф.4.2.070101:Ф.4.2.КФК30!D95)</f>
        <v>0</v>
      </c>
      <c r="E95" s="139"/>
      <c r="F95" s="139"/>
      <c r="G95" s="139"/>
      <c r="H95" s="139"/>
      <c r="I95" s="41">
        <f>SUM([1]Ф.4.2.070101:Ф.4.2.КФК30!I95)</f>
        <v>0</v>
      </c>
      <c r="J95" s="41">
        <f>SUM([1]Ф.4.2.070101:Ф.4.2.КФК30!J95)</f>
        <v>0</v>
      </c>
      <c r="K95" s="139"/>
    </row>
    <row r="96" spans="1:11" s="12" customFormat="1" ht="11.4" x14ac:dyDescent="0.2">
      <c r="A96" s="65" t="s">
        <v>91</v>
      </c>
      <c r="B96" s="39">
        <v>4200</v>
      </c>
      <c r="C96" s="39">
        <v>670</v>
      </c>
      <c r="D96" s="41">
        <f>SUM([1]Ф.4.2.070101:Ф.4.2.КФК30!D96)</f>
        <v>0</v>
      </c>
      <c r="E96" s="139" t="s">
        <v>27</v>
      </c>
      <c r="F96" s="139" t="s">
        <v>27</v>
      </c>
      <c r="G96" s="139" t="s">
        <v>27</v>
      </c>
      <c r="H96" s="139" t="s">
        <v>27</v>
      </c>
      <c r="I96" s="41">
        <f>SUM([1]Ф.4.2.070101:Ф.4.2.КФК30!I96)</f>
        <v>0</v>
      </c>
      <c r="J96" s="41">
        <f>SUM([1]Ф.4.2.070101:Ф.4.2.КФК30!J96)</f>
        <v>0</v>
      </c>
      <c r="K96" s="139" t="s">
        <v>27</v>
      </c>
    </row>
    <row r="97" spans="1:11" s="12" customFormat="1" ht="10.199999999999999" x14ac:dyDescent="0.2">
      <c r="A97" s="49" t="s">
        <v>92</v>
      </c>
      <c r="B97" s="50">
        <v>4210</v>
      </c>
      <c r="C97" s="50">
        <v>680</v>
      </c>
      <c r="D97" s="41">
        <f>SUM([1]Ф.4.2.070101:Ф.4.2.КФК30!D97)</f>
        <v>0</v>
      </c>
      <c r="E97" s="139" t="s">
        <v>27</v>
      </c>
      <c r="F97" s="139" t="s">
        <v>27</v>
      </c>
      <c r="G97" s="139" t="s">
        <v>27</v>
      </c>
      <c r="H97" s="139" t="s">
        <v>27</v>
      </c>
      <c r="I97" s="41">
        <f>SUM([1]Ф.4.2.070101:Ф.4.2.КФК30!I97)</f>
        <v>0</v>
      </c>
      <c r="J97" s="41">
        <f>SUM([1]Ф.4.2.070101:Ф.4.2.КФК30!J97)</f>
        <v>0</v>
      </c>
      <c r="K97" s="139" t="s">
        <v>27</v>
      </c>
    </row>
    <row r="98" spans="1:11" s="12" customFormat="1" ht="10.199999999999999" hidden="1" x14ac:dyDescent="0.2">
      <c r="A98" s="59" t="s">
        <v>130</v>
      </c>
      <c r="B98" s="60">
        <v>4220</v>
      </c>
      <c r="C98" s="140">
        <v>710</v>
      </c>
      <c r="D98" s="141" t="s">
        <v>27</v>
      </c>
      <c r="E98" s="141" t="s">
        <v>27</v>
      </c>
      <c r="F98" s="141" t="s">
        <v>27</v>
      </c>
      <c r="G98" s="141"/>
      <c r="H98" s="141" t="s">
        <v>27</v>
      </c>
      <c r="I98" s="141" t="s">
        <v>27</v>
      </c>
      <c r="J98" s="141" t="s">
        <v>27</v>
      </c>
      <c r="K98" s="141" t="s">
        <v>27</v>
      </c>
    </row>
    <row r="99" spans="1:11" s="12" customFormat="1" ht="8.25" customHeight="1" x14ac:dyDescent="0.2">
      <c r="A99" s="142"/>
      <c r="B99" s="143"/>
      <c r="C99" s="144"/>
      <c r="D99" s="145"/>
      <c r="E99" s="145"/>
      <c r="F99" s="145"/>
      <c r="G99" s="145"/>
      <c r="H99" s="145"/>
      <c r="I99" s="145"/>
      <c r="J99" s="145"/>
      <c r="K99" s="145"/>
    </row>
    <row r="100" spans="1:11" x14ac:dyDescent="0.3">
      <c r="A100" s="76" t="str">
        <f>[1]ЗАПОЛНИТЬ!F30</f>
        <v xml:space="preserve">Керівник </v>
      </c>
      <c r="B100" s="146"/>
      <c r="C100" s="146"/>
      <c r="E100" s="110" t="str">
        <f>[1]ЗАПОЛНИТЬ!F26</f>
        <v>Л. О. Темченко</v>
      </c>
      <c r="F100" s="110"/>
      <c r="G100" s="110"/>
      <c r="H100" s="110"/>
    </row>
    <row r="101" spans="1:11" x14ac:dyDescent="0.3">
      <c r="B101" s="147" t="s">
        <v>97</v>
      </c>
      <c r="C101" s="147"/>
      <c r="E101" s="113" t="s">
        <v>98</v>
      </c>
      <c r="F101" s="113"/>
      <c r="G101" s="148"/>
      <c r="H101" s="3"/>
    </row>
    <row r="102" spans="1:11" x14ac:dyDescent="0.3">
      <c r="A102" s="76" t="str">
        <f>[1]ЗАПОЛНИТЬ!F31</f>
        <v>Головний бухгалтер</v>
      </c>
      <c r="B102" s="146"/>
      <c r="C102" s="146"/>
      <c r="E102" s="110" t="str">
        <f>[1]ЗАПОЛНИТЬ!F28</f>
        <v>А. М. Трусевич</v>
      </c>
      <c r="F102" s="110"/>
      <c r="G102" s="110"/>
      <c r="H102" s="110"/>
    </row>
    <row r="103" spans="1:11" x14ac:dyDescent="0.3">
      <c r="B103" s="147" t="s">
        <v>97</v>
      </c>
      <c r="C103" s="147"/>
      <c r="E103" s="113" t="s">
        <v>98</v>
      </c>
      <c r="F103" s="113"/>
      <c r="G103" s="148"/>
      <c r="H103" s="3"/>
    </row>
    <row r="104" spans="1:11" x14ac:dyDescent="0.3">
      <c r="A104" s="3" t="str">
        <f>[1]ЗАПОЛНИТЬ!C19</f>
        <v>" 12 "січня2016 року</v>
      </c>
    </row>
    <row r="105" spans="1:11" x14ac:dyDescent="0.3">
      <c r="A105" s="12" t="s">
        <v>99</v>
      </c>
    </row>
  </sheetData>
  <mergeCells count="35">
    <mergeCell ref="B101:C101"/>
    <mergeCell ref="E101:F101"/>
    <mergeCell ref="B102:C102"/>
    <mergeCell ref="E102:H102"/>
    <mergeCell ref="B103:C103"/>
    <mergeCell ref="E103:F103"/>
    <mergeCell ref="G18:G20"/>
    <mergeCell ref="H18:H20"/>
    <mergeCell ref="I18:I20"/>
    <mergeCell ref="J18:J20"/>
    <mergeCell ref="K18:K20"/>
    <mergeCell ref="B100:C100"/>
    <mergeCell ref="E100:H100"/>
    <mergeCell ref="A14:C14"/>
    <mergeCell ref="E14:K14"/>
    <mergeCell ref="A15:C15"/>
    <mergeCell ref="E15:K15"/>
    <mergeCell ref="A18:A20"/>
    <mergeCell ref="B18:B20"/>
    <mergeCell ref="C18:C20"/>
    <mergeCell ref="D18:D20"/>
    <mergeCell ref="E18:E20"/>
    <mergeCell ref="F18:F20"/>
    <mergeCell ref="B10:I10"/>
    <mergeCell ref="B11:I11"/>
    <mergeCell ref="A12:C12"/>
    <mergeCell ref="E12:I12"/>
    <mergeCell ref="A13:C13"/>
    <mergeCell ref="E13:K13"/>
    <mergeCell ref="F1:K2"/>
    <mergeCell ref="A3:K3"/>
    <mergeCell ref="A4:K4"/>
    <mergeCell ref="A5:C5"/>
    <mergeCell ref="A6:K6"/>
    <mergeCell ref="B9:I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workbookViewId="0">
      <selection sqref="A1:XFD1048576"/>
    </sheetView>
  </sheetViews>
  <sheetFormatPr defaultRowHeight="14.4" x14ac:dyDescent="0.3"/>
  <cols>
    <col min="1" max="1" width="63.88671875" customWidth="1"/>
    <col min="2" max="2" width="5" customWidth="1"/>
    <col min="3" max="3" width="5.109375" customWidth="1"/>
    <col min="4" max="4" width="11.77734375" customWidth="1"/>
    <col min="5" max="5" width="8.5546875" customWidth="1"/>
    <col min="6" max="6" width="6.88671875" customWidth="1"/>
    <col min="7" max="7" width="9.5546875" customWidth="1"/>
    <col min="8" max="10" width="12.109375" customWidth="1"/>
    <col min="11" max="11" width="11.6640625" customWidth="1"/>
    <col min="257" max="257" width="63.88671875" customWidth="1"/>
    <col min="258" max="258" width="5" customWidth="1"/>
    <col min="259" max="259" width="5.109375" customWidth="1"/>
    <col min="260" max="260" width="11.77734375" customWidth="1"/>
    <col min="261" max="261" width="8.5546875" customWidth="1"/>
    <col min="262" max="262" width="6.88671875" customWidth="1"/>
    <col min="263" max="263" width="9.5546875" customWidth="1"/>
    <col min="264" max="266" width="12.109375" customWidth="1"/>
    <col min="267" max="267" width="11.6640625" customWidth="1"/>
    <col min="513" max="513" width="63.88671875" customWidth="1"/>
    <col min="514" max="514" width="5" customWidth="1"/>
    <col min="515" max="515" width="5.109375" customWidth="1"/>
    <col min="516" max="516" width="11.77734375" customWidth="1"/>
    <col min="517" max="517" width="8.5546875" customWidth="1"/>
    <col min="518" max="518" width="6.88671875" customWidth="1"/>
    <col min="519" max="519" width="9.5546875" customWidth="1"/>
    <col min="520" max="522" width="12.109375" customWidth="1"/>
    <col min="523" max="523" width="11.6640625" customWidth="1"/>
    <col min="769" max="769" width="63.88671875" customWidth="1"/>
    <col min="770" max="770" width="5" customWidth="1"/>
    <col min="771" max="771" width="5.109375" customWidth="1"/>
    <col min="772" max="772" width="11.77734375" customWidth="1"/>
    <col min="773" max="773" width="8.5546875" customWidth="1"/>
    <col min="774" max="774" width="6.88671875" customWidth="1"/>
    <col min="775" max="775" width="9.5546875" customWidth="1"/>
    <col min="776" max="778" width="12.109375" customWidth="1"/>
    <col min="779" max="779" width="11.6640625" customWidth="1"/>
    <col min="1025" max="1025" width="63.88671875" customWidth="1"/>
    <col min="1026" max="1026" width="5" customWidth="1"/>
    <col min="1027" max="1027" width="5.109375" customWidth="1"/>
    <col min="1028" max="1028" width="11.77734375" customWidth="1"/>
    <col min="1029" max="1029" width="8.5546875" customWidth="1"/>
    <col min="1030" max="1030" width="6.88671875" customWidth="1"/>
    <col min="1031" max="1031" width="9.5546875" customWidth="1"/>
    <col min="1032" max="1034" width="12.109375" customWidth="1"/>
    <col min="1035" max="1035" width="11.6640625" customWidth="1"/>
    <col min="1281" max="1281" width="63.88671875" customWidth="1"/>
    <col min="1282" max="1282" width="5" customWidth="1"/>
    <col min="1283" max="1283" width="5.109375" customWidth="1"/>
    <col min="1284" max="1284" width="11.77734375" customWidth="1"/>
    <col min="1285" max="1285" width="8.5546875" customWidth="1"/>
    <col min="1286" max="1286" width="6.88671875" customWidth="1"/>
    <col min="1287" max="1287" width="9.5546875" customWidth="1"/>
    <col min="1288" max="1290" width="12.109375" customWidth="1"/>
    <col min="1291" max="1291" width="11.6640625" customWidth="1"/>
    <col min="1537" max="1537" width="63.88671875" customWidth="1"/>
    <col min="1538" max="1538" width="5" customWidth="1"/>
    <col min="1539" max="1539" width="5.109375" customWidth="1"/>
    <col min="1540" max="1540" width="11.77734375" customWidth="1"/>
    <col min="1541" max="1541" width="8.5546875" customWidth="1"/>
    <col min="1542" max="1542" width="6.88671875" customWidth="1"/>
    <col min="1543" max="1543" width="9.5546875" customWidth="1"/>
    <col min="1544" max="1546" width="12.109375" customWidth="1"/>
    <col min="1547" max="1547" width="11.6640625" customWidth="1"/>
    <col min="1793" max="1793" width="63.88671875" customWidth="1"/>
    <col min="1794" max="1794" width="5" customWidth="1"/>
    <col min="1795" max="1795" width="5.109375" customWidth="1"/>
    <col min="1796" max="1796" width="11.77734375" customWidth="1"/>
    <col min="1797" max="1797" width="8.5546875" customWidth="1"/>
    <col min="1798" max="1798" width="6.88671875" customWidth="1"/>
    <col min="1799" max="1799" width="9.5546875" customWidth="1"/>
    <col min="1800" max="1802" width="12.109375" customWidth="1"/>
    <col min="1803" max="1803" width="11.6640625" customWidth="1"/>
    <col min="2049" max="2049" width="63.88671875" customWidth="1"/>
    <col min="2050" max="2050" width="5" customWidth="1"/>
    <col min="2051" max="2051" width="5.109375" customWidth="1"/>
    <col min="2052" max="2052" width="11.77734375" customWidth="1"/>
    <col min="2053" max="2053" width="8.5546875" customWidth="1"/>
    <col min="2054" max="2054" width="6.88671875" customWidth="1"/>
    <col min="2055" max="2055" width="9.5546875" customWidth="1"/>
    <col min="2056" max="2058" width="12.109375" customWidth="1"/>
    <col min="2059" max="2059" width="11.6640625" customWidth="1"/>
    <col min="2305" max="2305" width="63.88671875" customWidth="1"/>
    <col min="2306" max="2306" width="5" customWidth="1"/>
    <col min="2307" max="2307" width="5.109375" customWidth="1"/>
    <col min="2308" max="2308" width="11.77734375" customWidth="1"/>
    <col min="2309" max="2309" width="8.5546875" customWidth="1"/>
    <col min="2310" max="2310" width="6.88671875" customWidth="1"/>
    <col min="2311" max="2311" width="9.5546875" customWidth="1"/>
    <col min="2312" max="2314" width="12.109375" customWidth="1"/>
    <col min="2315" max="2315" width="11.6640625" customWidth="1"/>
    <col min="2561" max="2561" width="63.88671875" customWidth="1"/>
    <col min="2562" max="2562" width="5" customWidth="1"/>
    <col min="2563" max="2563" width="5.109375" customWidth="1"/>
    <col min="2564" max="2564" width="11.77734375" customWidth="1"/>
    <col min="2565" max="2565" width="8.5546875" customWidth="1"/>
    <col min="2566" max="2566" width="6.88671875" customWidth="1"/>
    <col min="2567" max="2567" width="9.5546875" customWidth="1"/>
    <col min="2568" max="2570" width="12.109375" customWidth="1"/>
    <col min="2571" max="2571" width="11.6640625" customWidth="1"/>
    <col min="2817" max="2817" width="63.88671875" customWidth="1"/>
    <col min="2818" max="2818" width="5" customWidth="1"/>
    <col min="2819" max="2819" width="5.109375" customWidth="1"/>
    <col min="2820" max="2820" width="11.77734375" customWidth="1"/>
    <col min="2821" max="2821" width="8.5546875" customWidth="1"/>
    <col min="2822" max="2822" width="6.88671875" customWidth="1"/>
    <col min="2823" max="2823" width="9.5546875" customWidth="1"/>
    <col min="2824" max="2826" width="12.109375" customWidth="1"/>
    <col min="2827" max="2827" width="11.6640625" customWidth="1"/>
    <col min="3073" max="3073" width="63.88671875" customWidth="1"/>
    <col min="3074" max="3074" width="5" customWidth="1"/>
    <col min="3075" max="3075" width="5.109375" customWidth="1"/>
    <col min="3076" max="3076" width="11.77734375" customWidth="1"/>
    <col min="3077" max="3077" width="8.5546875" customWidth="1"/>
    <col min="3078" max="3078" width="6.88671875" customWidth="1"/>
    <col min="3079" max="3079" width="9.5546875" customWidth="1"/>
    <col min="3080" max="3082" width="12.109375" customWidth="1"/>
    <col min="3083" max="3083" width="11.6640625" customWidth="1"/>
    <col min="3329" max="3329" width="63.88671875" customWidth="1"/>
    <col min="3330" max="3330" width="5" customWidth="1"/>
    <col min="3331" max="3331" width="5.109375" customWidth="1"/>
    <col min="3332" max="3332" width="11.77734375" customWidth="1"/>
    <col min="3333" max="3333" width="8.5546875" customWidth="1"/>
    <col min="3334" max="3334" width="6.88671875" customWidth="1"/>
    <col min="3335" max="3335" width="9.5546875" customWidth="1"/>
    <col min="3336" max="3338" width="12.109375" customWidth="1"/>
    <col min="3339" max="3339" width="11.6640625" customWidth="1"/>
    <col min="3585" max="3585" width="63.88671875" customWidth="1"/>
    <col min="3586" max="3586" width="5" customWidth="1"/>
    <col min="3587" max="3587" width="5.109375" customWidth="1"/>
    <col min="3588" max="3588" width="11.77734375" customWidth="1"/>
    <col min="3589" max="3589" width="8.5546875" customWidth="1"/>
    <col min="3590" max="3590" width="6.88671875" customWidth="1"/>
    <col min="3591" max="3591" width="9.5546875" customWidth="1"/>
    <col min="3592" max="3594" width="12.109375" customWidth="1"/>
    <col min="3595" max="3595" width="11.6640625" customWidth="1"/>
    <col min="3841" max="3841" width="63.88671875" customWidth="1"/>
    <col min="3842" max="3842" width="5" customWidth="1"/>
    <col min="3843" max="3843" width="5.109375" customWidth="1"/>
    <col min="3844" max="3844" width="11.77734375" customWidth="1"/>
    <col min="3845" max="3845" width="8.5546875" customWidth="1"/>
    <col min="3846" max="3846" width="6.88671875" customWidth="1"/>
    <col min="3847" max="3847" width="9.5546875" customWidth="1"/>
    <col min="3848" max="3850" width="12.109375" customWidth="1"/>
    <col min="3851" max="3851" width="11.6640625" customWidth="1"/>
    <col min="4097" max="4097" width="63.88671875" customWidth="1"/>
    <col min="4098" max="4098" width="5" customWidth="1"/>
    <col min="4099" max="4099" width="5.109375" customWidth="1"/>
    <col min="4100" max="4100" width="11.77734375" customWidth="1"/>
    <col min="4101" max="4101" width="8.5546875" customWidth="1"/>
    <col min="4102" max="4102" width="6.88671875" customWidth="1"/>
    <col min="4103" max="4103" width="9.5546875" customWidth="1"/>
    <col min="4104" max="4106" width="12.109375" customWidth="1"/>
    <col min="4107" max="4107" width="11.6640625" customWidth="1"/>
    <col min="4353" max="4353" width="63.88671875" customWidth="1"/>
    <col min="4354" max="4354" width="5" customWidth="1"/>
    <col min="4355" max="4355" width="5.109375" customWidth="1"/>
    <col min="4356" max="4356" width="11.77734375" customWidth="1"/>
    <col min="4357" max="4357" width="8.5546875" customWidth="1"/>
    <col min="4358" max="4358" width="6.88671875" customWidth="1"/>
    <col min="4359" max="4359" width="9.5546875" customWidth="1"/>
    <col min="4360" max="4362" width="12.109375" customWidth="1"/>
    <col min="4363" max="4363" width="11.6640625" customWidth="1"/>
    <col min="4609" max="4609" width="63.88671875" customWidth="1"/>
    <col min="4610" max="4610" width="5" customWidth="1"/>
    <col min="4611" max="4611" width="5.109375" customWidth="1"/>
    <col min="4612" max="4612" width="11.77734375" customWidth="1"/>
    <col min="4613" max="4613" width="8.5546875" customWidth="1"/>
    <col min="4614" max="4614" width="6.88671875" customWidth="1"/>
    <col min="4615" max="4615" width="9.5546875" customWidth="1"/>
    <col min="4616" max="4618" width="12.109375" customWidth="1"/>
    <col min="4619" max="4619" width="11.6640625" customWidth="1"/>
    <col min="4865" max="4865" width="63.88671875" customWidth="1"/>
    <col min="4866" max="4866" width="5" customWidth="1"/>
    <col min="4867" max="4867" width="5.109375" customWidth="1"/>
    <col min="4868" max="4868" width="11.77734375" customWidth="1"/>
    <col min="4869" max="4869" width="8.5546875" customWidth="1"/>
    <col min="4870" max="4870" width="6.88671875" customWidth="1"/>
    <col min="4871" max="4871" width="9.5546875" customWidth="1"/>
    <col min="4872" max="4874" width="12.109375" customWidth="1"/>
    <col min="4875" max="4875" width="11.6640625" customWidth="1"/>
    <col min="5121" max="5121" width="63.88671875" customWidth="1"/>
    <col min="5122" max="5122" width="5" customWidth="1"/>
    <col min="5123" max="5123" width="5.109375" customWidth="1"/>
    <col min="5124" max="5124" width="11.77734375" customWidth="1"/>
    <col min="5125" max="5125" width="8.5546875" customWidth="1"/>
    <col min="5126" max="5126" width="6.88671875" customWidth="1"/>
    <col min="5127" max="5127" width="9.5546875" customWidth="1"/>
    <col min="5128" max="5130" width="12.109375" customWidth="1"/>
    <col min="5131" max="5131" width="11.6640625" customWidth="1"/>
    <col min="5377" max="5377" width="63.88671875" customWidth="1"/>
    <col min="5378" max="5378" width="5" customWidth="1"/>
    <col min="5379" max="5379" width="5.109375" customWidth="1"/>
    <col min="5380" max="5380" width="11.77734375" customWidth="1"/>
    <col min="5381" max="5381" width="8.5546875" customWidth="1"/>
    <col min="5382" max="5382" width="6.88671875" customWidth="1"/>
    <col min="5383" max="5383" width="9.5546875" customWidth="1"/>
    <col min="5384" max="5386" width="12.109375" customWidth="1"/>
    <col min="5387" max="5387" width="11.6640625" customWidth="1"/>
    <col min="5633" max="5633" width="63.88671875" customWidth="1"/>
    <col min="5634" max="5634" width="5" customWidth="1"/>
    <col min="5635" max="5635" width="5.109375" customWidth="1"/>
    <col min="5636" max="5636" width="11.77734375" customWidth="1"/>
    <col min="5637" max="5637" width="8.5546875" customWidth="1"/>
    <col min="5638" max="5638" width="6.88671875" customWidth="1"/>
    <col min="5639" max="5639" width="9.5546875" customWidth="1"/>
    <col min="5640" max="5642" width="12.109375" customWidth="1"/>
    <col min="5643" max="5643" width="11.6640625" customWidth="1"/>
    <col min="5889" max="5889" width="63.88671875" customWidth="1"/>
    <col min="5890" max="5890" width="5" customWidth="1"/>
    <col min="5891" max="5891" width="5.109375" customWidth="1"/>
    <col min="5892" max="5892" width="11.77734375" customWidth="1"/>
    <col min="5893" max="5893" width="8.5546875" customWidth="1"/>
    <col min="5894" max="5894" width="6.88671875" customWidth="1"/>
    <col min="5895" max="5895" width="9.5546875" customWidth="1"/>
    <col min="5896" max="5898" width="12.109375" customWidth="1"/>
    <col min="5899" max="5899" width="11.6640625" customWidth="1"/>
    <col min="6145" max="6145" width="63.88671875" customWidth="1"/>
    <col min="6146" max="6146" width="5" customWidth="1"/>
    <col min="6147" max="6147" width="5.109375" customWidth="1"/>
    <col min="6148" max="6148" width="11.77734375" customWidth="1"/>
    <col min="6149" max="6149" width="8.5546875" customWidth="1"/>
    <col min="6150" max="6150" width="6.88671875" customWidth="1"/>
    <col min="6151" max="6151" width="9.5546875" customWidth="1"/>
    <col min="6152" max="6154" width="12.109375" customWidth="1"/>
    <col min="6155" max="6155" width="11.6640625" customWidth="1"/>
    <col min="6401" max="6401" width="63.88671875" customWidth="1"/>
    <col min="6402" max="6402" width="5" customWidth="1"/>
    <col min="6403" max="6403" width="5.109375" customWidth="1"/>
    <col min="6404" max="6404" width="11.77734375" customWidth="1"/>
    <col min="6405" max="6405" width="8.5546875" customWidth="1"/>
    <col min="6406" max="6406" width="6.88671875" customWidth="1"/>
    <col min="6407" max="6407" width="9.5546875" customWidth="1"/>
    <col min="6408" max="6410" width="12.109375" customWidth="1"/>
    <col min="6411" max="6411" width="11.6640625" customWidth="1"/>
    <col min="6657" max="6657" width="63.88671875" customWidth="1"/>
    <col min="6658" max="6658" width="5" customWidth="1"/>
    <col min="6659" max="6659" width="5.109375" customWidth="1"/>
    <col min="6660" max="6660" width="11.77734375" customWidth="1"/>
    <col min="6661" max="6661" width="8.5546875" customWidth="1"/>
    <col min="6662" max="6662" width="6.88671875" customWidth="1"/>
    <col min="6663" max="6663" width="9.5546875" customWidth="1"/>
    <col min="6664" max="6666" width="12.109375" customWidth="1"/>
    <col min="6667" max="6667" width="11.6640625" customWidth="1"/>
    <col min="6913" max="6913" width="63.88671875" customWidth="1"/>
    <col min="6914" max="6914" width="5" customWidth="1"/>
    <col min="6915" max="6915" width="5.109375" customWidth="1"/>
    <col min="6916" max="6916" width="11.77734375" customWidth="1"/>
    <col min="6917" max="6917" width="8.5546875" customWidth="1"/>
    <col min="6918" max="6918" width="6.88671875" customWidth="1"/>
    <col min="6919" max="6919" width="9.5546875" customWidth="1"/>
    <col min="6920" max="6922" width="12.109375" customWidth="1"/>
    <col min="6923" max="6923" width="11.6640625" customWidth="1"/>
    <col min="7169" max="7169" width="63.88671875" customWidth="1"/>
    <col min="7170" max="7170" width="5" customWidth="1"/>
    <col min="7171" max="7171" width="5.109375" customWidth="1"/>
    <col min="7172" max="7172" width="11.77734375" customWidth="1"/>
    <col min="7173" max="7173" width="8.5546875" customWidth="1"/>
    <col min="7174" max="7174" width="6.88671875" customWidth="1"/>
    <col min="7175" max="7175" width="9.5546875" customWidth="1"/>
    <col min="7176" max="7178" width="12.109375" customWidth="1"/>
    <col min="7179" max="7179" width="11.6640625" customWidth="1"/>
    <col min="7425" max="7425" width="63.88671875" customWidth="1"/>
    <col min="7426" max="7426" width="5" customWidth="1"/>
    <col min="7427" max="7427" width="5.109375" customWidth="1"/>
    <col min="7428" max="7428" width="11.77734375" customWidth="1"/>
    <col min="7429" max="7429" width="8.5546875" customWidth="1"/>
    <col min="7430" max="7430" width="6.88671875" customWidth="1"/>
    <col min="7431" max="7431" width="9.5546875" customWidth="1"/>
    <col min="7432" max="7434" width="12.109375" customWidth="1"/>
    <col min="7435" max="7435" width="11.6640625" customWidth="1"/>
    <col min="7681" max="7681" width="63.88671875" customWidth="1"/>
    <col min="7682" max="7682" width="5" customWidth="1"/>
    <col min="7683" max="7683" width="5.109375" customWidth="1"/>
    <col min="7684" max="7684" width="11.77734375" customWidth="1"/>
    <col min="7685" max="7685" width="8.5546875" customWidth="1"/>
    <col min="7686" max="7686" width="6.88671875" customWidth="1"/>
    <col min="7687" max="7687" width="9.5546875" customWidth="1"/>
    <col min="7688" max="7690" width="12.109375" customWidth="1"/>
    <col min="7691" max="7691" width="11.6640625" customWidth="1"/>
    <col min="7937" max="7937" width="63.88671875" customWidth="1"/>
    <col min="7938" max="7938" width="5" customWidth="1"/>
    <col min="7939" max="7939" width="5.109375" customWidth="1"/>
    <col min="7940" max="7940" width="11.77734375" customWidth="1"/>
    <col min="7941" max="7941" width="8.5546875" customWidth="1"/>
    <col min="7942" max="7942" width="6.88671875" customWidth="1"/>
    <col min="7943" max="7943" width="9.5546875" customWidth="1"/>
    <col min="7944" max="7946" width="12.109375" customWidth="1"/>
    <col min="7947" max="7947" width="11.6640625" customWidth="1"/>
    <col min="8193" max="8193" width="63.88671875" customWidth="1"/>
    <col min="8194" max="8194" width="5" customWidth="1"/>
    <col min="8195" max="8195" width="5.109375" customWidth="1"/>
    <col min="8196" max="8196" width="11.77734375" customWidth="1"/>
    <col min="8197" max="8197" width="8.5546875" customWidth="1"/>
    <col min="8198" max="8198" width="6.88671875" customWidth="1"/>
    <col min="8199" max="8199" width="9.5546875" customWidth="1"/>
    <col min="8200" max="8202" width="12.109375" customWidth="1"/>
    <col min="8203" max="8203" width="11.6640625" customWidth="1"/>
    <col min="8449" max="8449" width="63.88671875" customWidth="1"/>
    <col min="8450" max="8450" width="5" customWidth="1"/>
    <col min="8451" max="8451" width="5.109375" customWidth="1"/>
    <col min="8452" max="8452" width="11.77734375" customWidth="1"/>
    <col min="8453" max="8453" width="8.5546875" customWidth="1"/>
    <col min="8454" max="8454" width="6.88671875" customWidth="1"/>
    <col min="8455" max="8455" width="9.5546875" customWidth="1"/>
    <col min="8456" max="8458" width="12.109375" customWidth="1"/>
    <col min="8459" max="8459" width="11.6640625" customWidth="1"/>
    <col min="8705" max="8705" width="63.88671875" customWidth="1"/>
    <col min="8706" max="8706" width="5" customWidth="1"/>
    <col min="8707" max="8707" width="5.109375" customWidth="1"/>
    <col min="8708" max="8708" width="11.77734375" customWidth="1"/>
    <col min="8709" max="8709" width="8.5546875" customWidth="1"/>
    <col min="8710" max="8710" width="6.88671875" customWidth="1"/>
    <col min="8711" max="8711" width="9.5546875" customWidth="1"/>
    <col min="8712" max="8714" width="12.109375" customWidth="1"/>
    <col min="8715" max="8715" width="11.6640625" customWidth="1"/>
    <col min="8961" max="8961" width="63.88671875" customWidth="1"/>
    <col min="8962" max="8962" width="5" customWidth="1"/>
    <col min="8963" max="8963" width="5.109375" customWidth="1"/>
    <col min="8964" max="8964" width="11.77734375" customWidth="1"/>
    <col min="8965" max="8965" width="8.5546875" customWidth="1"/>
    <col min="8966" max="8966" width="6.88671875" customWidth="1"/>
    <col min="8967" max="8967" width="9.5546875" customWidth="1"/>
    <col min="8968" max="8970" width="12.109375" customWidth="1"/>
    <col min="8971" max="8971" width="11.6640625" customWidth="1"/>
    <col min="9217" max="9217" width="63.88671875" customWidth="1"/>
    <col min="9218" max="9218" width="5" customWidth="1"/>
    <col min="9219" max="9219" width="5.109375" customWidth="1"/>
    <col min="9220" max="9220" width="11.77734375" customWidth="1"/>
    <col min="9221" max="9221" width="8.5546875" customWidth="1"/>
    <col min="9222" max="9222" width="6.88671875" customWidth="1"/>
    <col min="9223" max="9223" width="9.5546875" customWidth="1"/>
    <col min="9224" max="9226" width="12.109375" customWidth="1"/>
    <col min="9227" max="9227" width="11.6640625" customWidth="1"/>
    <col min="9473" max="9473" width="63.88671875" customWidth="1"/>
    <col min="9474" max="9474" width="5" customWidth="1"/>
    <col min="9475" max="9475" width="5.109375" customWidth="1"/>
    <col min="9476" max="9476" width="11.77734375" customWidth="1"/>
    <col min="9477" max="9477" width="8.5546875" customWidth="1"/>
    <col min="9478" max="9478" width="6.88671875" customWidth="1"/>
    <col min="9479" max="9479" width="9.5546875" customWidth="1"/>
    <col min="9480" max="9482" width="12.109375" customWidth="1"/>
    <col min="9483" max="9483" width="11.6640625" customWidth="1"/>
    <col min="9729" max="9729" width="63.88671875" customWidth="1"/>
    <col min="9730" max="9730" width="5" customWidth="1"/>
    <col min="9731" max="9731" width="5.109375" customWidth="1"/>
    <col min="9732" max="9732" width="11.77734375" customWidth="1"/>
    <col min="9733" max="9733" width="8.5546875" customWidth="1"/>
    <col min="9734" max="9734" width="6.88671875" customWidth="1"/>
    <col min="9735" max="9735" width="9.5546875" customWidth="1"/>
    <col min="9736" max="9738" width="12.109375" customWidth="1"/>
    <col min="9739" max="9739" width="11.6640625" customWidth="1"/>
    <col min="9985" max="9985" width="63.88671875" customWidth="1"/>
    <col min="9986" max="9986" width="5" customWidth="1"/>
    <col min="9987" max="9987" width="5.109375" customWidth="1"/>
    <col min="9988" max="9988" width="11.77734375" customWidth="1"/>
    <col min="9989" max="9989" width="8.5546875" customWidth="1"/>
    <col min="9990" max="9990" width="6.88671875" customWidth="1"/>
    <col min="9991" max="9991" width="9.5546875" customWidth="1"/>
    <col min="9992" max="9994" width="12.109375" customWidth="1"/>
    <col min="9995" max="9995" width="11.6640625" customWidth="1"/>
    <col min="10241" max="10241" width="63.88671875" customWidth="1"/>
    <col min="10242" max="10242" width="5" customWidth="1"/>
    <col min="10243" max="10243" width="5.109375" customWidth="1"/>
    <col min="10244" max="10244" width="11.77734375" customWidth="1"/>
    <col min="10245" max="10245" width="8.5546875" customWidth="1"/>
    <col min="10246" max="10246" width="6.88671875" customWidth="1"/>
    <col min="10247" max="10247" width="9.5546875" customWidth="1"/>
    <col min="10248" max="10250" width="12.109375" customWidth="1"/>
    <col min="10251" max="10251" width="11.6640625" customWidth="1"/>
    <col min="10497" max="10497" width="63.88671875" customWidth="1"/>
    <col min="10498" max="10498" width="5" customWidth="1"/>
    <col min="10499" max="10499" width="5.109375" customWidth="1"/>
    <col min="10500" max="10500" width="11.77734375" customWidth="1"/>
    <col min="10501" max="10501" width="8.5546875" customWidth="1"/>
    <col min="10502" max="10502" width="6.88671875" customWidth="1"/>
    <col min="10503" max="10503" width="9.5546875" customWidth="1"/>
    <col min="10504" max="10506" width="12.109375" customWidth="1"/>
    <col min="10507" max="10507" width="11.6640625" customWidth="1"/>
    <col min="10753" max="10753" width="63.88671875" customWidth="1"/>
    <col min="10754" max="10754" width="5" customWidth="1"/>
    <col min="10755" max="10755" width="5.109375" customWidth="1"/>
    <col min="10756" max="10756" width="11.77734375" customWidth="1"/>
    <col min="10757" max="10757" width="8.5546875" customWidth="1"/>
    <col min="10758" max="10758" width="6.88671875" customWidth="1"/>
    <col min="10759" max="10759" width="9.5546875" customWidth="1"/>
    <col min="10760" max="10762" width="12.109375" customWidth="1"/>
    <col min="10763" max="10763" width="11.6640625" customWidth="1"/>
    <col min="11009" max="11009" width="63.88671875" customWidth="1"/>
    <col min="11010" max="11010" width="5" customWidth="1"/>
    <col min="11011" max="11011" width="5.109375" customWidth="1"/>
    <col min="11012" max="11012" width="11.77734375" customWidth="1"/>
    <col min="11013" max="11013" width="8.5546875" customWidth="1"/>
    <col min="11014" max="11014" width="6.88671875" customWidth="1"/>
    <col min="11015" max="11015" width="9.5546875" customWidth="1"/>
    <col min="11016" max="11018" width="12.109375" customWidth="1"/>
    <col min="11019" max="11019" width="11.6640625" customWidth="1"/>
    <col min="11265" max="11265" width="63.88671875" customWidth="1"/>
    <col min="11266" max="11266" width="5" customWidth="1"/>
    <col min="11267" max="11267" width="5.109375" customWidth="1"/>
    <col min="11268" max="11268" width="11.77734375" customWidth="1"/>
    <col min="11269" max="11269" width="8.5546875" customWidth="1"/>
    <col min="11270" max="11270" width="6.88671875" customWidth="1"/>
    <col min="11271" max="11271" width="9.5546875" customWidth="1"/>
    <col min="11272" max="11274" width="12.109375" customWidth="1"/>
    <col min="11275" max="11275" width="11.6640625" customWidth="1"/>
    <col min="11521" max="11521" width="63.88671875" customWidth="1"/>
    <col min="11522" max="11522" width="5" customWidth="1"/>
    <col min="11523" max="11523" width="5.109375" customWidth="1"/>
    <col min="11524" max="11524" width="11.77734375" customWidth="1"/>
    <col min="11525" max="11525" width="8.5546875" customWidth="1"/>
    <col min="11526" max="11526" width="6.88671875" customWidth="1"/>
    <col min="11527" max="11527" width="9.5546875" customWidth="1"/>
    <col min="11528" max="11530" width="12.109375" customWidth="1"/>
    <col min="11531" max="11531" width="11.6640625" customWidth="1"/>
    <col min="11777" max="11777" width="63.88671875" customWidth="1"/>
    <col min="11778" max="11778" width="5" customWidth="1"/>
    <col min="11779" max="11779" width="5.109375" customWidth="1"/>
    <col min="11780" max="11780" width="11.77734375" customWidth="1"/>
    <col min="11781" max="11781" width="8.5546875" customWidth="1"/>
    <col min="11782" max="11782" width="6.88671875" customWidth="1"/>
    <col min="11783" max="11783" width="9.5546875" customWidth="1"/>
    <col min="11784" max="11786" width="12.109375" customWidth="1"/>
    <col min="11787" max="11787" width="11.6640625" customWidth="1"/>
    <col min="12033" max="12033" width="63.88671875" customWidth="1"/>
    <col min="12034" max="12034" width="5" customWidth="1"/>
    <col min="12035" max="12035" width="5.109375" customWidth="1"/>
    <col min="12036" max="12036" width="11.77734375" customWidth="1"/>
    <col min="12037" max="12037" width="8.5546875" customWidth="1"/>
    <col min="12038" max="12038" width="6.88671875" customWidth="1"/>
    <col min="12039" max="12039" width="9.5546875" customWidth="1"/>
    <col min="12040" max="12042" width="12.109375" customWidth="1"/>
    <col min="12043" max="12043" width="11.6640625" customWidth="1"/>
    <col min="12289" max="12289" width="63.88671875" customWidth="1"/>
    <col min="12290" max="12290" width="5" customWidth="1"/>
    <col min="12291" max="12291" width="5.109375" customWidth="1"/>
    <col min="12292" max="12292" width="11.77734375" customWidth="1"/>
    <col min="12293" max="12293" width="8.5546875" customWidth="1"/>
    <col min="12294" max="12294" width="6.88671875" customWidth="1"/>
    <col min="12295" max="12295" width="9.5546875" customWidth="1"/>
    <col min="12296" max="12298" width="12.109375" customWidth="1"/>
    <col min="12299" max="12299" width="11.6640625" customWidth="1"/>
    <col min="12545" max="12545" width="63.88671875" customWidth="1"/>
    <col min="12546" max="12546" width="5" customWidth="1"/>
    <col min="12547" max="12547" width="5.109375" customWidth="1"/>
    <col min="12548" max="12548" width="11.77734375" customWidth="1"/>
    <col min="12549" max="12549" width="8.5546875" customWidth="1"/>
    <col min="12550" max="12550" width="6.88671875" customWidth="1"/>
    <col min="12551" max="12551" width="9.5546875" customWidth="1"/>
    <col min="12552" max="12554" width="12.109375" customWidth="1"/>
    <col min="12555" max="12555" width="11.6640625" customWidth="1"/>
    <col min="12801" max="12801" width="63.88671875" customWidth="1"/>
    <col min="12802" max="12802" width="5" customWidth="1"/>
    <col min="12803" max="12803" width="5.109375" customWidth="1"/>
    <col min="12804" max="12804" width="11.77734375" customWidth="1"/>
    <col min="12805" max="12805" width="8.5546875" customWidth="1"/>
    <col min="12806" max="12806" width="6.88671875" customWidth="1"/>
    <col min="12807" max="12807" width="9.5546875" customWidth="1"/>
    <col min="12808" max="12810" width="12.109375" customWidth="1"/>
    <col min="12811" max="12811" width="11.6640625" customWidth="1"/>
    <col min="13057" max="13057" width="63.88671875" customWidth="1"/>
    <col min="13058" max="13058" width="5" customWidth="1"/>
    <col min="13059" max="13059" width="5.109375" customWidth="1"/>
    <col min="13060" max="13060" width="11.77734375" customWidth="1"/>
    <col min="13061" max="13061" width="8.5546875" customWidth="1"/>
    <col min="13062" max="13062" width="6.88671875" customWidth="1"/>
    <col min="13063" max="13063" width="9.5546875" customWidth="1"/>
    <col min="13064" max="13066" width="12.109375" customWidth="1"/>
    <col min="13067" max="13067" width="11.6640625" customWidth="1"/>
    <col min="13313" max="13313" width="63.88671875" customWidth="1"/>
    <col min="13314" max="13314" width="5" customWidth="1"/>
    <col min="13315" max="13315" width="5.109375" customWidth="1"/>
    <col min="13316" max="13316" width="11.77734375" customWidth="1"/>
    <col min="13317" max="13317" width="8.5546875" customWidth="1"/>
    <col min="13318" max="13318" width="6.88671875" customWidth="1"/>
    <col min="13319" max="13319" width="9.5546875" customWidth="1"/>
    <col min="13320" max="13322" width="12.109375" customWidth="1"/>
    <col min="13323" max="13323" width="11.6640625" customWidth="1"/>
    <col min="13569" max="13569" width="63.88671875" customWidth="1"/>
    <col min="13570" max="13570" width="5" customWidth="1"/>
    <col min="13571" max="13571" width="5.109375" customWidth="1"/>
    <col min="13572" max="13572" width="11.77734375" customWidth="1"/>
    <col min="13573" max="13573" width="8.5546875" customWidth="1"/>
    <col min="13574" max="13574" width="6.88671875" customWidth="1"/>
    <col min="13575" max="13575" width="9.5546875" customWidth="1"/>
    <col min="13576" max="13578" width="12.109375" customWidth="1"/>
    <col min="13579" max="13579" width="11.6640625" customWidth="1"/>
    <col min="13825" max="13825" width="63.88671875" customWidth="1"/>
    <col min="13826" max="13826" width="5" customWidth="1"/>
    <col min="13827" max="13827" width="5.109375" customWidth="1"/>
    <col min="13828" max="13828" width="11.77734375" customWidth="1"/>
    <col min="13829" max="13829" width="8.5546875" customWidth="1"/>
    <col min="13830" max="13830" width="6.88671875" customWidth="1"/>
    <col min="13831" max="13831" width="9.5546875" customWidth="1"/>
    <col min="13832" max="13834" width="12.109375" customWidth="1"/>
    <col min="13835" max="13835" width="11.6640625" customWidth="1"/>
    <col min="14081" max="14081" width="63.88671875" customWidth="1"/>
    <col min="14082" max="14082" width="5" customWidth="1"/>
    <col min="14083" max="14083" width="5.109375" customWidth="1"/>
    <col min="14084" max="14084" width="11.77734375" customWidth="1"/>
    <col min="14085" max="14085" width="8.5546875" customWidth="1"/>
    <col min="14086" max="14086" width="6.88671875" customWidth="1"/>
    <col min="14087" max="14087" width="9.5546875" customWidth="1"/>
    <col min="14088" max="14090" width="12.109375" customWidth="1"/>
    <col min="14091" max="14091" width="11.6640625" customWidth="1"/>
    <col min="14337" max="14337" width="63.88671875" customWidth="1"/>
    <col min="14338" max="14338" width="5" customWidth="1"/>
    <col min="14339" max="14339" width="5.109375" customWidth="1"/>
    <col min="14340" max="14340" width="11.77734375" customWidth="1"/>
    <col min="14341" max="14341" width="8.5546875" customWidth="1"/>
    <col min="14342" max="14342" width="6.88671875" customWidth="1"/>
    <col min="14343" max="14343" width="9.5546875" customWidth="1"/>
    <col min="14344" max="14346" width="12.109375" customWidth="1"/>
    <col min="14347" max="14347" width="11.6640625" customWidth="1"/>
    <col min="14593" max="14593" width="63.88671875" customWidth="1"/>
    <col min="14594" max="14594" width="5" customWidth="1"/>
    <col min="14595" max="14595" width="5.109375" customWidth="1"/>
    <col min="14596" max="14596" width="11.77734375" customWidth="1"/>
    <col min="14597" max="14597" width="8.5546875" customWidth="1"/>
    <col min="14598" max="14598" width="6.88671875" customWidth="1"/>
    <col min="14599" max="14599" width="9.5546875" customWidth="1"/>
    <col min="14600" max="14602" width="12.109375" customWidth="1"/>
    <col min="14603" max="14603" width="11.6640625" customWidth="1"/>
    <col min="14849" max="14849" width="63.88671875" customWidth="1"/>
    <col min="14850" max="14850" width="5" customWidth="1"/>
    <col min="14851" max="14851" width="5.109375" customWidth="1"/>
    <col min="14852" max="14852" width="11.77734375" customWidth="1"/>
    <col min="14853" max="14853" width="8.5546875" customWidth="1"/>
    <col min="14854" max="14854" width="6.88671875" customWidth="1"/>
    <col min="14855" max="14855" width="9.5546875" customWidth="1"/>
    <col min="14856" max="14858" width="12.109375" customWidth="1"/>
    <col min="14859" max="14859" width="11.6640625" customWidth="1"/>
    <col min="15105" max="15105" width="63.88671875" customWidth="1"/>
    <col min="15106" max="15106" width="5" customWidth="1"/>
    <col min="15107" max="15107" width="5.109375" customWidth="1"/>
    <col min="15108" max="15108" width="11.77734375" customWidth="1"/>
    <col min="15109" max="15109" width="8.5546875" customWidth="1"/>
    <col min="15110" max="15110" width="6.88671875" customWidth="1"/>
    <col min="15111" max="15111" width="9.5546875" customWidth="1"/>
    <col min="15112" max="15114" width="12.109375" customWidth="1"/>
    <col min="15115" max="15115" width="11.6640625" customWidth="1"/>
    <col min="15361" max="15361" width="63.88671875" customWidth="1"/>
    <col min="15362" max="15362" width="5" customWidth="1"/>
    <col min="15363" max="15363" width="5.109375" customWidth="1"/>
    <col min="15364" max="15364" width="11.77734375" customWidth="1"/>
    <col min="15365" max="15365" width="8.5546875" customWidth="1"/>
    <col min="15366" max="15366" width="6.88671875" customWidth="1"/>
    <col min="15367" max="15367" width="9.5546875" customWidth="1"/>
    <col min="15368" max="15370" width="12.109375" customWidth="1"/>
    <col min="15371" max="15371" width="11.6640625" customWidth="1"/>
    <col min="15617" max="15617" width="63.88671875" customWidth="1"/>
    <col min="15618" max="15618" width="5" customWidth="1"/>
    <col min="15619" max="15619" width="5.109375" customWidth="1"/>
    <col min="15620" max="15620" width="11.77734375" customWidth="1"/>
    <col min="15621" max="15621" width="8.5546875" customWidth="1"/>
    <col min="15622" max="15622" width="6.88671875" customWidth="1"/>
    <col min="15623" max="15623" width="9.5546875" customWidth="1"/>
    <col min="15624" max="15626" width="12.109375" customWidth="1"/>
    <col min="15627" max="15627" width="11.6640625" customWidth="1"/>
    <col min="15873" max="15873" width="63.88671875" customWidth="1"/>
    <col min="15874" max="15874" width="5" customWidth="1"/>
    <col min="15875" max="15875" width="5.109375" customWidth="1"/>
    <col min="15876" max="15876" width="11.77734375" customWidth="1"/>
    <col min="15877" max="15877" width="8.5546875" customWidth="1"/>
    <col min="15878" max="15878" width="6.88671875" customWidth="1"/>
    <col min="15879" max="15879" width="9.5546875" customWidth="1"/>
    <col min="15880" max="15882" width="12.109375" customWidth="1"/>
    <col min="15883" max="15883" width="11.6640625" customWidth="1"/>
    <col min="16129" max="16129" width="63.88671875" customWidth="1"/>
    <col min="16130" max="16130" width="5" customWidth="1"/>
    <col min="16131" max="16131" width="5.109375" customWidth="1"/>
    <col min="16132" max="16132" width="11.77734375" customWidth="1"/>
    <col min="16133" max="16133" width="8.5546875" customWidth="1"/>
    <col min="16134" max="16134" width="6.88671875" customWidth="1"/>
    <col min="16135" max="16135" width="9.5546875" customWidth="1"/>
    <col min="16136" max="16138" width="12.109375" customWidth="1"/>
    <col min="16139" max="16139" width="11.6640625" customWidth="1"/>
  </cols>
  <sheetData>
    <row r="1" spans="1:15" s="3" customFormat="1" ht="15" customHeight="1" x14ac:dyDescent="0.25">
      <c r="F1" s="4" t="s">
        <v>140</v>
      </c>
      <c r="G1" s="4"/>
      <c r="H1" s="4"/>
      <c r="I1" s="4"/>
      <c r="J1" s="4"/>
      <c r="K1" s="4"/>
      <c r="L1" s="115"/>
    </row>
    <row r="2" spans="1:15" s="3" customFormat="1" ht="13.8" x14ac:dyDescent="0.25">
      <c r="F2" s="4"/>
      <c r="G2" s="4"/>
      <c r="H2" s="4"/>
      <c r="I2" s="4"/>
      <c r="J2" s="4"/>
      <c r="K2" s="4"/>
      <c r="L2" s="115"/>
    </row>
    <row r="3" spans="1:15" s="3" customFormat="1" ht="13.8" x14ac:dyDescent="0.25">
      <c r="A3" s="5" t="s">
        <v>1</v>
      </c>
      <c r="B3" s="5"/>
      <c r="C3" s="5"/>
      <c r="D3" s="5"/>
      <c r="E3" s="5"/>
      <c r="F3" s="5"/>
      <c r="G3" s="5"/>
      <c r="H3" s="5"/>
      <c r="I3" s="5"/>
      <c r="J3" s="5"/>
      <c r="K3" s="5"/>
      <c r="L3" s="115"/>
    </row>
    <row r="4" spans="1:15" s="3" customFormat="1" ht="13.8" x14ac:dyDescent="0.25">
      <c r="A4" s="5" t="s">
        <v>141</v>
      </c>
      <c r="B4" s="5"/>
      <c r="C4" s="5"/>
      <c r="D4" s="5"/>
      <c r="E4" s="5"/>
      <c r="F4" s="5"/>
      <c r="G4" s="5"/>
      <c r="H4" s="5"/>
      <c r="I4" s="5"/>
      <c r="J4" s="5"/>
      <c r="K4" s="5"/>
      <c r="L4" s="8"/>
      <c r="M4" s="8"/>
      <c r="N4" s="8"/>
      <c r="O4" s="8"/>
    </row>
    <row r="5" spans="1:15" s="3" customFormat="1" ht="13.5" customHeight="1" x14ac:dyDescent="0.25">
      <c r="A5" s="6" t="str">
        <f>IF([1]ЗАПОЛНИТЬ!$F$7=1,CONCATENATE([1]шапки!A4),CONCATENATE([1]шапки!A4,[1]шапки!C4))</f>
        <v xml:space="preserve">(форма № 4-2д, </v>
      </c>
      <c r="B5" s="6"/>
      <c r="C5" s="6"/>
      <c r="D5" s="7" t="str">
        <f>IF([1]ЗАПОЛНИТЬ!$F$7=1,[1]шапки!C4,[1]шапки!D4)</f>
        <v>№ 4-2м),</v>
      </c>
      <c r="E5" s="8" t="str">
        <f>IF([1]ЗАПОЛНИТЬ!$F$7=1,[1]шапки!D4,"")</f>
        <v/>
      </c>
      <c r="F5" s="10"/>
      <c r="G5" s="10"/>
      <c r="H5" s="8"/>
      <c r="I5" s="8"/>
      <c r="J5" s="8"/>
      <c r="K5" s="8"/>
      <c r="L5" s="8"/>
      <c r="M5" s="8"/>
      <c r="N5" s="8"/>
      <c r="O5" s="8"/>
    </row>
    <row r="6" spans="1:15" s="3" customFormat="1" ht="13.8" x14ac:dyDescent="0.25">
      <c r="A6" s="5" t="str">
        <f>CONCATENATE("за ",[1]ЗАПОЛНИТЬ!$B$17," ",[1]ЗАПОЛНИТЬ!$C$17)</f>
        <v>за  2015 р.</v>
      </c>
      <c r="B6" s="5"/>
      <c r="C6" s="5"/>
      <c r="D6" s="5"/>
      <c r="E6" s="5"/>
      <c r="F6" s="5"/>
      <c r="G6" s="5"/>
      <c r="H6" s="5"/>
      <c r="I6" s="5"/>
      <c r="J6" s="5"/>
      <c r="K6" s="5"/>
    </row>
    <row r="7" spans="1:15" s="12" customFormat="1" ht="4.5" hidden="1" customHeight="1" x14ac:dyDescent="0.2"/>
    <row r="8" spans="1:15" s="12" customFormat="1" ht="9" customHeight="1" x14ac:dyDescent="0.2">
      <c r="K8" s="13" t="s">
        <v>3</v>
      </c>
    </row>
    <row r="9" spans="1:15" s="12" customFormat="1" ht="23.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8"/>
      <c r="M9" s="119"/>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20">
        <f>[1]ЗАПОЛНИТЬ!B14</f>
        <v>1210136300</v>
      </c>
      <c r="L10" s="118"/>
      <c r="M10" s="18"/>
    </row>
    <row r="11" spans="1:15" s="12" customFormat="1" ht="11.25" customHeight="1" x14ac:dyDescent="0.2">
      <c r="A11" s="18" t="str">
        <f>[1]Ф.4.1.КФК20!A11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18"/>
      <c r="M11" s="18"/>
    </row>
    <row r="12" spans="1:15" s="12" customFormat="1" ht="21" customHeight="1" x14ac:dyDescent="0.25">
      <c r="A12" s="21" t="s">
        <v>101</v>
      </c>
      <c r="B12" s="21"/>
      <c r="C12" s="21"/>
      <c r="D12" s="120" t="str">
        <f>[1]ЗАПОЛНИТЬ!H9</f>
        <v>-</v>
      </c>
      <c r="E12" s="121" t="str">
        <f>IF(D12&gt;0,VLOOKUP(D12,'[1]ДовидникКВК(ГОС)'!A$1:B$65536,2,FALSE),"")</f>
        <v>-</v>
      </c>
      <c r="F12" s="121"/>
      <c r="G12" s="121"/>
      <c r="H12" s="121"/>
      <c r="I12" s="121"/>
      <c r="J12" s="25"/>
      <c r="K12" s="25"/>
      <c r="L12" s="122"/>
      <c r="M12" s="119"/>
    </row>
    <row r="13" spans="1:15" s="12" customFormat="1" ht="21" customHeight="1" x14ac:dyDescent="0.25">
      <c r="A13" s="21" t="s">
        <v>12</v>
      </c>
      <c r="B13" s="21"/>
      <c r="C13" s="21"/>
      <c r="D13" s="149"/>
      <c r="E13" s="150" t="str">
        <f>IF(D13&gt;0,VLOOKUP(D13,[1]ДовидникКПК!B$1:C$65536,2,FALSE),"")</f>
        <v/>
      </c>
      <c r="F13" s="150"/>
      <c r="G13" s="150"/>
      <c r="H13" s="150"/>
      <c r="I13" s="150"/>
      <c r="J13" s="150"/>
      <c r="K13" s="150"/>
      <c r="L13" s="118"/>
      <c r="M13" s="119"/>
    </row>
    <row r="14" spans="1:15" s="12" customFormat="1" ht="22.5" customHeight="1" x14ac:dyDescent="0.25">
      <c r="A14" s="21" t="s">
        <v>13</v>
      </c>
      <c r="B14" s="21"/>
      <c r="C14" s="21"/>
      <c r="D14" s="28" t="str">
        <f>[1]ЗАПОЛНИТЬ!H10</f>
        <v>-</v>
      </c>
      <c r="E14" s="121" t="str">
        <f>[1]ЗАПОЛНИТЬ!I10</f>
        <v>10 - Орган з питань освіти і науки, молоді</v>
      </c>
      <c r="F14" s="121"/>
      <c r="G14" s="121"/>
      <c r="H14" s="121"/>
      <c r="I14" s="121"/>
      <c r="J14" s="121"/>
      <c r="K14" s="121"/>
      <c r="L14" s="118"/>
      <c r="M14" s="119"/>
    </row>
    <row r="15" spans="1:15" s="12" customFormat="1" ht="45" customHeight="1" x14ac:dyDescent="0.25">
      <c r="A15" s="21" t="s">
        <v>14</v>
      </c>
      <c r="B15" s="21"/>
      <c r="C15" s="21"/>
      <c r="D15" s="151" t="s">
        <v>132</v>
      </c>
      <c r="E15" s="121" t="str">
        <f>IF(D15&gt;0,VLOOKUP(D15,[1]ДовидникКФК!A$1:B$65536,2,FALSE),"")</f>
        <v>Дошкільні заклади освіти</v>
      </c>
      <c r="F15" s="121"/>
      <c r="G15" s="121"/>
      <c r="H15" s="121"/>
      <c r="I15" s="121"/>
      <c r="J15" s="121"/>
      <c r="K15" s="121"/>
      <c r="L15" s="118"/>
      <c r="M15" s="119"/>
    </row>
    <row r="16" spans="1:15" s="12" customFormat="1" ht="10.199999999999999" x14ac:dyDescent="0.2">
      <c r="A16" s="33" t="s">
        <v>136</v>
      </c>
    </row>
    <row r="17" spans="1:12" s="12" customFormat="1" ht="10.199999999999999" x14ac:dyDescent="0.2">
      <c r="A17" s="33" t="s">
        <v>16</v>
      </c>
    </row>
    <row r="18" spans="1:12" s="12" customFormat="1" ht="11.25" customHeight="1" x14ac:dyDescent="0.2">
      <c r="A18" s="34" t="s">
        <v>17</v>
      </c>
      <c r="B18" s="34" t="s">
        <v>18</v>
      </c>
      <c r="C18" s="34" t="s">
        <v>19</v>
      </c>
      <c r="D18" s="34" t="s">
        <v>142</v>
      </c>
      <c r="E18" s="34" t="s">
        <v>22</v>
      </c>
      <c r="F18" s="34" t="s">
        <v>105</v>
      </c>
      <c r="G18" s="34" t="s">
        <v>143</v>
      </c>
      <c r="H18" s="34" t="s">
        <v>23</v>
      </c>
      <c r="I18" s="34" t="s">
        <v>24</v>
      </c>
      <c r="J18" s="34" t="s">
        <v>25</v>
      </c>
      <c r="K18" s="126" t="s">
        <v>26</v>
      </c>
    </row>
    <row r="19" spans="1:12" s="12" customFormat="1" ht="10.199999999999999" x14ac:dyDescent="0.2">
      <c r="A19" s="34"/>
      <c r="B19" s="34"/>
      <c r="C19" s="34"/>
      <c r="D19" s="34"/>
      <c r="E19" s="34"/>
      <c r="F19" s="34"/>
      <c r="G19" s="34"/>
      <c r="H19" s="34"/>
      <c r="I19" s="34"/>
      <c r="J19" s="34"/>
      <c r="K19" s="126"/>
    </row>
    <row r="20" spans="1:12" s="12" customFormat="1" ht="21.75" customHeight="1" x14ac:dyDescent="0.2">
      <c r="A20" s="34"/>
      <c r="B20" s="34"/>
      <c r="C20" s="34"/>
      <c r="D20" s="34"/>
      <c r="E20" s="34"/>
      <c r="F20" s="34"/>
      <c r="G20" s="34"/>
      <c r="H20" s="34"/>
      <c r="I20" s="34"/>
      <c r="J20" s="34"/>
      <c r="K20" s="126"/>
    </row>
    <row r="21" spans="1:12" s="12" customFormat="1" ht="10.199999999999999" x14ac:dyDescent="0.2">
      <c r="A21" s="37">
        <v>1</v>
      </c>
      <c r="B21" s="37">
        <v>2</v>
      </c>
      <c r="C21" s="37">
        <v>3</v>
      </c>
      <c r="D21" s="37">
        <v>4</v>
      </c>
      <c r="E21" s="37">
        <v>5</v>
      </c>
      <c r="F21" s="37">
        <v>6</v>
      </c>
      <c r="G21" s="37">
        <v>7</v>
      </c>
      <c r="H21" s="37">
        <v>8</v>
      </c>
      <c r="I21" s="37">
        <v>9</v>
      </c>
      <c r="J21" s="37">
        <v>10</v>
      </c>
      <c r="K21" s="37">
        <v>11</v>
      </c>
    </row>
    <row r="22" spans="1:12" s="12" customFormat="1" ht="10.199999999999999" x14ac:dyDescent="0.2">
      <c r="A22" s="37" t="s">
        <v>112</v>
      </c>
      <c r="B22" s="39" t="s">
        <v>27</v>
      </c>
      <c r="C22" s="40" t="s">
        <v>28</v>
      </c>
      <c r="D22" s="41">
        <f>SUM(D23:D27)</f>
        <v>2912109</v>
      </c>
      <c r="E22" s="91">
        <v>58225.66</v>
      </c>
      <c r="F22" s="91">
        <v>0</v>
      </c>
      <c r="G22" s="41">
        <f>G25</f>
        <v>0</v>
      </c>
      <c r="H22" s="41">
        <f>SUM(H23:H26)</f>
        <v>2866259.23</v>
      </c>
      <c r="I22" s="43" t="s">
        <v>27</v>
      </c>
      <c r="J22" s="43" t="s">
        <v>27</v>
      </c>
      <c r="K22" s="41">
        <f>E22-F22+H22-I28</f>
        <v>15577.080000000075</v>
      </c>
      <c r="L22" s="152" t="str">
        <f>IF(K22&lt;0,"ЗВЕРНІТЬ УВАГУ ЗАЛИШОК З МІНУСОМ","")</f>
        <v/>
      </c>
    </row>
    <row r="23" spans="1:12" s="12" customFormat="1" ht="10.199999999999999" x14ac:dyDescent="0.2">
      <c r="A23" s="44" t="s">
        <v>144</v>
      </c>
      <c r="B23" s="39" t="s">
        <v>27</v>
      </c>
      <c r="C23" s="40" t="s">
        <v>29</v>
      </c>
      <c r="D23" s="94">
        <v>2779366</v>
      </c>
      <c r="E23" s="43" t="s">
        <v>27</v>
      </c>
      <c r="F23" s="43" t="s">
        <v>27</v>
      </c>
      <c r="G23" s="43" t="s">
        <v>27</v>
      </c>
      <c r="H23" s="94">
        <v>2779364.19</v>
      </c>
      <c r="I23" s="43" t="s">
        <v>27</v>
      </c>
      <c r="J23" s="43" t="s">
        <v>27</v>
      </c>
      <c r="K23" s="43" t="s">
        <v>27</v>
      </c>
    </row>
    <row r="24" spans="1:12" s="12" customFormat="1" ht="27.75" customHeight="1" x14ac:dyDescent="0.2">
      <c r="A24" s="127" t="s">
        <v>145</v>
      </c>
      <c r="B24" s="39" t="s">
        <v>27</v>
      </c>
      <c r="C24" s="40" t="s">
        <v>31</v>
      </c>
      <c r="D24" s="94">
        <v>74518</v>
      </c>
      <c r="E24" s="43" t="s">
        <v>27</v>
      </c>
      <c r="F24" s="43" t="s">
        <v>27</v>
      </c>
      <c r="G24" s="43" t="s">
        <v>27</v>
      </c>
      <c r="H24" s="94">
        <v>86895.039999999994</v>
      </c>
      <c r="I24" s="43" t="s">
        <v>27</v>
      </c>
      <c r="J24" s="43" t="s">
        <v>27</v>
      </c>
      <c r="K24" s="43" t="s">
        <v>27</v>
      </c>
    </row>
    <row r="25" spans="1:12" s="12" customFormat="1" ht="15.6" x14ac:dyDescent="0.2">
      <c r="A25" s="127" t="s">
        <v>146</v>
      </c>
      <c r="B25" s="39" t="s">
        <v>27</v>
      </c>
      <c r="C25" s="40" t="s">
        <v>33</v>
      </c>
      <c r="D25" s="94">
        <v>0</v>
      </c>
      <c r="E25" s="43" t="s">
        <v>27</v>
      </c>
      <c r="F25" s="43" t="s">
        <v>27</v>
      </c>
      <c r="G25" s="128">
        <v>0</v>
      </c>
      <c r="H25" s="94">
        <v>0</v>
      </c>
      <c r="I25" s="43" t="s">
        <v>27</v>
      </c>
      <c r="J25" s="43" t="s">
        <v>27</v>
      </c>
      <c r="K25" s="43" t="s">
        <v>27</v>
      </c>
    </row>
    <row r="26" spans="1:12" s="12" customFormat="1" ht="15.6" x14ac:dyDescent="0.2">
      <c r="A26" s="127" t="s">
        <v>147</v>
      </c>
      <c r="B26" s="39" t="s">
        <v>27</v>
      </c>
      <c r="C26" s="40" t="s">
        <v>35</v>
      </c>
      <c r="D26" s="94">
        <v>0</v>
      </c>
      <c r="E26" s="43" t="s">
        <v>27</v>
      </c>
      <c r="F26" s="43" t="s">
        <v>27</v>
      </c>
      <c r="G26" s="43" t="s">
        <v>27</v>
      </c>
      <c r="H26" s="94">
        <v>0</v>
      </c>
      <c r="I26" s="43" t="s">
        <v>27</v>
      </c>
      <c r="J26" s="43" t="s">
        <v>27</v>
      </c>
      <c r="K26" s="43" t="s">
        <v>27</v>
      </c>
    </row>
    <row r="27" spans="1:12" s="12" customFormat="1" ht="10.199999999999999" x14ac:dyDescent="0.2">
      <c r="A27" s="44" t="s">
        <v>117</v>
      </c>
      <c r="B27" s="39" t="s">
        <v>27</v>
      </c>
      <c r="C27" s="40" t="s">
        <v>37</v>
      </c>
      <c r="D27" s="94">
        <v>58225</v>
      </c>
      <c r="E27" s="43" t="s">
        <v>27</v>
      </c>
      <c r="F27" s="43" t="s">
        <v>27</v>
      </c>
      <c r="G27" s="43" t="s">
        <v>27</v>
      </c>
      <c r="H27" s="43" t="s">
        <v>27</v>
      </c>
      <c r="I27" s="43" t="s">
        <v>27</v>
      </c>
      <c r="J27" s="43" t="s">
        <v>27</v>
      </c>
      <c r="K27" s="43" t="s">
        <v>27</v>
      </c>
    </row>
    <row r="28" spans="1:12" s="12" customFormat="1" ht="10.199999999999999" x14ac:dyDescent="0.2">
      <c r="A28" s="129" t="s">
        <v>148</v>
      </c>
      <c r="B28" s="39" t="s">
        <v>27</v>
      </c>
      <c r="C28" s="40" t="s">
        <v>39</v>
      </c>
      <c r="D28" s="41">
        <f>D30+D64+D87+D96</f>
        <v>2912109</v>
      </c>
      <c r="E28" s="43" t="s">
        <v>27</v>
      </c>
      <c r="F28" s="43" t="s">
        <v>27</v>
      </c>
      <c r="G28" s="43" t="s">
        <v>27</v>
      </c>
      <c r="H28" s="43" t="s">
        <v>27</v>
      </c>
      <c r="I28" s="41">
        <f>I30+I64+I87+I96</f>
        <v>2908907.81</v>
      </c>
      <c r="J28" s="41">
        <f>J30+J64+J87+J96</f>
        <v>2888296.37</v>
      </c>
      <c r="K28" s="43" t="s">
        <v>27</v>
      </c>
    </row>
    <row r="29" spans="1:12" s="12" customFormat="1" ht="10.199999999999999" x14ac:dyDescent="0.2">
      <c r="A29" s="130" t="s">
        <v>119</v>
      </c>
      <c r="B29" s="131"/>
      <c r="C29" s="132"/>
      <c r="D29" s="128"/>
      <c r="E29" s="43"/>
      <c r="F29" s="43"/>
      <c r="G29" s="43"/>
      <c r="H29" s="43"/>
      <c r="I29" s="128"/>
      <c r="J29" s="128"/>
      <c r="K29" s="43"/>
    </row>
    <row r="30" spans="1:12" s="12" customFormat="1" ht="10.199999999999999" x14ac:dyDescent="0.2">
      <c r="A30" s="39" t="s">
        <v>120</v>
      </c>
      <c r="B30" s="39">
        <v>2000</v>
      </c>
      <c r="C30" s="40" t="s">
        <v>41</v>
      </c>
      <c r="D30" s="41">
        <f>D31+D36+D52+D55+D59+D63</f>
        <v>2802906</v>
      </c>
      <c r="E30" s="43" t="s">
        <v>27</v>
      </c>
      <c r="F30" s="43" t="s">
        <v>27</v>
      </c>
      <c r="G30" s="43" t="s">
        <v>27</v>
      </c>
      <c r="H30" s="43" t="s">
        <v>27</v>
      </c>
      <c r="I30" s="41">
        <f>I31+I36+I52+I55+I59+I63</f>
        <v>2799705.31</v>
      </c>
      <c r="J30" s="41">
        <f>J31+J36+J52+J55+J59+J63</f>
        <v>2779093.87</v>
      </c>
      <c r="K30" s="43" t="s">
        <v>27</v>
      </c>
    </row>
    <row r="31" spans="1:12" s="12" customFormat="1" ht="10.199999999999999" x14ac:dyDescent="0.2">
      <c r="A31" s="48" t="s">
        <v>30</v>
      </c>
      <c r="B31" s="39">
        <v>2100</v>
      </c>
      <c r="C31" s="40" t="s">
        <v>43</v>
      </c>
      <c r="D31" s="41">
        <f>D32+D35</f>
        <v>0</v>
      </c>
      <c r="E31" s="43" t="s">
        <v>27</v>
      </c>
      <c r="F31" s="43" t="s">
        <v>27</v>
      </c>
      <c r="G31" s="43" t="s">
        <v>27</v>
      </c>
      <c r="H31" s="43" t="s">
        <v>27</v>
      </c>
      <c r="I31" s="41">
        <f>I32+I35</f>
        <v>0</v>
      </c>
      <c r="J31" s="41">
        <f>J32+J35</f>
        <v>0</v>
      </c>
      <c r="K31" s="43" t="s">
        <v>27</v>
      </c>
    </row>
    <row r="32" spans="1:12" s="12" customFormat="1" ht="10.199999999999999" x14ac:dyDescent="0.2">
      <c r="A32" s="49" t="s">
        <v>32</v>
      </c>
      <c r="B32" s="50">
        <v>2110</v>
      </c>
      <c r="C32" s="133" t="s">
        <v>149</v>
      </c>
      <c r="D32" s="93">
        <f>SUM(D33:D34)</f>
        <v>0</v>
      </c>
      <c r="E32" s="43" t="s">
        <v>27</v>
      </c>
      <c r="F32" s="43" t="s">
        <v>27</v>
      </c>
      <c r="G32" s="43" t="s">
        <v>27</v>
      </c>
      <c r="H32" s="43" t="s">
        <v>27</v>
      </c>
      <c r="I32" s="93">
        <f>SUM(I33:I34)</f>
        <v>0</v>
      </c>
      <c r="J32" s="93">
        <f>SUM(J33:J34)</f>
        <v>0</v>
      </c>
      <c r="K32" s="43" t="s">
        <v>27</v>
      </c>
    </row>
    <row r="33" spans="1:11" s="12" customFormat="1" ht="10.199999999999999" x14ac:dyDescent="0.2">
      <c r="A33" s="51" t="s">
        <v>34</v>
      </c>
      <c r="B33" s="35">
        <v>2111</v>
      </c>
      <c r="C33" s="35">
        <v>110</v>
      </c>
      <c r="D33" s="94">
        <v>0</v>
      </c>
      <c r="E33" s="43" t="s">
        <v>27</v>
      </c>
      <c r="F33" s="43" t="s">
        <v>27</v>
      </c>
      <c r="G33" s="43" t="s">
        <v>27</v>
      </c>
      <c r="H33" s="43" t="s">
        <v>27</v>
      </c>
      <c r="I33" s="94">
        <v>0</v>
      </c>
      <c r="J33" s="94">
        <v>0</v>
      </c>
      <c r="K33" s="43" t="s">
        <v>27</v>
      </c>
    </row>
    <row r="34" spans="1:11" s="12" customFormat="1" ht="10.199999999999999" x14ac:dyDescent="0.2">
      <c r="A34" s="51" t="s">
        <v>36</v>
      </c>
      <c r="B34" s="35">
        <v>2112</v>
      </c>
      <c r="C34" s="35">
        <v>120</v>
      </c>
      <c r="D34" s="94">
        <v>0</v>
      </c>
      <c r="E34" s="43" t="s">
        <v>27</v>
      </c>
      <c r="F34" s="43" t="s">
        <v>27</v>
      </c>
      <c r="G34" s="43" t="s">
        <v>27</v>
      </c>
      <c r="H34" s="43" t="s">
        <v>27</v>
      </c>
      <c r="I34" s="94">
        <v>0</v>
      </c>
      <c r="J34" s="94">
        <v>0</v>
      </c>
      <c r="K34" s="43" t="s">
        <v>27</v>
      </c>
    </row>
    <row r="35" spans="1:11" s="12" customFormat="1" ht="12" customHeight="1" x14ac:dyDescent="0.2">
      <c r="A35" s="52" t="s">
        <v>38</v>
      </c>
      <c r="B35" s="50">
        <v>2120</v>
      </c>
      <c r="C35" s="50">
        <v>130</v>
      </c>
      <c r="D35" s="96">
        <v>0</v>
      </c>
      <c r="E35" s="43" t="s">
        <v>27</v>
      </c>
      <c r="F35" s="43" t="s">
        <v>27</v>
      </c>
      <c r="G35" s="43" t="s">
        <v>27</v>
      </c>
      <c r="H35" s="43" t="s">
        <v>27</v>
      </c>
      <c r="I35" s="96">
        <v>0</v>
      </c>
      <c r="J35" s="96">
        <v>0</v>
      </c>
      <c r="K35" s="43" t="s">
        <v>27</v>
      </c>
    </row>
    <row r="36" spans="1:11" s="12" customFormat="1" ht="12" customHeight="1" x14ac:dyDescent="0.2">
      <c r="A36" s="53" t="s">
        <v>40</v>
      </c>
      <c r="B36" s="39">
        <v>2200</v>
      </c>
      <c r="C36" s="39">
        <v>140</v>
      </c>
      <c r="D36" s="41">
        <f>SUM(D37:D43)+D49</f>
        <v>2802906</v>
      </c>
      <c r="E36" s="43" t="s">
        <v>27</v>
      </c>
      <c r="F36" s="43" t="s">
        <v>27</v>
      </c>
      <c r="G36" s="43" t="s">
        <v>27</v>
      </c>
      <c r="H36" s="43" t="s">
        <v>27</v>
      </c>
      <c r="I36" s="41">
        <f>SUM(I37:I43)+I49</f>
        <v>2799705.31</v>
      </c>
      <c r="J36" s="41">
        <f>SUM(J37:J43)+J49</f>
        <v>2779093.87</v>
      </c>
      <c r="K36" s="43" t="s">
        <v>27</v>
      </c>
    </row>
    <row r="37" spans="1:11" s="12" customFormat="1" ht="10.199999999999999" x14ac:dyDescent="0.2">
      <c r="A37" s="49" t="s">
        <v>42</v>
      </c>
      <c r="B37" s="50">
        <v>2210</v>
      </c>
      <c r="C37" s="50">
        <v>150</v>
      </c>
      <c r="D37" s="153">
        <v>2442278</v>
      </c>
      <c r="E37" s="43" t="s">
        <v>27</v>
      </c>
      <c r="F37" s="43" t="s">
        <v>27</v>
      </c>
      <c r="G37" s="43" t="s">
        <v>27</v>
      </c>
      <c r="H37" s="43" t="s">
        <v>27</v>
      </c>
      <c r="I37" s="96">
        <v>2442245.73</v>
      </c>
      <c r="J37" s="96">
        <v>2391606.6</v>
      </c>
      <c r="K37" s="43" t="s">
        <v>27</v>
      </c>
    </row>
    <row r="38" spans="1:11" s="12" customFormat="1" ht="10.199999999999999" x14ac:dyDescent="0.2">
      <c r="A38" s="49" t="s">
        <v>44</v>
      </c>
      <c r="B38" s="50">
        <v>2220</v>
      </c>
      <c r="C38" s="50">
        <v>160</v>
      </c>
      <c r="D38" s="154">
        <v>4905</v>
      </c>
      <c r="E38" s="43" t="s">
        <v>27</v>
      </c>
      <c r="F38" s="43" t="s">
        <v>27</v>
      </c>
      <c r="G38" s="43" t="s">
        <v>27</v>
      </c>
      <c r="H38" s="43" t="s">
        <v>27</v>
      </c>
      <c r="I38" s="96">
        <v>4904.6899999999996</v>
      </c>
      <c r="J38" s="96">
        <v>4849.12</v>
      </c>
      <c r="K38" s="43" t="s">
        <v>27</v>
      </c>
    </row>
    <row r="39" spans="1:11" s="12" customFormat="1" ht="10.199999999999999" x14ac:dyDescent="0.2">
      <c r="A39" s="49" t="s">
        <v>45</v>
      </c>
      <c r="B39" s="50">
        <v>2230</v>
      </c>
      <c r="C39" s="50">
        <v>170</v>
      </c>
      <c r="D39" s="154">
        <v>354203</v>
      </c>
      <c r="E39" s="43" t="s">
        <v>27</v>
      </c>
      <c r="F39" s="43" t="s">
        <v>27</v>
      </c>
      <c r="G39" s="43" t="s">
        <v>27</v>
      </c>
      <c r="H39" s="43" t="s">
        <v>27</v>
      </c>
      <c r="I39" s="96">
        <v>351035.35</v>
      </c>
      <c r="J39" s="96">
        <v>381118.61</v>
      </c>
      <c r="K39" s="43" t="s">
        <v>27</v>
      </c>
    </row>
    <row r="40" spans="1:11" s="12" customFormat="1" ht="10.199999999999999" x14ac:dyDescent="0.2">
      <c r="A40" s="49" t="s">
        <v>46</v>
      </c>
      <c r="B40" s="50">
        <v>2240</v>
      </c>
      <c r="C40" s="50">
        <v>180</v>
      </c>
      <c r="D40" s="154">
        <v>1520</v>
      </c>
      <c r="E40" s="43" t="s">
        <v>27</v>
      </c>
      <c r="F40" s="43" t="s">
        <v>27</v>
      </c>
      <c r="G40" s="43" t="s">
        <v>27</v>
      </c>
      <c r="H40" s="43" t="s">
        <v>27</v>
      </c>
      <c r="I40" s="96">
        <v>1519.54</v>
      </c>
      <c r="J40" s="96">
        <v>1519.54</v>
      </c>
      <c r="K40" s="43" t="s">
        <v>27</v>
      </c>
    </row>
    <row r="41" spans="1:11" s="12" customFormat="1" ht="10.199999999999999" x14ac:dyDescent="0.2">
      <c r="A41" s="49" t="s">
        <v>47</v>
      </c>
      <c r="B41" s="50">
        <v>2250</v>
      </c>
      <c r="C41" s="50">
        <v>190</v>
      </c>
      <c r="D41" s="96">
        <v>0</v>
      </c>
      <c r="E41" s="43" t="s">
        <v>27</v>
      </c>
      <c r="F41" s="43" t="s">
        <v>27</v>
      </c>
      <c r="G41" s="43" t="s">
        <v>27</v>
      </c>
      <c r="H41" s="43" t="s">
        <v>27</v>
      </c>
      <c r="I41" s="96">
        <v>0</v>
      </c>
      <c r="J41" s="96">
        <v>0</v>
      </c>
      <c r="K41" s="43" t="s">
        <v>27</v>
      </c>
    </row>
    <row r="42" spans="1:11" s="12" customFormat="1" ht="12.75" customHeight="1" x14ac:dyDescent="0.2">
      <c r="A42" s="52" t="s">
        <v>48</v>
      </c>
      <c r="B42" s="50">
        <v>2260</v>
      </c>
      <c r="C42" s="50">
        <v>200</v>
      </c>
      <c r="D42" s="96">
        <v>0</v>
      </c>
      <c r="E42" s="43" t="s">
        <v>27</v>
      </c>
      <c r="F42" s="43" t="s">
        <v>27</v>
      </c>
      <c r="G42" s="43" t="s">
        <v>27</v>
      </c>
      <c r="H42" s="43" t="s">
        <v>27</v>
      </c>
      <c r="I42" s="96">
        <v>0</v>
      </c>
      <c r="J42" s="96">
        <v>0</v>
      </c>
      <c r="K42" s="43" t="s">
        <v>27</v>
      </c>
    </row>
    <row r="43" spans="1:11" s="12" customFormat="1" ht="10.199999999999999" x14ac:dyDescent="0.2">
      <c r="A43" s="52" t="s">
        <v>49</v>
      </c>
      <c r="B43" s="50">
        <v>2270</v>
      </c>
      <c r="C43" s="50">
        <v>210</v>
      </c>
      <c r="D43" s="93">
        <f>SUM(D44:D48)</f>
        <v>0</v>
      </c>
      <c r="E43" s="43" t="s">
        <v>27</v>
      </c>
      <c r="F43" s="43" t="s">
        <v>27</v>
      </c>
      <c r="G43" s="43" t="s">
        <v>27</v>
      </c>
      <c r="H43" s="43" t="s">
        <v>27</v>
      </c>
      <c r="I43" s="93">
        <f>SUM(I44:I48)</f>
        <v>0</v>
      </c>
      <c r="J43" s="93">
        <f>SUM(J44:J48)</f>
        <v>0</v>
      </c>
      <c r="K43" s="43" t="s">
        <v>27</v>
      </c>
    </row>
    <row r="44" spans="1:11" s="12" customFormat="1" ht="10.199999999999999" x14ac:dyDescent="0.2">
      <c r="A44" s="51" t="s">
        <v>50</v>
      </c>
      <c r="B44" s="35">
        <v>2271</v>
      </c>
      <c r="C44" s="35">
        <v>220</v>
      </c>
      <c r="D44" s="94">
        <v>0</v>
      </c>
      <c r="E44" s="43" t="s">
        <v>27</v>
      </c>
      <c r="F44" s="43" t="s">
        <v>27</v>
      </c>
      <c r="G44" s="43" t="s">
        <v>27</v>
      </c>
      <c r="H44" s="43" t="s">
        <v>27</v>
      </c>
      <c r="I44" s="94">
        <v>0</v>
      </c>
      <c r="J44" s="94">
        <v>0</v>
      </c>
      <c r="K44" s="43" t="s">
        <v>27</v>
      </c>
    </row>
    <row r="45" spans="1:11" s="12" customFormat="1" ht="10.199999999999999" x14ac:dyDescent="0.2">
      <c r="A45" s="51" t="s">
        <v>51</v>
      </c>
      <c r="B45" s="35">
        <v>2272</v>
      </c>
      <c r="C45" s="35">
        <v>230</v>
      </c>
      <c r="D45" s="94">
        <v>0</v>
      </c>
      <c r="E45" s="43" t="s">
        <v>27</v>
      </c>
      <c r="F45" s="43" t="s">
        <v>27</v>
      </c>
      <c r="G45" s="43" t="s">
        <v>27</v>
      </c>
      <c r="H45" s="43" t="s">
        <v>27</v>
      </c>
      <c r="I45" s="94">
        <v>0</v>
      </c>
      <c r="J45" s="94">
        <v>0</v>
      </c>
      <c r="K45" s="43" t="s">
        <v>27</v>
      </c>
    </row>
    <row r="46" spans="1:11" s="12" customFormat="1" ht="10.199999999999999" x14ac:dyDescent="0.2">
      <c r="A46" s="51" t="s">
        <v>52</v>
      </c>
      <c r="B46" s="35">
        <v>2273</v>
      </c>
      <c r="C46" s="35">
        <v>240</v>
      </c>
      <c r="D46" s="94">
        <v>0</v>
      </c>
      <c r="E46" s="43" t="s">
        <v>27</v>
      </c>
      <c r="F46" s="43" t="s">
        <v>27</v>
      </c>
      <c r="G46" s="43" t="s">
        <v>27</v>
      </c>
      <c r="H46" s="43" t="s">
        <v>27</v>
      </c>
      <c r="I46" s="94">
        <v>0</v>
      </c>
      <c r="J46" s="94">
        <v>0</v>
      </c>
      <c r="K46" s="43" t="s">
        <v>27</v>
      </c>
    </row>
    <row r="47" spans="1:11" s="12" customFormat="1" ht="10.199999999999999" x14ac:dyDescent="0.2">
      <c r="A47" s="51" t="s">
        <v>53</v>
      </c>
      <c r="B47" s="35">
        <v>2274</v>
      </c>
      <c r="C47" s="35">
        <v>250</v>
      </c>
      <c r="D47" s="94">
        <v>0</v>
      </c>
      <c r="E47" s="43" t="s">
        <v>27</v>
      </c>
      <c r="F47" s="43" t="s">
        <v>27</v>
      </c>
      <c r="G47" s="43" t="s">
        <v>27</v>
      </c>
      <c r="H47" s="43" t="s">
        <v>27</v>
      </c>
      <c r="I47" s="94">
        <v>0</v>
      </c>
      <c r="J47" s="94">
        <v>0</v>
      </c>
      <c r="K47" s="43" t="s">
        <v>27</v>
      </c>
    </row>
    <row r="48" spans="1:11" s="12" customFormat="1" ht="10.199999999999999" x14ac:dyDescent="0.2">
      <c r="A48" s="51" t="s">
        <v>54</v>
      </c>
      <c r="B48" s="35">
        <v>2275</v>
      </c>
      <c r="C48" s="35">
        <v>260</v>
      </c>
      <c r="D48" s="94">
        <v>0</v>
      </c>
      <c r="E48" s="43" t="s">
        <v>27</v>
      </c>
      <c r="F48" s="43" t="s">
        <v>27</v>
      </c>
      <c r="G48" s="43" t="s">
        <v>27</v>
      </c>
      <c r="H48" s="43" t="s">
        <v>27</v>
      </c>
      <c r="I48" s="94">
        <v>0</v>
      </c>
      <c r="J48" s="94">
        <v>0</v>
      </c>
      <c r="K48" s="43" t="s">
        <v>27</v>
      </c>
    </row>
    <row r="49" spans="1:11" s="12" customFormat="1" ht="14.25" customHeight="1" x14ac:dyDescent="0.2">
      <c r="A49" s="52" t="s">
        <v>55</v>
      </c>
      <c r="B49" s="50">
        <v>2280</v>
      </c>
      <c r="C49" s="50">
        <v>270</v>
      </c>
      <c r="D49" s="93">
        <f>SUM(D50:D51)</f>
        <v>0</v>
      </c>
      <c r="E49" s="43" t="s">
        <v>27</v>
      </c>
      <c r="F49" s="43" t="s">
        <v>27</v>
      </c>
      <c r="G49" s="43" t="s">
        <v>27</v>
      </c>
      <c r="H49" s="43" t="s">
        <v>27</v>
      </c>
      <c r="I49" s="93">
        <f>SUM(I50:I51)</f>
        <v>0</v>
      </c>
      <c r="J49" s="93">
        <f>SUM(J50:J51)</f>
        <v>0</v>
      </c>
      <c r="K49" s="43" t="s">
        <v>27</v>
      </c>
    </row>
    <row r="50" spans="1:11" s="12" customFormat="1" ht="10.199999999999999" x14ac:dyDescent="0.2">
      <c r="A50" s="134" t="s">
        <v>56</v>
      </c>
      <c r="B50" s="35">
        <v>2281</v>
      </c>
      <c r="C50" s="35">
        <v>280</v>
      </c>
      <c r="D50" s="94">
        <v>0</v>
      </c>
      <c r="E50" s="43" t="s">
        <v>27</v>
      </c>
      <c r="F50" s="43" t="s">
        <v>27</v>
      </c>
      <c r="G50" s="43" t="s">
        <v>27</v>
      </c>
      <c r="H50" s="43" t="s">
        <v>27</v>
      </c>
      <c r="I50" s="94">
        <v>0</v>
      </c>
      <c r="J50" s="94">
        <v>0</v>
      </c>
      <c r="K50" s="43" t="s">
        <v>27</v>
      </c>
    </row>
    <row r="51" spans="1:11" s="12" customFormat="1" ht="10.199999999999999" x14ac:dyDescent="0.2">
      <c r="A51" s="67" t="s">
        <v>57</v>
      </c>
      <c r="B51" s="35">
        <v>2282</v>
      </c>
      <c r="C51" s="35">
        <v>290</v>
      </c>
      <c r="D51" s="94">
        <v>0</v>
      </c>
      <c r="E51" s="43" t="s">
        <v>27</v>
      </c>
      <c r="F51" s="43" t="s">
        <v>27</v>
      </c>
      <c r="G51" s="43" t="s">
        <v>27</v>
      </c>
      <c r="H51" s="43" t="s">
        <v>27</v>
      </c>
      <c r="I51" s="94">
        <v>0</v>
      </c>
      <c r="J51" s="94">
        <v>0</v>
      </c>
      <c r="K51" s="43" t="s">
        <v>27</v>
      </c>
    </row>
    <row r="52" spans="1:11" s="12" customFormat="1" ht="10.199999999999999" x14ac:dyDescent="0.2">
      <c r="A52" s="48" t="s">
        <v>58</v>
      </c>
      <c r="B52" s="39">
        <v>2400</v>
      </c>
      <c r="C52" s="39">
        <v>300</v>
      </c>
      <c r="D52" s="41">
        <f>SUM(D53:D54)</f>
        <v>0</v>
      </c>
      <c r="E52" s="43" t="s">
        <v>27</v>
      </c>
      <c r="F52" s="43" t="s">
        <v>27</v>
      </c>
      <c r="G52" s="43" t="s">
        <v>27</v>
      </c>
      <c r="H52" s="43" t="s">
        <v>27</v>
      </c>
      <c r="I52" s="41">
        <f>SUM(I53:I54)</f>
        <v>0</v>
      </c>
      <c r="J52" s="41">
        <f>SUM(J53:J54)</f>
        <v>0</v>
      </c>
      <c r="K52" s="43" t="s">
        <v>27</v>
      </c>
    </row>
    <row r="53" spans="1:11" s="12" customFormat="1" ht="10.199999999999999" x14ac:dyDescent="0.2">
      <c r="A53" s="55" t="s">
        <v>59</v>
      </c>
      <c r="B53" s="50">
        <v>2410</v>
      </c>
      <c r="C53" s="50">
        <v>310</v>
      </c>
      <c r="D53" s="96">
        <v>0</v>
      </c>
      <c r="E53" s="43" t="s">
        <v>27</v>
      </c>
      <c r="F53" s="43" t="s">
        <v>27</v>
      </c>
      <c r="G53" s="43" t="s">
        <v>27</v>
      </c>
      <c r="H53" s="43" t="s">
        <v>27</v>
      </c>
      <c r="I53" s="96">
        <v>0</v>
      </c>
      <c r="J53" s="96">
        <v>0</v>
      </c>
      <c r="K53" s="43" t="s">
        <v>27</v>
      </c>
    </row>
    <row r="54" spans="1:11" s="12" customFormat="1" ht="12.75" customHeight="1" x14ac:dyDescent="0.2">
      <c r="A54" s="55" t="s">
        <v>60</v>
      </c>
      <c r="B54" s="50">
        <v>2420</v>
      </c>
      <c r="C54" s="50">
        <v>320</v>
      </c>
      <c r="D54" s="96">
        <v>0</v>
      </c>
      <c r="E54" s="43" t="s">
        <v>27</v>
      </c>
      <c r="F54" s="43" t="s">
        <v>27</v>
      </c>
      <c r="G54" s="43" t="s">
        <v>27</v>
      </c>
      <c r="H54" s="43" t="s">
        <v>27</v>
      </c>
      <c r="I54" s="96">
        <v>0</v>
      </c>
      <c r="J54" s="96">
        <v>0</v>
      </c>
      <c r="K54" s="43" t="s">
        <v>27</v>
      </c>
    </row>
    <row r="55" spans="1:11" s="12" customFormat="1" ht="12" customHeight="1" x14ac:dyDescent="0.2">
      <c r="A55" s="56" t="s">
        <v>61</v>
      </c>
      <c r="B55" s="39">
        <v>2600</v>
      </c>
      <c r="C55" s="39">
        <v>330</v>
      </c>
      <c r="D55" s="41">
        <f>SUM(D56:D58)</f>
        <v>0</v>
      </c>
      <c r="E55" s="43" t="s">
        <v>27</v>
      </c>
      <c r="F55" s="43" t="s">
        <v>27</v>
      </c>
      <c r="G55" s="43" t="s">
        <v>27</v>
      </c>
      <c r="H55" s="43" t="s">
        <v>27</v>
      </c>
      <c r="I55" s="41">
        <f>SUM(I56:I58)</f>
        <v>0</v>
      </c>
      <c r="J55" s="41">
        <f>SUM(J56:J58)</f>
        <v>0</v>
      </c>
      <c r="K55" s="43" t="s">
        <v>27</v>
      </c>
    </row>
    <row r="56" spans="1:11" s="12" customFormat="1" ht="11.25" customHeight="1" x14ac:dyDescent="0.2">
      <c r="A56" s="52" t="s">
        <v>62</v>
      </c>
      <c r="B56" s="50">
        <v>2610</v>
      </c>
      <c r="C56" s="50">
        <v>340</v>
      </c>
      <c r="D56" s="96">
        <v>0</v>
      </c>
      <c r="E56" s="43" t="s">
        <v>27</v>
      </c>
      <c r="F56" s="43" t="s">
        <v>27</v>
      </c>
      <c r="G56" s="43" t="s">
        <v>27</v>
      </c>
      <c r="H56" s="43" t="s">
        <v>27</v>
      </c>
      <c r="I56" s="96">
        <v>0</v>
      </c>
      <c r="J56" s="96">
        <v>0</v>
      </c>
      <c r="K56" s="43" t="s">
        <v>27</v>
      </c>
    </row>
    <row r="57" spans="1:11" s="12" customFormat="1" ht="10.199999999999999" x14ac:dyDescent="0.2">
      <c r="A57" s="52" t="s">
        <v>63</v>
      </c>
      <c r="B57" s="50">
        <v>2620</v>
      </c>
      <c r="C57" s="50">
        <v>350</v>
      </c>
      <c r="D57" s="96">
        <v>0</v>
      </c>
      <c r="E57" s="43" t="s">
        <v>27</v>
      </c>
      <c r="F57" s="43" t="s">
        <v>27</v>
      </c>
      <c r="G57" s="43" t="s">
        <v>27</v>
      </c>
      <c r="H57" s="43" t="s">
        <v>27</v>
      </c>
      <c r="I57" s="96">
        <v>0</v>
      </c>
      <c r="J57" s="96">
        <v>0</v>
      </c>
      <c r="K57" s="43" t="s">
        <v>27</v>
      </c>
    </row>
    <row r="58" spans="1:11" s="12" customFormat="1" ht="13.5" customHeight="1" x14ac:dyDescent="0.2">
      <c r="A58" s="55" t="s">
        <v>64</v>
      </c>
      <c r="B58" s="50">
        <v>2630</v>
      </c>
      <c r="C58" s="50">
        <v>360</v>
      </c>
      <c r="D58" s="96">
        <v>0</v>
      </c>
      <c r="E58" s="43" t="s">
        <v>27</v>
      </c>
      <c r="F58" s="43" t="s">
        <v>27</v>
      </c>
      <c r="G58" s="43" t="s">
        <v>27</v>
      </c>
      <c r="H58" s="43" t="s">
        <v>27</v>
      </c>
      <c r="I58" s="96">
        <v>0</v>
      </c>
      <c r="J58" s="96">
        <v>0</v>
      </c>
      <c r="K58" s="43" t="s">
        <v>27</v>
      </c>
    </row>
    <row r="59" spans="1:11" s="12" customFormat="1" ht="10.199999999999999" x14ac:dyDescent="0.2">
      <c r="A59" s="53" t="s">
        <v>65</v>
      </c>
      <c r="B59" s="39">
        <v>2700</v>
      </c>
      <c r="C59" s="39">
        <v>370</v>
      </c>
      <c r="D59" s="41">
        <f>SUM(D60:D62)</f>
        <v>0</v>
      </c>
      <c r="E59" s="43" t="s">
        <v>27</v>
      </c>
      <c r="F59" s="43" t="s">
        <v>27</v>
      </c>
      <c r="G59" s="43" t="s">
        <v>27</v>
      </c>
      <c r="H59" s="43" t="s">
        <v>27</v>
      </c>
      <c r="I59" s="41">
        <f>SUM(I60:I62)</f>
        <v>0</v>
      </c>
      <c r="J59" s="41">
        <f>SUM(J60:J62)</f>
        <v>0</v>
      </c>
      <c r="K59" s="43" t="s">
        <v>27</v>
      </c>
    </row>
    <row r="60" spans="1:11" s="12" customFormat="1" ht="10.199999999999999" x14ac:dyDescent="0.2">
      <c r="A60" s="52" t="s">
        <v>66</v>
      </c>
      <c r="B60" s="50">
        <v>2710</v>
      </c>
      <c r="C60" s="50">
        <v>380</v>
      </c>
      <c r="D60" s="96">
        <v>0</v>
      </c>
      <c r="E60" s="43" t="s">
        <v>27</v>
      </c>
      <c r="F60" s="43" t="s">
        <v>27</v>
      </c>
      <c r="G60" s="43" t="s">
        <v>27</v>
      </c>
      <c r="H60" s="43" t="s">
        <v>27</v>
      </c>
      <c r="I60" s="96">
        <v>0</v>
      </c>
      <c r="J60" s="96">
        <v>0</v>
      </c>
      <c r="K60" s="43" t="s">
        <v>27</v>
      </c>
    </row>
    <row r="61" spans="1:11" s="12" customFormat="1" ht="10.199999999999999" x14ac:dyDescent="0.2">
      <c r="A61" s="52" t="s">
        <v>67</v>
      </c>
      <c r="B61" s="50">
        <v>2720</v>
      </c>
      <c r="C61" s="50">
        <v>390</v>
      </c>
      <c r="D61" s="96">
        <v>0</v>
      </c>
      <c r="E61" s="43" t="s">
        <v>27</v>
      </c>
      <c r="F61" s="43" t="s">
        <v>27</v>
      </c>
      <c r="G61" s="43" t="s">
        <v>27</v>
      </c>
      <c r="H61" s="43" t="s">
        <v>27</v>
      </c>
      <c r="I61" s="96">
        <v>0</v>
      </c>
      <c r="J61" s="96">
        <v>0</v>
      </c>
      <c r="K61" s="43" t="s">
        <v>27</v>
      </c>
    </row>
    <row r="62" spans="1:11" s="12" customFormat="1" ht="10.199999999999999" x14ac:dyDescent="0.2">
      <c r="A62" s="52" t="s">
        <v>68</v>
      </c>
      <c r="B62" s="50">
        <v>2730</v>
      </c>
      <c r="C62" s="50">
        <v>400</v>
      </c>
      <c r="D62" s="96">
        <v>0</v>
      </c>
      <c r="E62" s="43" t="s">
        <v>27</v>
      </c>
      <c r="F62" s="43" t="s">
        <v>27</v>
      </c>
      <c r="G62" s="43" t="s">
        <v>27</v>
      </c>
      <c r="H62" s="43" t="s">
        <v>27</v>
      </c>
      <c r="I62" s="96">
        <v>0</v>
      </c>
      <c r="J62" s="96">
        <v>0</v>
      </c>
      <c r="K62" s="43" t="s">
        <v>27</v>
      </c>
    </row>
    <row r="63" spans="1:11" s="12" customFormat="1" ht="10.199999999999999" x14ac:dyDescent="0.2">
      <c r="A63" s="53" t="s">
        <v>69</v>
      </c>
      <c r="B63" s="39">
        <v>2800</v>
      </c>
      <c r="C63" s="39">
        <v>410</v>
      </c>
      <c r="D63" s="91">
        <v>0</v>
      </c>
      <c r="E63" s="43" t="s">
        <v>27</v>
      </c>
      <c r="F63" s="43" t="s">
        <v>27</v>
      </c>
      <c r="G63" s="43" t="s">
        <v>27</v>
      </c>
      <c r="H63" s="43" t="s">
        <v>27</v>
      </c>
      <c r="I63" s="91">
        <v>0</v>
      </c>
      <c r="J63" s="91">
        <v>0</v>
      </c>
      <c r="K63" s="43" t="s">
        <v>27</v>
      </c>
    </row>
    <row r="64" spans="1:11" s="12" customFormat="1" ht="10.199999999999999" x14ac:dyDescent="0.2">
      <c r="A64" s="39" t="s">
        <v>70</v>
      </c>
      <c r="B64" s="39">
        <v>3000</v>
      </c>
      <c r="C64" s="39">
        <v>420</v>
      </c>
      <c r="D64" s="41">
        <f>D65+D79</f>
        <v>109203</v>
      </c>
      <c r="E64" s="43" t="s">
        <v>27</v>
      </c>
      <c r="F64" s="43" t="s">
        <v>27</v>
      </c>
      <c r="G64" s="43" t="s">
        <v>27</v>
      </c>
      <c r="H64" s="43" t="s">
        <v>27</v>
      </c>
      <c r="I64" s="41">
        <f>I65+I79</f>
        <v>109202.5</v>
      </c>
      <c r="J64" s="41">
        <f>J65+J79</f>
        <v>109202.5</v>
      </c>
      <c r="K64" s="43" t="s">
        <v>27</v>
      </c>
    </row>
    <row r="65" spans="1:11" s="12" customFormat="1" ht="10.199999999999999" x14ac:dyDescent="0.2">
      <c r="A65" s="48" t="s">
        <v>71</v>
      </c>
      <c r="B65" s="39">
        <v>3100</v>
      </c>
      <c r="C65" s="39">
        <v>430</v>
      </c>
      <c r="D65" s="41">
        <f>D66+D67+D70+D73+D77+D78</f>
        <v>109203</v>
      </c>
      <c r="E65" s="43" t="s">
        <v>27</v>
      </c>
      <c r="F65" s="43" t="s">
        <v>27</v>
      </c>
      <c r="G65" s="43" t="s">
        <v>27</v>
      </c>
      <c r="H65" s="43" t="s">
        <v>27</v>
      </c>
      <c r="I65" s="41">
        <f>I66+I67+I70+I73+I77+I78</f>
        <v>109202.5</v>
      </c>
      <c r="J65" s="41">
        <f>J66+J67+J70+J73+J77+J78</f>
        <v>109202.5</v>
      </c>
      <c r="K65" s="43" t="s">
        <v>27</v>
      </c>
    </row>
    <row r="66" spans="1:11" s="12" customFormat="1" ht="10.199999999999999" x14ac:dyDescent="0.2">
      <c r="A66" s="52" t="s">
        <v>72</v>
      </c>
      <c r="B66" s="50">
        <v>3110</v>
      </c>
      <c r="C66" s="50">
        <v>440</v>
      </c>
      <c r="D66" s="155">
        <v>109203</v>
      </c>
      <c r="E66" s="43" t="s">
        <v>27</v>
      </c>
      <c r="F66" s="43" t="s">
        <v>27</v>
      </c>
      <c r="G66" s="43" t="s">
        <v>27</v>
      </c>
      <c r="H66" s="43" t="s">
        <v>27</v>
      </c>
      <c r="I66" s="96">
        <v>109202.5</v>
      </c>
      <c r="J66" s="96">
        <v>109202.5</v>
      </c>
      <c r="K66" s="43" t="s">
        <v>27</v>
      </c>
    </row>
    <row r="67" spans="1:11" s="12" customFormat="1" ht="10.199999999999999" x14ac:dyDescent="0.2">
      <c r="A67" s="55" t="s">
        <v>73</v>
      </c>
      <c r="B67" s="50">
        <v>3120</v>
      </c>
      <c r="C67" s="50">
        <v>450</v>
      </c>
      <c r="D67" s="93">
        <f>SUM(D68:D69)</f>
        <v>0</v>
      </c>
      <c r="E67" s="43" t="s">
        <v>27</v>
      </c>
      <c r="F67" s="43" t="s">
        <v>27</v>
      </c>
      <c r="G67" s="43" t="s">
        <v>27</v>
      </c>
      <c r="H67" s="43" t="s">
        <v>27</v>
      </c>
      <c r="I67" s="93">
        <f>SUM(I68:I69)</f>
        <v>0</v>
      </c>
      <c r="J67" s="93">
        <f>SUM(J68:J69)</f>
        <v>0</v>
      </c>
      <c r="K67" s="43" t="s">
        <v>27</v>
      </c>
    </row>
    <row r="68" spans="1:11" s="12" customFormat="1" ht="10.199999999999999" x14ac:dyDescent="0.2">
      <c r="A68" s="51" t="s">
        <v>74</v>
      </c>
      <c r="B68" s="35">
        <v>3121</v>
      </c>
      <c r="C68" s="35">
        <v>460</v>
      </c>
      <c r="D68" s="94">
        <v>0</v>
      </c>
      <c r="E68" s="43" t="s">
        <v>27</v>
      </c>
      <c r="F68" s="43" t="s">
        <v>27</v>
      </c>
      <c r="G68" s="43" t="s">
        <v>27</v>
      </c>
      <c r="H68" s="43" t="s">
        <v>27</v>
      </c>
      <c r="I68" s="94">
        <v>0</v>
      </c>
      <c r="J68" s="94">
        <v>0</v>
      </c>
      <c r="K68" s="43" t="s">
        <v>27</v>
      </c>
    </row>
    <row r="69" spans="1:11" s="12" customFormat="1" ht="10.199999999999999" x14ac:dyDescent="0.2">
      <c r="A69" s="51" t="s">
        <v>75</v>
      </c>
      <c r="B69" s="35">
        <v>3122</v>
      </c>
      <c r="C69" s="35">
        <v>470</v>
      </c>
      <c r="D69" s="94">
        <v>0</v>
      </c>
      <c r="E69" s="43" t="s">
        <v>27</v>
      </c>
      <c r="F69" s="43" t="s">
        <v>27</v>
      </c>
      <c r="G69" s="43" t="s">
        <v>27</v>
      </c>
      <c r="H69" s="43" t="s">
        <v>27</v>
      </c>
      <c r="I69" s="94">
        <v>0</v>
      </c>
      <c r="J69" s="94">
        <v>0</v>
      </c>
      <c r="K69" s="43" t="s">
        <v>27</v>
      </c>
    </row>
    <row r="70" spans="1:11" s="12" customFormat="1" ht="10.199999999999999" x14ac:dyDescent="0.2">
      <c r="A70" s="49" t="s">
        <v>76</v>
      </c>
      <c r="B70" s="50">
        <v>3130</v>
      </c>
      <c r="C70" s="50">
        <v>480</v>
      </c>
      <c r="D70" s="93">
        <f>SUM(D71:D72)</f>
        <v>0</v>
      </c>
      <c r="E70" s="43" t="s">
        <v>27</v>
      </c>
      <c r="F70" s="43" t="s">
        <v>27</v>
      </c>
      <c r="G70" s="43" t="s">
        <v>27</v>
      </c>
      <c r="H70" s="43" t="s">
        <v>27</v>
      </c>
      <c r="I70" s="93">
        <f>SUM(I71:I72)</f>
        <v>0</v>
      </c>
      <c r="J70" s="93">
        <f>SUM(J71:J72)</f>
        <v>0</v>
      </c>
      <c r="K70" s="43" t="s">
        <v>27</v>
      </c>
    </row>
    <row r="71" spans="1:11" s="12" customFormat="1" ht="10.199999999999999" x14ac:dyDescent="0.2">
      <c r="A71" s="51" t="s">
        <v>77</v>
      </c>
      <c r="B71" s="35">
        <v>3131</v>
      </c>
      <c r="C71" s="50">
        <v>490</v>
      </c>
      <c r="D71" s="94">
        <v>0</v>
      </c>
      <c r="E71" s="43" t="s">
        <v>27</v>
      </c>
      <c r="F71" s="43" t="s">
        <v>27</v>
      </c>
      <c r="G71" s="43" t="s">
        <v>27</v>
      </c>
      <c r="H71" s="43" t="s">
        <v>27</v>
      </c>
      <c r="I71" s="94">
        <v>0</v>
      </c>
      <c r="J71" s="94">
        <v>0</v>
      </c>
      <c r="K71" s="43" t="s">
        <v>27</v>
      </c>
    </row>
    <row r="72" spans="1:11" s="12" customFormat="1" ht="10.199999999999999" x14ac:dyDescent="0.2">
      <c r="A72" s="51" t="s">
        <v>78</v>
      </c>
      <c r="B72" s="35">
        <v>3132</v>
      </c>
      <c r="C72" s="35">
        <v>500</v>
      </c>
      <c r="D72" s="94">
        <v>0</v>
      </c>
      <c r="E72" s="43" t="s">
        <v>27</v>
      </c>
      <c r="F72" s="43" t="s">
        <v>27</v>
      </c>
      <c r="G72" s="43" t="s">
        <v>27</v>
      </c>
      <c r="H72" s="43" t="s">
        <v>27</v>
      </c>
      <c r="I72" s="94">
        <v>0</v>
      </c>
      <c r="J72" s="94">
        <v>0</v>
      </c>
      <c r="K72" s="43" t="s">
        <v>27</v>
      </c>
    </row>
    <row r="73" spans="1:11" s="12" customFormat="1" ht="10.199999999999999" x14ac:dyDescent="0.2">
      <c r="A73" s="49" t="s">
        <v>79</v>
      </c>
      <c r="B73" s="50">
        <v>3140</v>
      </c>
      <c r="C73" s="50">
        <v>510</v>
      </c>
      <c r="D73" s="93">
        <f>SUM(D74:D76)</f>
        <v>0</v>
      </c>
      <c r="E73" s="43" t="s">
        <v>27</v>
      </c>
      <c r="F73" s="43" t="s">
        <v>27</v>
      </c>
      <c r="G73" s="43" t="s">
        <v>27</v>
      </c>
      <c r="H73" s="43" t="s">
        <v>27</v>
      </c>
      <c r="I73" s="93">
        <f>SUM(I74:I76)</f>
        <v>0</v>
      </c>
      <c r="J73" s="93">
        <f>SUM(J74:J76)</f>
        <v>0</v>
      </c>
      <c r="K73" s="43" t="s">
        <v>27</v>
      </c>
    </row>
    <row r="74" spans="1:11" s="12" customFormat="1" ht="11.4" x14ac:dyDescent="0.2">
      <c r="A74" s="135" t="s">
        <v>121</v>
      </c>
      <c r="B74" s="35">
        <v>3141</v>
      </c>
      <c r="C74" s="35">
        <v>520</v>
      </c>
      <c r="D74" s="94">
        <v>0</v>
      </c>
      <c r="E74" s="43" t="s">
        <v>27</v>
      </c>
      <c r="F74" s="43" t="s">
        <v>27</v>
      </c>
      <c r="G74" s="43" t="s">
        <v>27</v>
      </c>
      <c r="H74" s="43" t="s">
        <v>27</v>
      </c>
      <c r="I74" s="94">
        <v>0</v>
      </c>
      <c r="J74" s="94">
        <v>0</v>
      </c>
      <c r="K74" s="43" t="s">
        <v>27</v>
      </c>
    </row>
    <row r="75" spans="1:11" s="12" customFormat="1" ht="11.4" x14ac:dyDescent="0.2">
      <c r="A75" s="135" t="s">
        <v>122</v>
      </c>
      <c r="B75" s="35">
        <v>3142</v>
      </c>
      <c r="C75" s="35">
        <v>530</v>
      </c>
      <c r="D75" s="94">
        <v>0</v>
      </c>
      <c r="E75" s="43" t="s">
        <v>27</v>
      </c>
      <c r="F75" s="43" t="s">
        <v>27</v>
      </c>
      <c r="G75" s="43" t="s">
        <v>27</v>
      </c>
      <c r="H75" s="43" t="s">
        <v>27</v>
      </c>
      <c r="I75" s="94">
        <v>0</v>
      </c>
      <c r="J75" s="94">
        <v>0</v>
      </c>
      <c r="K75" s="43" t="s">
        <v>27</v>
      </c>
    </row>
    <row r="76" spans="1:11" s="12" customFormat="1" ht="11.4" x14ac:dyDescent="0.2">
      <c r="A76" s="135" t="s">
        <v>123</v>
      </c>
      <c r="B76" s="35">
        <v>3143</v>
      </c>
      <c r="C76" s="35">
        <v>540</v>
      </c>
      <c r="D76" s="94">
        <v>0</v>
      </c>
      <c r="E76" s="43" t="s">
        <v>27</v>
      </c>
      <c r="F76" s="43" t="s">
        <v>27</v>
      </c>
      <c r="G76" s="43" t="s">
        <v>27</v>
      </c>
      <c r="H76" s="43" t="s">
        <v>27</v>
      </c>
      <c r="I76" s="94">
        <v>0</v>
      </c>
      <c r="J76" s="94">
        <v>0</v>
      </c>
      <c r="K76" s="43" t="s">
        <v>27</v>
      </c>
    </row>
    <row r="77" spans="1:11" s="12" customFormat="1" ht="10.199999999999999" x14ac:dyDescent="0.2">
      <c r="A77" s="49" t="s">
        <v>80</v>
      </c>
      <c r="B77" s="50">
        <v>3150</v>
      </c>
      <c r="C77" s="50">
        <v>550</v>
      </c>
      <c r="D77" s="96">
        <v>0</v>
      </c>
      <c r="E77" s="43" t="s">
        <v>27</v>
      </c>
      <c r="F77" s="43" t="s">
        <v>27</v>
      </c>
      <c r="G77" s="43" t="s">
        <v>27</v>
      </c>
      <c r="H77" s="43" t="s">
        <v>27</v>
      </c>
      <c r="I77" s="96">
        <v>0</v>
      </c>
      <c r="J77" s="96">
        <v>0</v>
      </c>
      <c r="K77" s="43" t="s">
        <v>27</v>
      </c>
    </row>
    <row r="78" spans="1:11" s="12" customFormat="1" ht="10.199999999999999" x14ac:dyDescent="0.2">
      <c r="A78" s="49" t="s">
        <v>81</v>
      </c>
      <c r="B78" s="50">
        <v>3160</v>
      </c>
      <c r="C78" s="50">
        <v>560</v>
      </c>
      <c r="D78" s="96">
        <v>0</v>
      </c>
      <c r="E78" s="43" t="s">
        <v>27</v>
      </c>
      <c r="F78" s="43" t="s">
        <v>27</v>
      </c>
      <c r="G78" s="43" t="s">
        <v>27</v>
      </c>
      <c r="H78" s="43" t="s">
        <v>27</v>
      </c>
      <c r="I78" s="96">
        <v>0</v>
      </c>
      <c r="J78" s="96">
        <v>0</v>
      </c>
      <c r="K78" s="43" t="s">
        <v>27</v>
      </c>
    </row>
    <row r="79" spans="1:11" s="12" customFormat="1" ht="10.199999999999999" x14ac:dyDescent="0.2">
      <c r="A79" s="48" t="s">
        <v>82</v>
      </c>
      <c r="B79" s="39">
        <v>3200</v>
      </c>
      <c r="C79" s="39">
        <v>570</v>
      </c>
      <c r="D79" s="41">
        <f>SUM(D80:D82)</f>
        <v>0</v>
      </c>
      <c r="E79" s="43" t="s">
        <v>27</v>
      </c>
      <c r="F79" s="43" t="s">
        <v>27</v>
      </c>
      <c r="G79" s="43" t="s">
        <v>27</v>
      </c>
      <c r="H79" s="43" t="s">
        <v>27</v>
      </c>
      <c r="I79" s="41">
        <f>SUM(I80:I82)</f>
        <v>0</v>
      </c>
      <c r="J79" s="41">
        <f>SUM(J80:J82)</f>
        <v>0</v>
      </c>
      <c r="K79" s="43" t="s">
        <v>27</v>
      </c>
    </row>
    <row r="80" spans="1:11" s="12" customFormat="1" ht="10.199999999999999" x14ac:dyDescent="0.2">
      <c r="A80" s="52" t="s">
        <v>83</v>
      </c>
      <c r="B80" s="50">
        <v>3210</v>
      </c>
      <c r="C80" s="50">
        <v>580</v>
      </c>
      <c r="D80" s="96">
        <v>0</v>
      </c>
      <c r="E80" s="43" t="s">
        <v>27</v>
      </c>
      <c r="F80" s="43" t="s">
        <v>27</v>
      </c>
      <c r="G80" s="43" t="s">
        <v>27</v>
      </c>
      <c r="H80" s="43" t="s">
        <v>27</v>
      </c>
      <c r="I80" s="96">
        <v>0</v>
      </c>
      <c r="J80" s="96">
        <v>0</v>
      </c>
      <c r="K80" s="43" t="s">
        <v>27</v>
      </c>
    </row>
    <row r="81" spans="1:11" s="12" customFormat="1" ht="10.199999999999999" x14ac:dyDescent="0.2">
      <c r="A81" s="52" t="s">
        <v>84</v>
      </c>
      <c r="B81" s="50">
        <v>3220</v>
      </c>
      <c r="C81" s="50">
        <v>590</v>
      </c>
      <c r="D81" s="96">
        <v>0</v>
      </c>
      <c r="E81" s="43" t="s">
        <v>27</v>
      </c>
      <c r="F81" s="43" t="s">
        <v>27</v>
      </c>
      <c r="G81" s="43" t="s">
        <v>27</v>
      </c>
      <c r="H81" s="43" t="s">
        <v>27</v>
      </c>
      <c r="I81" s="96">
        <v>0</v>
      </c>
      <c r="J81" s="96">
        <v>0</v>
      </c>
      <c r="K81" s="43" t="s">
        <v>27</v>
      </c>
    </row>
    <row r="82" spans="1:11" s="12" customFormat="1" ht="10.199999999999999" x14ac:dyDescent="0.2">
      <c r="A82" s="49" t="s">
        <v>85</v>
      </c>
      <c r="B82" s="50">
        <v>3230</v>
      </c>
      <c r="C82" s="50">
        <v>600</v>
      </c>
      <c r="D82" s="96">
        <v>0</v>
      </c>
      <c r="E82" s="43" t="s">
        <v>27</v>
      </c>
      <c r="F82" s="43" t="s">
        <v>27</v>
      </c>
      <c r="G82" s="43" t="s">
        <v>27</v>
      </c>
      <c r="H82" s="43" t="s">
        <v>27</v>
      </c>
      <c r="I82" s="96">
        <v>0</v>
      </c>
      <c r="J82" s="96">
        <v>0</v>
      </c>
      <c r="K82" s="43" t="s">
        <v>27</v>
      </c>
    </row>
    <row r="83" spans="1:11" s="12" customFormat="1" ht="10.199999999999999" x14ac:dyDescent="0.2">
      <c r="A83" s="52" t="s">
        <v>86</v>
      </c>
      <c r="B83" s="50">
        <v>3240</v>
      </c>
      <c r="C83" s="50">
        <v>610</v>
      </c>
      <c r="D83" s="96">
        <v>0</v>
      </c>
      <c r="E83" s="43" t="s">
        <v>27</v>
      </c>
      <c r="F83" s="43" t="s">
        <v>27</v>
      </c>
      <c r="G83" s="43" t="s">
        <v>27</v>
      </c>
      <c r="H83" s="43" t="s">
        <v>27</v>
      </c>
      <c r="I83" s="96">
        <v>0</v>
      </c>
      <c r="J83" s="96">
        <v>0</v>
      </c>
      <c r="K83" s="43" t="s">
        <v>27</v>
      </c>
    </row>
    <row r="84" spans="1:11" s="12" customFormat="1" ht="10.199999999999999" hidden="1" x14ac:dyDescent="0.2">
      <c r="A84" s="49"/>
      <c r="B84" s="50"/>
      <c r="C84" s="136"/>
      <c r="D84" s="156"/>
      <c r="E84" s="157"/>
      <c r="F84" s="157"/>
      <c r="G84" s="157"/>
      <c r="H84" s="157"/>
      <c r="I84" s="156"/>
      <c r="J84" s="156"/>
      <c r="K84" s="157"/>
    </row>
    <row r="85" spans="1:11" s="12" customFormat="1" ht="10.199999999999999" hidden="1" x14ac:dyDescent="0.2">
      <c r="A85" s="49"/>
      <c r="B85" s="50"/>
      <c r="C85" s="136"/>
      <c r="D85" s="156"/>
      <c r="E85" s="157"/>
      <c r="F85" s="157"/>
      <c r="G85" s="157"/>
      <c r="H85" s="157"/>
      <c r="I85" s="156"/>
      <c r="J85" s="156"/>
      <c r="K85" s="157"/>
    </row>
    <row r="86" spans="1:11" s="12" customFormat="1" ht="12.75" hidden="1" customHeight="1" x14ac:dyDescent="0.2">
      <c r="A86" s="49"/>
      <c r="B86" s="50"/>
      <c r="C86" s="136"/>
      <c r="D86" s="156"/>
      <c r="E86" s="157"/>
      <c r="F86" s="157"/>
      <c r="G86" s="157"/>
      <c r="H86" s="157"/>
      <c r="I86" s="156"/>
      <c r="J86" s="156"/>
      <c r="K86" s="157"/>
    </row>
    <row r="87" spans="1:11" s="12" customFormat="1" ht="11.4" x14ac:dyDescent="0.2">
      <c r="A87" s="65" t="s">
        <v>87</v>
      </c>
      <c r="B87" s="39">
        <v>4100</v>
      </c>
      <c r="C87" s="39">
        <v>620</v>
      </c>
      <c r="D87" s="158">
        <f>D88</f>
        <v>0</v>
      </c>
      <c r="E87" s="139" t="s">
        <v>27</v>
      </c>
      <c r="F87" s="139" t="s">
        <v>27</v>
      </c>
      <c r="G87" s="139" t="s">
        <v>27</v>
      </c>
      <c r="H87" s="139" t="s">
        <v>27</v>
      </c>
      <c r="I87" s="158">
        <f>I88</f>
        <v>0</v>
      </c>
      <c r="J87" s="158">
        <f>J88</f>
        <v>0</v>
      </c>
      <c r="K87" s="139" t="s">
        <v>27</v>
      </c>
    </row>
    <row r="88" spans="1:11" s="12" customFormat="1" ht="10.199999999999999" x14ac:dyDescent="0.2">
      <c r="A88" s="49" t="s">
        <v>88</v>
      </c>
      <c r="B88" s="50">
        <v>4110</v>
      </c>
      <c r="C88" s="50">
        <v>630</v>
      </c>
      <c r="D88" s="159">
        <f>SUM(D89:D91)</f>
        <v>0</v>
      </c>
      <c r="E88" s="139" t="s">
        <v>27</v>
      </c>
      <c r="F88" s="139" t="s">
        <v>27</v>
      </c>
      <c r="G88" s="139" t="s">
        <v>27</v>
      </c>
      <c r="H88" s="139" t="s">
        <v>27</v>
      </c>
      <c r="I88" s="159">
        <f>SUM(I89:I91)</f>
        <v>0</v>
      </c>
      <c r="J88" s="159">
        <f>SUM(J89:J91)</f>
        <v>0</v>
      </c>
      <c r="K88" s="139" t="s">
        <v>27</v>
      </c>
    </row>
    <row r="89" spans="1:11" s="12" customFormat="1" ht="10.199999999999999" x14ac:dyDescent="0.2">
      <c r="A89" s="51" t="s">
        <v>89</v>
      </c>
      <c r="B89" s="35">
        <v>4111</v>
      </c>
      <c r="C89" s="35">
        <v>640</v>
      </c>
      <c r="D89" s="160">
        <v>0</v>
      </c>
      <c r="E89" s="139" t="s">
        <v>27</v>
      </c>
      <c r="F89" s="139" t="s">
        <v>27</v>
      </c>
      <c r="G89" s="139" t="s">
        <v>27</v>
      </c>
      <c r="H89" s="139" t="s">
        <v>27</v>
      </c>
      <c r="I89" s="160">
        <v>0</v>
      </c>
      <c r="J89" s="160">
        <v>0</v>
      </c>
      <c r="K89" s="139" t="s">
        <v>27</v>
      </c>
    </row>
    <row r="90" spans="1:11" s="12" customFormat="1" ht="10.199999999999999" x14ac:dyDescent="0.2">
      <c r="A90" s="51" t="s">
        <v>90</v>
      </c>
      <c r="B90" s="35">
        <v>4112</v>
      </c>
      <c r="C90" s="35">
        <v>650</v>
      </c>
      <c r="D90" s="160">
        <v>0</v>
      </c>
      <c r="E90" s="139" t="s">
        <v>27</v>
      </c>
      <c r="F90" s="139" t="s">
        <v>27</v>
      </c>
      <c r="G90" s="139" t="s">
        <v>27</v>
      </c>
      <c r="H90" s="139" t="s">
        <v>27</v>
      </c>
      <c r="I90" s="160">
        <v>0</v>
      </c>
      <c r="J90" s="160">
        <v>0</v>
      </c>
      <c r="K90" s="139" t="s">
        <v>27</v>
      </c>
    </row>
    <row r="91" spans="1:11" s="12" customFormat="1" ht="13.2" x14ac:dyDescent="0.2">
      <c r="A91" s="66" t="s">
        <v>125</v>
      </c>
      <c r="B91" s="35">
        <v>4113</v>
      </c>
      <c r="C91" s="35">
        <v>660</v>
      </c>
      <c r="D91" s="160">
        <v>0</v>
      </c>
      <c r="E91" s="139" t="s">
        <v>27</v>
      </c>
      <c r="F91" s="139" t="s">
        <v>27</v>
      </c>
      <c r="G91" s="139" t="s">
        <v>27</v>
      </c>
      <c r="H91" s="139" t="s">
        <v>27</v>
      </c>
      <c r="I91" s="160">
        <v>0</v>
      </c>
      <c r="J91" s="160">
        <v>0</v>
      </c>
      <c r="K91" s="139" t="s">
        <v>27</v>
      </c>
    </row>
    <row r="92" spans="1:11" s="12" customFormat="1" ht="10.199999999999999" hidden="1" x14ac:dyDescent="0.2">
      <c r="A92" s="49"/>
      <c r="B92" s="50"/>
      <c r="C92" s="39"/>
      <c r="D92" s="160"/>
      <c r="E92" s="139"/>
      <c r="F92" s="139"/>
      <c r="G92" s="139"/>
      <c r="H92" s="139"/>
      <c r="I92" s="160">
        <v>0</v>
      </c>
      <c r="J92" s="160">
        <v>0</v>
      </c>
      <c r="K92" s="139"/>
    </row>
    <row r="93" spans="1:11" s="12" customFormat="1" ht="10.199999999999999" hidden="1" x14ac:dyDescent="0.2">
      <c r="A93" s="67"/>
      <c r="B93" s="35"/>
      <c r="C93" s="39"/>
      <c r="D93" s="160"/>
      <c r="E93" s="139"/>
      <c r="F93" s="139"/>
      <c r="G93" s="139"/>
      <c r="H93" s="139"/>
      <c r="I93" s="160">
        <v>0</v>
      </c>
      <c r="J93" s="160">
        <v>0</v>
      </c>
      <c r="K93" s="139"/>
    </row>
    <row r="94" spans="1:11" s="12" customFormat="1" ht="10.199999999999999" hidden="1" x14ac:dyDescent="0.2">
      <c r="A94" s="67"/>
      <c r="B94" s="35"/>
      <c r="C94" s="39"/>
      <c r="D94" s="160"/>
      <c r="E94" s="139"/>
      <c r="F94" s="139"/>
      <c r="G94" s="139"/>
      <c r="H94" s="139"/>
      <c r="I94" s="160">
        <v>0</v>
      </c>
      <c r="J94" s="160">
        <v>0</v>
      </c>
      <c r="K94" s="139"/>
    </row>
    <row r="95" spans="1:11" s="12" customFormat="1" ht="10.199999999999999" hidden="1" x14ac:dyDescent="0.2">
      <c r="A95" s="51"/>
      <c r="B95" s="35"/>
      <c r="C95" s="39"/>
      <c r="D95" s="160"/>
      <c r="E95" s="139"/>
      <c r="F95" s="139"/>
      <c r="G95" s="139"/>
      <c r="H95" s="139"/>
      <c r="I95" s="160">
        <v>0</v>
      </c>
      <c r="J95" s="160">
        <v>0</v>
      </c>
      <c r="K95" s="139"/>
    </row>
    <row r="96" spans="1:11" s="12" customFormat="1" ht="11.4" x14ac:dyDescent="0.2">
      <c r="A96" s="65" t="s">
        <v>91</v>
      </c>
      <c r="B96" s="39">
        <v>4200</v>
      </c>
      <c r="C96" s="39">
        <v>670</v>
      </c>
      <c r="D96" s="158">
        <f>D97</f>
        <v>0</v>
      </c>
      <c r="E96" s="139" t="s">
        <v>27</v>
      </c>
      <c r="F96" s="139" t="s">
        <v>27</v>
      </c>
      <c r="G96" s="139" t="s">
        <v>27</v>
      </c>
      <c r="H96" s="139" t="s">
        <v>27</v>
      </c>
      <c r="I96" s="158">
        <f>I97</f>
        <v>0</v>
      </c>
      <c r="J96" s="158">
        <f>J97</f>
        <v>0</v>
      </c>
      <c r="K96" s="139" t="s">
        <v>27</v>
      </c>
    </row>
    <row r="97" spans="1:11" s="12" customFormat="1" ht="10.199999999999999" x14ac:dyDescent="0.2">
      <c r="A97" s="49" t="s">
        <v>92</v>
      </c>
      <c r="B97" s="50">
        <v>4210</v>
      </c>
      <c r="C97" s="50">
        <v>680</v>
      </c>
      <c r="D97" s="159">
        <v>0</v>
      </c>
      <c r="E97" s="139" t="s">
        <v>27</v>
      </c>
      <c r="F97" s="139" t="s">
        <v>27</v>
      </c>
      <c r="G97" s="139" t="s">
        <v>27</v>
      </c>
      <c r="H97" s="139" t="s">
        <v>27</v>
      </c>
      <c r="I97" s="159">
        <v>0</v>
      </c>
      <c r="J97" s="159">
        <v>0</v>
      </c>
      <c r="K97" s="139" t="s">
        <v>27</v>
      </c>
    </row>
    <row r="98" spans="1:11" s="12" customFormat="1" ht="10.199999999999999" hidden="1" x14ac:dyDescent="0.2">
      <c r="A98" s="59" t="s">
        <v>130</v>
      </c>
      <c r="B98" s="60">
        <v>4220</v>
      </c>
      <c r="C98" s="140">
        <v>710</v>
      </c>
      <c r="D98" s="141" t="s">
        <v>27</v>
      </c>
      <c r="E98" s="141" t="s">
        <v>27</v>
      </c>
      <c r="F98" s="141" t="s">
        <v>27</v>
      </c>
      <c r="G98" s="141"/>
      <c r="H98" s="141" t="s">
        <v>27</v>
      </c>
      <c r="I98" s="141" t="s">
        <v>27</v>
      </c>
      <c r="J98" s="141" t="s">
        <v>27</v>
      </c>
      <c r="K98" s="141" t="s">
        <v>27</v>
      </c>
    </row>
    <row r="99" spans="1:11" s="12" customFormat="1" ht="8.25" customHeight="1" x14ac:dyDescent="0.2">
      <c r="A99" s="142"/>
      <c r="B99" s="143"/>
      <c r="C99" s="144"/>
      <c r="D99" s="145"/>
      <c r="E99" s="145"/>
      <c r="F99" s="145"/>
      <c r="G99" s="145"/>
      <c r="H99" s="145"/>
      <c r="I99" s="145"/>
      <c r="J99" s="161"/>
      <c r="K99" s="145"/>
    </row>
    <row r="100" spans="1:11" x14ac:dyDescent="0.3">
      <c r="A100" s="76" t="str">
        <f>[1]ЗАПОЛНИТЬ!F30</f>
        <v xml:space="preserve">Керівник </v>
      </c>
      <c r="B100" s="146"/>
      <c r="C100" s="146"/>
      <c r="E100" s="110" t="str">
        <f>[1]ЗАПОЛНИТЬ!F26</f>
        <v>Л. О. Темченко</v>
      </c>
      <c r="F100" s="110"/>
      <c r="G100" s="110"/>
      <c r="H100" s="110"/>
    </row>
    <row r="101" spans="1:11" x14ac:dyDescent="0.3">
      <c r="B101" s="147" t="s">
        <v>97</v>
      </c>
      <c r="C101" s="147"/>
      <c r="E101" s="113" t="s">
        <v>98</v>
      </c>
      <c r="F101" s="113"/>
      <c r="G101" s="148"/>
      <c r="H101" s="3"/>
    </row>
    <row r="102" spans="1:11" x14ac:dyDescent="0.3">
      <c r="A102" s="76" t="str">
        <f>[1]ЗАПОЛНИТЬ!F31</f>
        <v>Головний бухгалтер</v>
      </c>
      <c r="B102" s="146"/>
      <c r="C102" s="146"/>
      <c r="E102" s="110" t="str">
        <f>[1]ЗАПОЛНИТЬ!F28</f>
        <v>А. М. Трусевич</v>
      </c>
      <c r="F102" s="110"/>
      <c r="G102" s="110"/>
      <c r="H102" s="110"/>
    </row>
    <row r="103" spans="1:11" x14ac:dyDescent="0.3">
      <c r="B103" s="147" t="s">
        <v>97</v>
      </c>
      <c r="C103" s="147"/>
      <c r="E103" s="113" t="s">
        <v>98</v>
      </c>
      <c r="F103" s="113"/>
      <c r="G103" s="148"/>
      <c r="H103" s="3"/>
    </row>
    <row r="104" spans="1:11" x14ac:dyDescent="0.3">
      <c r="A104" s="3" t="str">
        <f>[1]ЗАПОЛНИТЬ!C19</f>
        <v>" 12 "січня2016 року</v>
      </c>
    </row>
    <row r="105" spans="1:11" x14ac:dyDescent="0.3">
      <c r="A105" s="12" t="s">
        <v>99</v>
      </c>
    </row>
  </sheetData>
  <mergeCells count="35">
    <mergeCell ref="B101:C101"/>
    <mergeCell ref="E101:F101"/>
    <mergeCell ref="B102:C102"/>
    <mergeCell ref="E102:H102"/>
    <mergeCell ref="B103:C103"/>
    <mergeCell ref="E103:F103"/>
    <mergeCell ref="G18:G20"/>
    <mergeCell ref="H18:H20"/>
    <mergeCell ref="I18:I20"/>
    <mergeCell ref="J18:J20"/>
    <mergeCell ref="K18:K20"/>
    <mergeCell ref="B100:C100"/>
    <mergeCell ref="E100:H100"/>
    <mergeCell ref="A14:C14"/>
    <mergeCell ref="E14:K14"/>
    <mergeCell ref="A15:C15"/>
    <mergeCell ref="E15:K15"/>
    <mergeCell ref="A18:A20"/>
    <mergeCell ref="B18:B20"/>
    <mergeCell ref="C18:C20"/>
    <mergeCell ref="D18:D20"/>
    <mergeCell ref="E18:E20"/>
    <mergeCell ref="F18:F20"/>
    <mergeCell ref="B10:I10"/>
    <mergeCell ref="B11:I11"/>
    <mergeCell ref="A12:C12"/>
    <mergeCell ref="E12:I12"/>
    <mergeCell ref="A13:C13"/>
    <mergeCell ref="E13:K13"/>
    <mergeCell ref="F1:K2"/>
    <mergeCell ref="A3:K3"/>
    <mergeCell ref="A4:K4"/>
    <mergeCell ref="A5:C5"/>
    <mergeCell ref="A6:K6"/>
    <mergeCell ref="B9:I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workbookViewId="0">
      <selection sqref="A1:XFD1048576"/>
    </sheetView>
  </sheetViews>
  <sheetFormatPr defaultRowHeight="14.4" x14ac:dyDescent="0.3"/>
  <cols>
    <col min="1" max="1" width="63.88671875" customWidth="1"/>
    <col min="2" max="2" width="5" customWidth="1"/>
    <col min="3" max="3" width="5.109375" customWidth="1"/>
    <col min="4" max="4" width="10" customWidth="1"/>
    <col min="5" max="5" width="8.5546875" customWidth="1"/>
    <col min="6" max="6" width="6.88671875" customWidth="1"/>
    <col min="7" max="7" width="9.5546875" customWidth="1"/>
    <col min="8" max="10" width="12.109375" customWidth="1"/>
    <col min="11" max="11" width="11.6640625" customWidth="1"/>
    <col min="257" max="257" width="63.88671875" customWidth="1"/>
    <col min="258" max="258" width="5" customWidth="1"/>
    <col min="259" max="259" width="5.109375" customWidth="1"/>
    <col min="260" max="260" width="10" customWidth="1"/>
    <col min="261" max="261" width="8.5546875" customWidth="1"/>
    <col min="262" max="262" width="6.88671875" customWidth="1"/>
    <col min="263" max="263" width="9.5546875" customWidth="1"/>
    <col min="264" max="266" width="12.109375" customWidth="1"/>
    <col min="267" max="267" width="11.6640625" customWidth="1"/>
    <col min="513" max="513" width="63.88671875" customWidth="1"/>
    <col min="514" max="514" width="5" customWidth="1"/>
    <col min="515" max="515" width="5.109375" customWidth="1"/>
    <col min="516" max="516" width="10" customWidth="1"/>
    <col min="517" max="517" width="8.5546875" customWidth="1"/>
    <col min="518" max="518" width="6.88671875" customWidth="1"/>
    <col min="519" max="519" width="9.5546875" customWidth="1"/>
    <col min="520" max="522" width="12.109375" customWidth="1"/>
    <col min="523" max="523" width="11.6640625" customWidth="1"/>
    <col min="769" max="769" width="63.88671875" customWidth="1"/>
    <col min="770" max="770" width="5" customWidth="1"/>
    <col min="771" max="771" width="5.109375" customWidth="1"/>
    <col min="772" max="772" width="10" customWidth="1"/>
    <col min="773" max="773" width="8.5546875" customWidth="1"/>
    <col min="774" max="774" width="6.88671875" customWidth="1"/>
    <col min="775" max="775" width="9.5546875" customWidth="1"/>
    <col min="776" max="778" width="12.109375" customWidth="1"/>
    <col min="779" max="779" width="11.6640625" customWidth="1"/>
    <col min="1025" max="1025" width="63.88671875" customWidth="1"/>
    <col min="1026" max="1026" width="5" customWidth="1"/>
    <col min="1027" max="1027" width="5.109375" customWidth="1"/>
    <col min="1028" max="1028" width="10" customWidth="1"/>
    <col min="1029" max="1029" width="8.5546875" customWidth="1"/>
    <col min="1030" max="1030" width="6.88671875" customWidth="1"/>
    <col min="1031" max="1031" width="9.5546875" customWidth="1"/>
    <col min="1032" max="1034" width="12.109375" customWidth="1"/>
    <col min="1035" max="1035" width="11.6640625" customWidth="1"/>
    <col min="1281" max="1281" width="63.88671875" customWidth="1"/>
    <col min="1282" max="1282" width="5" customWidth="1"/>
    <col min="1283" max="1283" width="5.109375" customWidth="1"/>
    <col min="1284" max="1284" width="10" customWidth="1"/>
    <col min="1285" max="1285" width="8.5546875" customWidth="1"/>
    <col min="1286" max="1286" width="6.88671875" customWidth="1"/>
    <col min="1287" max="1287" width="9.5546875" customWidth="1"/>
    <col min="1288" max="1290" width="12.109375" customWidth="1"/>
    <col min="1291" max="1291" width="11.6640625" customWidth="1"/>
    <col min="1537" max="1537" width="63.88671875" customWidth="1"/>
    <col min="1538" max="1538" width="5" customWidth="1"/>
    <col min="1539" max="1539" width="5.109375" customWidth="1"/>
    <col min="1540" max="1540" width="10" customWidth="1"/>
    <col min="1541" max="1541" width="8.5546875" customWidth="1"/>
    <col min="1542" max="1542" width="6.88671875" customWidth="1"/>
    <col min="1543" max="1543" width="9.5546875" customWidth="1"/>
    <col min="1544" max="1546" width="12.109375" customWidth="1"/>
    <col min="1547" max="1547" width="11.6640625" customWidth="1"/>
    <col min="1793" max="1793" width="63.88671875" customWidth="1"/>
    <col min="1794" max="1794" width="5" customWidth="1"/>
    <col min="1795" max="1795" width="5.109375" customWidth="1"/>
    <col min="1796" max="1796" width="10" customWidth="1"/>
    <col min="1797" max="1797" width="8.5546875" customWidth="1"/>
    <col min="1798" max="1798" width="6.88671875" customWidth="1"/>
    <col min="1799" max="1799" width="9.5546875" customWidth="1"/>
    <col min="1800" max="1802" width="12.109375" customWidth="1"/>
    <col min="1803" max="1803" width="11.6640625" customWidth="1"/>
    <col min="2049" max="2049" width="63.88671875" customWidth="1"/>
    <col min="2050" max="2050" width="5" customWidth="1"/>
    <col min="2051" max="2051" width="5.109375" customWidth="1"/>
    <col min="2052" max="2052" width="10" customWidth="1"/>
    <col min="2053" max="2053" width="8.5546875" customWidth="1"/>
    <col min="2054" max="2054" width="6.88671875" customWidth="1"/>
    <col min="2055" max="2055" width="9.5546875" customWidth="1"/>
    <col min="2056" max="2058" width="12.109375" customWidth="1"/>
    <col min="2059" max="2059" width="11.6640625" customWidth="1"/>
    <col min="2305" max="2305" width="63.88671875" customWidth="1"/>
    <col min="2306" max="2306" width="5" customWidth="1"/>
    <col min="2307" max="2307" width="5.109375" customWidth="1"/>
    <col min="2308" max="2308" width="10" customWidth="1"/>
    <col min="2309" max="2309" width="8.5546875" customWidth="1"/>
    <col min="2310" max="2310" width="6.88671875" customWidth="1"/>
    <col min="2311" max="2311" width="9.5546875" customWidth="1"/>
    <col min="2312" max="2314" width="12.109375" customWidth="1"/>
    <col min="2315" max="2315" width="11.6640625" customWidth="1"/>
    <col min="2561" max="2561" width="63.88671875" customWidth="1"/>
    <col min="2562" max="2562" width="5" customWidth="1"/>
    <col min="2563" max="2563" width="5.109375" customWidth="1"/>
    <col min="2564" max="2564" width="10" customWidth="1"/>
    <col min="2565" max="2565" width="8.5546875" customWidth="1"/>
    <col min="2566" max="2566" width="6.88671875" customWidth="1"/>
    <col min="2567" max="2567" width="9.5546875" customWidth="1"/>
    <col min="2568" max="2570" width="12.109375" customWidth="1"/>
    <col min="2571" max="2571" width="11.6640625" customWidth="1"/>
    <col min="2817" max="2817" width="63.88671875" customWidth="1"/>
    <col min="2818" max="2818" width="5" customWidth="1"/>
    <col min="2819" max="2819" width="5.109375" customWidth="1"/>
    <col min="2820" max="2820" width="10" customWidth="1"/>
    <col min="2821" max="2821" width="8.5546875" customWidth="1"/>
    <col min="2822" max="2822" width="6.88671875" customWidth="1"/>
    <col min="2823" max="2823" width="9.5546875" customWidth="1"/>
    <col min="2824" max="2826" width="12.109375" customWidth="1"/>
    <col min="2827" max="2827" width="11.6640625" customWidth="1"/>
    <col min="3073" max="3073" width="63.88671875" customWidth="1"/>
    <col min="3074" max="3074" width="5" customWidth="1"/>
    <col min="3075" max="3075" width="5.109375" customWidth="1"/>
    <col min="3076" max="3076" width="10" customWidth="1"/>
    <col min="3077" max="3077" width="8.5546875" customWidth="1"/>
    <col min="3078" max="3078" width="6.88671875" customWidth="1"/>
    <col min="3079" max="3079" width="9.5546875" customWidth="1"/>
    <col min="3080" max="3082" width="12.109375" customWidth="1"/>
    <col min="3083" max="3083" width="11.6640625" customWidth="1"/>
    <col min="3329" max="3329" width="63.88671875" customWidth="1"/>
    <col min="3330" max="3330" width="5" customWidth="1"/>
    <col min="3331" max="3331" width="5.109375" customWidth="1"/>
    <col min="3332" max="3332" width="10" customWidth="1"/>
    <col min="3333" max="3333" width="8.5546875" customWidth="1"/>
    <col min="3334" max="3334" width="6.88671875" customWidth="1"/>
    <col min="3335" max="3335" width="9.5546875" customWidth="1"/>
    <col min="3336" max="3338" width="12.109375" customWidth="1"/>
    <col min="3339" max="3339" width="11.6640625" customWidth="1"/>
    <col min="3585" max="3585" width="63.88671875" customWidth="1"/>
    <col min="3586" max="3586" width="5" customWidth="1"/>
    <col min="3587" max="3587" width="5.109375" customWidth="1"/>
    <col min="3588" max="3588" width="10" customWidth="1"/>
    <col min="3589" max="3589" width="8.5546875" customWidth="1"/>
    <col min="3590" max="3590" width="6.88671875" customWidth="1"/>
    <col min="3591" max="3591" width="9.5546875" customWidth="1"/>
    <col min="3592" max="3594" width="12.109375" customWidth="1"/>
    <col min="3595" max="3595" width="11.6640625" customWidth="1"/>
    <col min="3841" max="3841" width="63.88671875" customWidth="1"/>
    <col min="3842" max="3842" width="5" customWidth="1"/>
    <col min="3843" max="3843" width="5.109375" customWidth="1"/>
    <col min="3844" max="3844" width="10" customWidth="1"/>
    <col min="3845" max="3845" width="8.5546875" customWidth="1"/>
    <col min="3846" max="3846" width="6.88671875" customWidth="1"/>
    <col min="3847" max="3847" width="9.5546875" customWidth="1"/>
    <col min="3848" max="3850" width="12.109375" customWidth="1"/>
    <col min="3851" max="3851" width="11.6640625" customWidth="1"/>
    <col min="4097" max="4097" width="63.88671875" customWidth="1"/>
    <col min="4098" max="4098" width="5" customWidth="1"/>
    <col min="4099" max="4099" width="5.109375" customWidth="1"/>
    <col min="4100" max="4100" width="10" customWidth="1"/>
    <col min="4101" max="4101" width="8.5546875" customWidth="1"/>
    <col min="4102" max="4102" width="6.88671875" customWidth="1"/>
    <col min="4103" max="4103" width="9.5546875" customWidth="1"/>
    <col min="4104" max="4106" width="12.109375" customWidth="1"/>
    <col min="4107" max="4107" width="11.6640625" customWidth="1"/>
    <col min="4353" max="4353" width="63.88671875" customWidth="1"/>
    <col min="4354" max="4354" width="5" customWidth="1"/>
    <col min="4355" max="4355" width="5.109375" customWidth="1"/>
    <col min="4356" max="4356" width="10" customWidth="1"/>
    <col min="4357" max="4357" width="8.5546875" customWidth="1"/>
    <col min="4358" max="4358" width="6.88671875" customWidth="1"/>
    <col min="4359" max="4359" width="9.5546875" customWidth="1"/>
    <col min="4360" max="4362" width="12.109375" customWidth="1"/>
    <col min="4363" max="4363" width="11.6640625" customWidth="1"/>
    <col min="4609" max="4609" width="63.88671875" customWidth="1"/>
    <col min="4610" max="4610" width="5" customWidth="1"/>
    <col min="4611" max="4611" width="5.109375" customWidth="1"/>
    <col min="4612" max="4612" width="10" customWidth="1"/>
    <col min="4613" max="4613" width="8.5546875" customWidth="1"/>
    <col min="4614" max="4614" width="6.88671875" customWidth="1"/>
    <col min="4615" max="4615" width="9.5546875" customWidth="1"/>
    <col min="4616" max="4618" width="12.109375" customWidth="1"/>
    <col min="4619" max="4619" width="11.6640625" customWidth="1"/>
    <col min="4865" max="4865" width="63.88671875" customWidth="1"/>
    <col min="4866" max="4866" width="5" customWidth="1"/>
    <col min="4867" max="4867" width="5.109375" customWidth="1"/>
    <col min="4868" max="4868" width="10" customWidth="1"/>
    <col min="4869" max="4869" width="8.5546875" customWidth="1"/>
    <col min="4870" max="4870" width="6.88671875" customWidth="1"/>
    <col min="4871" max="4871" width="9.5546875" customWidth="1"/>
    <col min="4872" max="4874" width="12.109375" customWidth="1"/>
    <col min="4875" max="4875" width="11.6640625" customWidth="1"/>
    <col min="5121" max="5121" width="63.88671875" customWidth="1"/>
    <col min="5122" max="5122" width="5" customWidth="1"/>
    <col min="5123" max="5123" width="5.109375" customWidth="1"/>
    <col min="5124" max="5124" width="10" customWidth="1"/>
    <col min="5125" max="5125" width="8.5546875" customWidth="1"/>
    <col min="5126" max="5126" width="6.88671875" customWidth="1"/>
    <col min="5127" max="5127" width="9.5546875" customWidth="1"/>
    <col min="5128" max="5130" width="12.109375" customWidth="1"/>
    <col min="5131" max="5131" width="11.6640625" customWidth="1"/>
    <col min="5377" max="5377" width="63.88671875" customWidth="1"/>
    <col min="5378" max="5378" width="5" customWidth="1"/>
    <col min="5379" max="5379" width="5.109375" customWidth="1"/>
    <col min="5380" max="5380" width="10" customWidth="1"/>
    <col min="5381" max="5381" width="8.5546875" customWidth="1"/>
    <col min="5382" max="5382" width="6.88671875" customWidth="1"/>
    <col min="5383" max="5383" width="9.5546875" customWidth="1"/>
    <col min="5384" max="5386" width="12.109375" customWidth="1"/>
    <col min="5387" max="5387" width="11.6640625" customWidth="1"/>
    <col min="5633" max="5633" width="63.88671875" customWidth="1"/>
    <col min="5634" max="5634" width="5" customWidth="1"/>
    <col min="5635" max="5635" width="5.109375" customWidth="1"/>
    <col min="5636" max="5636" width="10" customWidth="1"/>
    <col min="5637" max="5637" width="8.5546875" customWidth="1"/>
    <col min="5638" max="5638" width="6.88671875" customWidth="1"/>
    <col min="5639" max="5639" width="9.5546875" customWidth="1"/>
    <col min="5640" max="5642" width="12.109375" customWidth="1"/>
    <col min="5643" max="5643" width="11.6640625" customWidth="1"/>
    <col min="5889" max="5889" width="63.88671875" customWidth="1"/>
    <col min="5890" max="5890" width="5" customWidth="1"/>
    <col min="5891" max="5891" width="5.109375" customWidth="1"/>
    <col min="5892" max="5892" width="10" customWidth="1"/>
    <col min="5893" max="5893" width="8.5546875" customWidth="1"/>
    <col min="5894" max="5894" width="6.88671875" customWidth="1"/>
    <col min="5895" max="5895" width="9.5546875" customWidth="1"/>
    <col min="5896" max="5898" width="12.109375" customWidth="1"/>
    <col min="5899" max="5899" width="11.6640625" customWidth="1"/>
    <col min="6145" max="6145" width="63.88671875" customWidth="1"/>
    <col min="6146" max="6146" width="5" customWidth="1"/>
    <col min="6147" max="6147" width="5.109375" customWidth="1"/>
    <col min="6148" max="6148" width="10" customWidth="1"/>
    <col min="6149" max="6149" width="8.5546875" customWidth="1"/>
    <col min="6150" max="6150" width="6.88671875" customWidth="1"/>
    <col min="6151" max="6151" width="9.5546875" customWidth="1"/>
    <col min="6152" max="6154" width="12.109375" customWidth="1"/>
    <col min="6155" max="6155" width="11.6640625" customWidth="1"/>
    <col min="6401" max="6401" width="63.88671875" customWidth="1"/>
    <col min="6402" max="6402" width="5" customWidth="1"/>
    <col min="6403" max="6403" width="5.109375" customWidth="1"/>
    <col min="6404" max="6404" width="10" customWidth="1"/>
    <col min="6405" max="6405" width="8.5546875" customWidth="1"/>
    <col min="6406" max="6406" width="6.88671875" customWidth="1"/>
    <col min="6407" max="6407" width="9.5546875" customWidth="1"/>
    <col min="6408" max="6410" width="12.109375" customWidth="1"/>
    <col min="6411" max="6411" width="11.6640625" customWidth="1"/>
    <col min="6657" max="6657" width="63.88671875" customWidth="1"/>
    <col min="6658" max="6658" width="5" customWidth="1"/>
    <col min="6659" max="6659" width="5.109375" customWidth="1"/>
    <col min="6660" max="6660" width="10" customWidth="1"/>
    <col min="6661" max="6661" width="8.5546875" customWidth="1"/>
    <col min="6662" max="6662" width="6.88671875" customWidth="1"/>
    <col min="6663" max="6663" width="9.5546875" customWidth="1"/>
    <col min="6664" max="6666" width="12.109375" customWidth="1"/>
    <col min="6667" max="6667" width="11.6640625" customWidth="1"/>
    <col min="6913" max="6913" width="63.88671875" customWidth="1"/>
    <col min="6914" max="6914" width="5" customWidth="1"/>
    <col min="6915" max="6915" width="5.109375" customWidth="1"/>
    <col min="6916" max="6916" width="10" customWidth="1"/>
    <col min="6917" max="6917" width="8.5546875" customWidth="1"/>
    <col min="6918" max="6918" width="6.88671875" customWidth="1"/>
    <col min="6919" max="6919" width="9.5546875" customWidth="1"/>
    <col min="6920" max="6922" width="12.109375" customWidth="1"/>
    <col min="6923" max="6923" width="11.6640625" customWidth="1"/>
    <col min="7169" max="7169" width="63.88671875" customWidth="1"/>
    <col min="7170" max="7170" width="5" customWidth="1"/>
    <col min="7171" max="7171" width="5.109375" customWidth="1"/>
    <col min="7172" max="7172" width="10" customWidth="1"/>
    <col min="7173" max="7173" width="8.5546875" customWidth="1"/>
    <col min="7174" max="7174" width="6.88671875" customWidth="1"/>
    <col min="7175" max="7175" width="9.5546875" customWidth="1"/>
    <col min="7176" max="7178" width="12.109375" customWidth="1"/>
    <col min="7179" max="7179" width="11.6640625" customWidth="1"/>
    <col min="7425" max="7425" width="63.88671875" customWidth="1"/>
    <col min="7426" max="7426" width="5" customWidth="1"/>
    <col min="7427" max="7427" width="5.109375" customWidth="1"/>
    <col min="7428" max="7428" width="10" customWidth="1"/>
    <col min="7429" max="7429" width="8.5546875" customWidth="1"/>
    <col min="7430" max="7430" width="6.88671875" customWidth="1"/>
    <col min="7431" max="7431" width="9.5546875" customWidth="1"/>
    <col min="7432" max="7434" width="12.109375" customWidth="1"/>
    <col min="7435" max="7435" width="11.6640625" customWidth="1"/>
    <col min="7681" max="7681" width="63.88671875" customWidth="1"/>
    <col min="7682" max="7682" width="5" customWidth="1"/>
    <col min="7683" max="7683" width="5.109375" customWidth="1"/>
    <col min="7684" max="7684" width="10" customWidth="1"/>
    <col min="7685" max="7685" width="8.5546875" customWidth="1"/>
    <col min="7686" max="7686" width="6.88671875" customWidth="1"/>
    <col min="7687" max="7687" width="9.5546875" customWidth="1"/>
    <col min="7688" max="7690" width="12.109375" customWidth="1"/>
    <col min="7691" max="7691" width="11.6640625" customWidth="1"/>
    <col min="7937" max="7937" width="63.88671875" customWidth="1"/>
    <col min="7938" max="7938" width="5" customWidth="1"/>
    <col min="7939" max="7939" width="5.109375" customWidth="1"/>
    <col min="7940" max="7940" width="10" customWidth="1"/>
    <col min="7941" max="7941" width="8.5546875" customWidth="1"/>
    <col min="7942" max="7942" width="6.88671875" customWidth="1"/>
    <col min="7943" max="7943" width="9.5546875" customWidth="1"/>
    <col min="7944" max="7946" width="12.109375" customWidth="1"/>
    <col min="7947" max="7947" width="11.6640625" customWidth="1"/>
    <col min="8193" max="8193" width="63.88671875" customWidth="1"/>
    <col min="8194" max="8194" width="5" customWidth="1"/>
    <col min="8195" max="8195" width="5.109375" customWidth="1"/>
    <col min="8196" max="8196" width="10" customWidth="1"/>
    <col min="8197" max="8197" width="8.5546875" customWidth="1"/>
    <col min="8198" max="8198" width="6.88671875" customWidth="1"/>
    <col min="8199" max="8199" width="9.5546875" customWidth="1"/>
    <col min="8200" max="8202" width="12.109375" customWidth="1"/>
    <col min="8203" max="8203" width="11.6640625" customWidth="1"/>
    <col min="8449" max="8449" width="63.88671875" customWidth="1"/>
    <col min="8450" max="8450" width="5" customWidth="1"/>
    <col min="8451" max="8451" width="5.109375" customWidth="1"/>
    <col min="8452" max="8452" width="10" customWidth="1"/>
    <col min="8453" max="8453" width="8.5546875" customWidth="1"/>
    <col min="8454" max="8454" width="6.88671875" customWidth="1"/>
    <col min="8455" max="8455" width="9.5546875" customWidth="1"/>
    <col min="8456" max="8458" width="12.109375" customWidth="1"/>
    <col min="8459" max="8459" width="11.6640625" customWidth="1"/>
    <col min="8705" max="8705" width="63.88671875" customWidth="1"/>
    <col min="8706" max="8706" width="5" customWidth="1"/>
    <col min="8707" max="8707" width="5.109375" customWidth="1"/>
    <col min="8708" max="8708" width="10" customWidth="1"/>
    <col min="8709" max="8709" width="8.5546875" customWidth="1"/>
    <col min="8710" max="8710" width="6.88671875" customWidth="1"/>
    <col min="8711" max="8711" width="9.5546875" customWidth="1"/>
    <col min="8712" max="8714" width="12.109375" customWidth="1"/>
    <col min="8715" max="8715" width="11.6640625" customWidth="1"/>
    <col min="8961" max="8961" width="63.88671875" customWidth="1"/>
    <col min="8962" max="8962" width="5" customWidth="1"/>
    <col min="8963" max="8963" width="5.109375" customWidth="1"/>
    <col min="8964" max="8964" width="10" customWidth="1"/>
    <col min="8965" max="8965" width="8.5546875" customWidth="1"/>
    <col min="8966" max="8966" width="6.88671875" customWidth="1"/>
    <col min="8967" max="8967" width="9.5546875" customWidth="1"/>
    <col min="8968" max="8970" width="12.109375" customWidth="1"/>
    <col min="8971" max="8971" width="11.6640625" customWidth="1"/>
    <col min="9217" max="9217" width="63.88671875" customWidth="1"/>
    <col min="9218" max="9218" width="5" customWidth="1"/>
    <col min="9219" max="9219" width="5.109375" customWidth="1"/>
    <col min="9220" max="9220" width="10" customWidth="1"/>
    <col min="9221" max="9221" width="8.5546875" customWidth="1"/>
    <col min="9222" max="9222" width="6.88671875" customWidth="1"/>
    <col min="9223" max="9223" width="9.5546875" customWidth="1"/>
    <col min="9224" max="9226" width="12.109375" customWidth="1"/>
    <col min="9227" max="9227" width="11.6640625" customWidth="1"/>
    <col min="9473" max="9473" width="63.88671875" customWidth="1"/>
    <col min="9474" max="9474" width="5" customWidth="1"/>
    <col min="9475" max="9475" width="5.109375" customWidth="1"/>
    <col min="9476" max="9476" width="10" customWidth="1"/>
    <col min="9477" max="9477" width="8.5546875" customWidth="1"/>
    <col min="9478" max="9478" width="6.88671875" customWidth="1"/>
    <col min="9479" max="9479" width="9.5546875" customWidth="1"/>
    <col min="9480" max="9482" width="12.109375" customWidth="1"/>
    <col min="9483" max="9483" width="11.6640625" customWidth="1"/>
    <col min="9729" max="9729" width="63.88671875" customWidth="1"/>
    <col min="9730" max="9730" width="5" customWidth="1"/>
    <col min="9731" max="9731" width="5.109375" customWidth="1"/>
    <col min="9732" max="9732" width="10" customWidth="1"/>
    <col min="9733" max="9733" width="8.5546875" customWidth="1"/>
    <col min="9734" max="9734" width="6.88671875" customWidth="1"/>
    <col min="9735" max="9735" width="9.5546875" customWidth="1"/>
    <col min="9736" max="9738" width="12.109375" customWidth="1"/>
    <col min="9739" max="9739" width="11.6640625" customWidth="1"/>
    <col min="9985" max="9985" width="63.88671875" customWidth="1"/>
    <col min="9986" max="9986" width="5" customWidth="1"/>
    <col min="9987" max="9987" width="5.109375" customWidth="1"/>
    <col min="9988" max="9988" width="10" customWidth="1"/>
    <col min="9989" max="9989" width="8.5546875" customWidth="1"/>
    <col min="9990" max="9990" width="6.88671875" customWidth="1"/>
    <col min="9991" max="9991" width="9.5546875" customWidth="1"/>
    <col min="9992" max="9994" width="12.109375" customWidth="1"/>
    <col min="9995" max="9995" width="11.6640625" customWidth="1"/>
    <col min="10241" max="10241" width="63.88671875" customWidth="1"/>
    <col min="10242" max="10242" width="5" customWidth="1"/>
    <col min="10243" max="10243" width="5.109375" customWidth="1"/>
    <col min="10244" max="10244" width="10" customWidth="1"/>
    <col min="10245" max="10245" width="8.5546875" customWidth="1"/>
    <col min="10246" max="10246" width="6.88671875" customWidth="1"/>
    <col min="10247" max="10247" width="9.5546875" customWidth="1"/>
    <col min="10248" max="10250" width="12.109375" customWidth="1"/>
    <col min="10251" max="10251" width="11.6640625" customWidth="1"/>
    <col min="10497" max="10497" width="63.88671875" customWidth="1"/>
    <col min="10498" max="10498" width="5" customWidth="1"/>
    <col min="10499" max="10499" width="5.109375" customWidth="1"/>
    <col min="10500" max="10500" width="10" customWidth="1"/>
    <col min="10501" max="10501" width="8.5546875" customWidth="1"/>
    <col min="10502" max="10502" width="6.88671875" customWidth="1"/>
    <col min="10503" max="10503" width="9.5546875" customWidth="1"/>
    <col min="10504" max="10506" width="12.109375" customWidth="1"/>
    <col min="10507" max="10507" width="11.6640625" customWidth="1"/>
    <col min="10753" max="10753" width="63.88671875" customWidth="1"/>
    <col min="10754" max="10754" width="5" customWidth="1"/>
    <col min="10755" max="10755" width="5.109375" customWidth="1"/>
    <col min="10756" max="10756" width="10" customWidth="1"/>
    <col min="10757" max="10757" width="8.5546875" customWidth="1"/>
    <col min="10758" max="10758" width="6.88671875" customWidth="1"/>
    <col min="10759" max="10759" width="9.5546875" customWidth="1"/>
    <col min="10760" max="10762" width="12.109375" customWidth="1"/>
    <col min="10763" max="10763" width="11.6640625" customWidth="1"/>
    <col min="11009" max="11009" width="63.88671875" customWidth="1"/>
    <col min="11010" max="11010" width="5" customWidth="1"/>
    <col min="11011" max="11011" width="5.109375" customWidth="1"/>
    <col min="11012" max="11012" width="10" customWidth="1"/>
    <col min="11013" max="11013" width="8.5546875" customWidth="1"/>
    <col min="11014" max="11014" width="6.88671875" customWidth="1"/>
    <col min="11015" max="11015" width="9.5546875" customWidth="1"/>
    <col min="11016" max="11018" width="12.109375" customWidth="1"/>
    <col min="11019" max="11019" width="11.6640625" customWidth="1"/>
    <col min="11265" max="11265" width="63.88671875" customWidth="1"/>
    <col min="11266" max="11266" width="5" customWidth="1"/>
    <col min="11267" max="11267" width="5.109375" customWidth="1"/>
    <col min="11268" max="11268" width="10" customWidth="1"/>
    <col min="11269" max="11269" width="8.5546875" customWidth="1"/>
    <col min="11270" max="11270" width="6.88671875" customWidth="1"/>
    <col min="11271" max="11271" width="9.5546875" customWidth="1"/>
    <col min="11272" max="11274" width="12.109375" customWidth="1"/>
    <col min="11275" max="11275" width="11.6640625" customWidth="1"/>
    <col min="11521" max="11521" width="63.88671875" customWidth="1"/>
    <col min="11522" max="11522" width="5" customWidth="1"/>
    <col min="11523" max="11523" width="5.109375" customWidth="1"/>
    <col min="11524" max="11524" width="10" customWidth="1"/>
    <col min="11525" max="11525" width="8.5546875" customWidth="1"/>
    <col min="11526" max="11526" width="6.88671875" customWidth="1"/>
    <col min="11527" max="11527" width="9.5546875" customWidth="1"/>
    <col min="11528" max="11530" width="12.109375" customWidth="1"/>
    <col min="11531" max="11531" width="11.6640625" customWidth="1"/>
    <col min="11777" max="11777" width="63.88671875" customWidth="1"/>
    <col min="11778" max="11778" width="5" customWidth="1"/>
    <col min="11779" max="11779" width="5.109375" customWidth="1"/>
    <col min="11780" max="11780" width="10" customWidth="1"/>
    <col min="11781" max="11781" width="8.5546875" customWidth="1"/>
    <col min="11782" max="11782" width="6.88671875" customWidth="1"/>
    <col min="11783" max="11783" width="9.5546875" customWidth="1"/>
    <col min="11784" max="11786" width="12.109375" customWidth="1"/>
    <col min="11787" max="11787" width="11.6640625" customWidth="1"/>
    <col min="12033" max="12033" width="63.88671875" customWidth="1"/>
    <col min="12034" max="12034" width="5" customWidth="1"/>
    <col min="12035" max="12035" width="5.109375" customWidth="1"/>
    <col min="12036" max="12036" width="10" customWidth="1"/>
    <col min="12037" max="12037" width="8.5546875" customWidth="1"/>
    <col min="12038" max="12038" width="6.88671875" customWidth="1"/>
    <col min="12039" max="12039" width="9.5546875" customWidth="1"/>
    <col min="12040" max="12042" width="12.109375" customWidth="1"/>
    <col min="12043" max="12043" width="11.6640625" customWidth="1"/>
    <col min="12289" max="12289" width="63.88671875" customWidth="1"/>
    <col min="12290" max="12290" width="5" customWidth="1"/>
    <col min="12291" max="12291" width="5.109375" customWidth="1"/>
    <col min="12292" max="12292" width="10" customWidth="1"/>
    <col min="12293" max="12293" width="8.5546875" customWidth="1"/>
    <col min="12294" max="12294" width="6.88671875" customWidth="1"/>
    <col min="12295" max="12295" width="9.5546875" customWidth="1"/>
    <col min="12296" max="12298" width="12.109375" customWidth="1"/>
    <col min="12299" max="12299" width="11.6640625" customWidth="1"/>
    <col min="12545" max="12545" width="63.88671875" customWidth="1"/>
    <col min="12546" max="12546" width="5" customWidth="1"/>
    <col min="12547" max="12547" width="5.109375" customWidth="1"/>
    <col min="12548" max="12548" width="10" customWidth="1"/>
    <col min="12549" max="12549" width="8.5546875" customWidth="1"/>
    <col min="12550" max="12550" width="6.88671875" customWidth="1"/>
    <col min="12551" max="12551" width="9.5546875" customWidth="1"/>
    <col min="12552" max="12554" width="12.109375" customWidth="1"/>
    <col min="12555" max="12555" width="11.6640625" customWidth="1"/>
    <col min="12801" max="12801" width="63.88671875" customWidth="1"/>
    <col min="12802" max="12802" width="5" customWidth="1"/>
    <col min="12803" max="12803" width="5.109375" customWidth="1"/>
    <col min="12804" max="12804" width="10" customWidth="1"/>
    <col min="12805" max="12805" width="8.5546875" customWidth="1"/>
    <col min="12806" max="12806" width="6.88671875" customWidth="1"/>
    <col min="12807" max="12807" width="9.5546875" customWidth="1"/>
    <col min="12808" max="12810" width="12.109375" customWidth="1"/>
    <col min="12811" max="12811" width="11.6640625" customWidth="1"/>
    <col min="13057" max="13057" width="63.88671875" customWidth="1"/>
    <col min="13058" max="13058" width="5" customWidth="1"/>
    <col min="13059" max="13059" width="5.109375" customWidth="1"/>
    <col min="13060" max="13060" width="10" customWidth="1"/>
    <col min="13061" max="13061" width="8.5546875" customWidth="1"/>
    <col min="13062" max="13062" width="6.88671875" customWidth="1"/>
    <col min="13063" max="13063" width="9.5546875" customWidth="1"/>
    <col min="13064" max="13066" width="12.109375" customWidth="1"/>
    <col min="13067" max="13067" width="11.6640625" customWidth="1"/>
    <col min="13313" max="13313" width="63.88671875" customWidth="1"/>
    <col min="13314" max="13314" width="5" customWidth="1"/>
    <col min="13315" max="13315" width="5.109375" customWidth="1"/>
    <col min="13316" max="13316" width="10" customWidth="1"/>
    <col min="13317" max="13317" width="8.5546875" customWidth="1"/>
    <col min="13318" max="13318" width="6.88671875" customWidth="1"/>
    <col min="13319" max="13319" width="9.5546875" customWidth="1"/>
    <col min="13320" max="13322" width="12.109375" customWidth="1"/>
    <col min="13323" max="13323" width="11.6640625" customWidth="1"/>
    <col min="13569" max="13569" width="63.88671875" customWidth="1"/>
    <col min="13570" max="13570" width="5" customWidth="1"/>
    <col min="13571" max="13571" width="5.109375" customWidth="1"/>
    <col min="13572" max="13572" width="10" customWidth="1"/>
    <col min="13573" max="13573" width="8.5546875" customWidth="1"/>
    <col min="13574" max="13574" width="6.88671875" customWidth="1"/>
    <col min="13575" max="13575" width="9.5546875" customWidth="1"/>
    <col min="13576" max="13578" width="12.109375" customWidth="1"/>
    <col min="13579" max="13579" width="11.6640625" customWidth="1"/>
    <col min="13825" max="13825" width="63.88671875" customWidth="1"/>
    <col min="13826" max="13826" width="5" customWidth="1"/>
    <col min="13827" max="13827" width="5.109375" customWidth="1"/>
    <col min="13828" max="13828" width="10" customWidth="1"/>
    <col min="13829" max="13829" width="8.5546875" customWidth="1"/>
    <col min="13830" max="13830" width="6.88671875" customWidth="1"/>
    <col min="13831" max="13831" width="9.5546875" customWidth="1"/>
    <col min="13832" max="13834" width="12.109375" customWidth="1"/>
    <col min="13835" max="13835" width="11.6640625" customWidth="1"/>
    <col min="14081" max="14081" width="63.88671875" customWidth="1"/>
    <col min="14082" max="14082" width="5" customWidth="1"/>
    <col min="14083" max="14083" width="5.109375" customWidth="1"/>
    <col min="14084" max="14084" width="10" customWidth="1"/>
    <col min="14085" max="14085" width="8.5546875" customWidth="1"/>
    <col min="14086" max="14086" width="6.88671875" customWidth="1"/>
    <col min="14087" max="14087" width="9.5546875" customWidth="1"/>
    <col min="14088" max="14090" width="12.109375" customWidth="1"/>
    <col min="14091" max="14091" width="11.6640625" customWidth="1"/>
    <col min="14337" max="14337" width="63.88671875" customWidth="1"/>
    <col min="14338" max="14338" width="5" customWidth="1"/>
    <col min="14339" max="14339" width="5.109375" customWidth="1"/>
    <col min="14340" max="14340" width="10" customWidth="1"/>
    <col min="14341" max="14341" width="8.5546875" customWidth="1"/>
    <col min="14342" max="14342" width="6.88671875" customWidth="1"/>
    <col min="14343" max="14343" width="9.5546875" customWidth="1"/>
    <col min="14344" max="14346" width="12.109375" customWidth="1"/>
    <col min="14347" max="14347" width="11.6640625" customWidth="1"/>
    <col min="14593" max="14593" width="63.88671875" customWidth="1"/>
    <col min="14594" max="14594" width="5" customWidth="1"/>
    <col min="14595" max="14595" width="5.109375" customWidth="1"/>
    <col min="14596" max="14596" width="10" customWidth="1"/>
    <col min="14597" max="14597" width="8.5546875" customWidth="1"/>
    <col min="14598" max="14598" width="6.88671875" customWidth="1"/>
    <col min="14599" max="14599" width="9.5546875" customWidth="1"/>
    <col min="14600" max="14602" width="12.109375" customWidth="1"/>
    <col min="14603" max="14603" width="11.6640625" customWidth="1"/>
    <col min="14849" max="14849" width="63.88671875" customWidth="1"/>
    <col min="14850" max="14850" width="5" customWidth="1"/>
    <col min="14851" max="14851" width="5.109375" customWidth="1"/>
    <col min="14852" max="14852" width="10" customWidth="1"/>
    <col min="14853" max="14853" width="8.5546875" customWidth="1"/>
    <col min="14854" max="14854" width="6.88671875" customWidth="1"/>
    <col min="14855" max="14855" width="9.5546875" customWidth="1"/>
    <col min="14856" max="14858" width="12.109375" customWidth="1"/>
    <col min="14859" max="14859" width="11.6640625" customWidth="1"/>
    <col min="15105" max="15105" width="63.88671875" customWidth="1"/>
    <col min="15106" max="15106" width="5" customWidth="1"/>
    <col min="15107" max="15107" width="5.109375" customWidth="1"/>
    <col min="15108" max="15108" width="10" customWidth="1"/>
    <col min="15109" max="15109" width="8.5546875" customWidth="1"/>
    <col min="15110" max="15110" width="6.88671875" customWidth="1"/>
    <col min="15111" max="15111" width="9.5546875" customWidth="1"/>
    <col min="15112" max="15114" width="12.109375" customWidth="1"/>
    <col min="15115" max="15115" width="11.6640625" customWidth="1"/>
    <col min="15361" max="15361" width="63.88671875" customWidth="1"/>
    <col min="15362" max="15362" width="5" customWidth="1"/>
    <col min="15363" max="15363" width="5.109375" customWidth="1"/>
    <col min="15364" max="15364" width="10" customWidth="1"/>
    <col min="15365" max="15365" width="8.5546875" customWidth="1"/>
    <col min="15366" max="15366" width="6.88671875" customWidth="1"/>
    <col min="15367" max="15367" width="9.5546875" customWidth="1"/>
    <col min="15368" max="15370" width="12.109375" customWidth="1"/>
    <col min="15371" max="15371" width="11.6640625" customWidth="1"/>
    <col min="15617" max="15617" width="63.88671875" customWidth="1"/>
    <col min="15618" max="15618" width="5" customWidth="1"/>
    <col min="15619" max="15619" width="5.109375" customWidth="1"/>
    <col min="15620" max="15620" width="10" customWidth="1"/>
    <col min="15621" max="15621" width="8.5546875" customWidth="1"/>
    <col min="15622" max="15622" width="6.88671875" customWidth="1"/>
    <col min="15623" max="15623" width="9.5546875" customWidth="1"/>
    <col min="15624" max="15626" width="12.109375" customWidth="1"/>
    <col min="15627" max="15627" width="11.6640625" customWidth="1"/>
    <col min="15873" max="15873" width="63.88671875" customWidth="1"/>
    <col min="15874" max="15874" width="5" customWidth="1"/>
    <col min="15875" max="15875" width="5.109375" customWidth="1"/>
    <col min="15876" max="15876" width="10" customWidth="1"/>
    <col min="15877" max="15877" width="8.5546875" customWidth="1"/>
    <col min="15878" max="15878" width="6.88671875" customWidth="1"/>
    <col min="15879" max="15879" width="9.5546875" customWidth="1"/>
    <col min="15880" max="15882" width="12.109375" customWidth="1"/>
    <col min="15883" max="15883" width="11.6640625" customWidth="1"/>
    <col min="16129" max="16129" width="63.88671875" customWidth="1"/>
    <col min="16130" max="16130" width="5" customWidth="1"/>
    <col min="16131" max="16131" width="5.109375" customWidth="1"/>
    <col min="16132" max="16132" width="10" customWidth="1"/>
    <col min="16133" max="16133" width="8.5546875" customWidth="1"/>
    <col min="16134" max="16134" width="6.88671875" customWidth="1"/>
    <col min="16135" max="16135" width="9.5546875" customWidth="1"/>
    <col min="16136" max="16138" width="12.109375" customWidth="1"/>
    <col min="16139" max="16139" width="11.6640625" customWidth="1"/>
  </cols>
  <sheetData>
    <row r="1" spans="1:15" s="3" customFormat="1" ht="15" customHeight="1" x14ac:dyDescent="0.25">
      <c r="F1" s="4" t="s">
        <v>140</v>
      </c>
      <c r="G1" s="4"/>
      <c r="H1" s="4"/>
      <c r="I1" s="4"/>
      <c r="J1" s="4"/>
      <c r="K1" s="4"/>
      <c r="L1" s="115"/>
    </row>
    <row r="2" spans="1:15" s="3" customFormat="1" ht="13.8" x14ac:dyDescent="0.25">
      <c r="F2" s="4"/>
      <c r="G2" s="4"/>
      <c r="H2" s="4"/>
      <c r="I2" s="4"/>
      <c r="J2" s="4"/>
      <c r="K2" s="4"/>
      <c r="L2" s="115"/>
    </row>
    <row r="3" spans="1:15" s="3" customFormat="1" ht="13.8" x14ac:dyDescent="0.25">
      <c r="A3" s="5" t="s">
        <v>1</v>
      </c>
      <c r="B3" s="5"/>
      <c r="C3" s="5"/>
      <c r="D3" s="5"/>
      <c r="E3" s="5"/>
      <c r="F3" s="5"/>
      <c r="G3" s="5"/>
      <c r="H3" s="5"/>
      <c r="I3" s="5"/>
      <c r="J3" s="5"/>
      <c r="K3" s="5"/>
      <c r="L3" s="115"/>
    </row>
    <row r="4" spans="1:15" s="3" customFormat="1" ht="13.8" x14ac:dyDescent="0.25">
      <c r="A4" s="5" t="s">
        <v>141</v>
      </c>
      <c r="B4" s="5"/>
      <c r="C4" s="5"/>
      <c r="D4" s="5"/>
      <c r="E4" s="5"/>
      <c r="F4" s="5"/>
      <c r="G4" s="5"/>
      <c r="H4" s="5"/>
      <c r="I4" s="5"/>
      <c r="J4" s="5"/>
      <c r="K4" s="5"/>
      <c r="L4" s="8"/>
      <c r="M4" s="8"/>
      <c r="N4" s="8"/>
      <c r="O4" s="8"/>
    </row>
    <row r="5" spans="1:15" s="3" customFormat="1" ht="13.5" customHeight="1" x14ac:dyDescent="0.25">
      <c r="A5" s="6" t="str">
        <f>IF([1]ЗАПОЛНИТЬ!$F$7=1,CONCATENATE([1]шапки!A4),CONCATENATE([1]шапки!A4,[1]шапки!C4))</f>
        <v xml:space="preserve">(форма № 4-2д, </v>
      </c>
      <c r="B5" s="6"/>
      <c r="C5" s="6"/>
      <c r="D5" s="7" t="str">
        <f>IF([1]ЗАПОЛНИТЬ!$F$7=1,[1]шапки!C4,[1]шапки!D4)</f>
        <v>№ 4-2м),</v>
      </c>
      <c r="E5" s="8" t="str">
        <f>IF([1]ЗАПОЛНИТЬ!$F$7=1,[1]шапки!D4,"")</f>
        <v/>
      </c>
      <c r="F5" s="10"/>
      <c r="G5" s="10"/>
      <c r="H5" s="8"/>
      <c r="I5" s="8"/>
      <c r="J5" s="8"/>
      <c r="K5" s="8"/>
      <c r="L5" s="8"/>
      <c r="M5" s="8"/>
      <c r="N5" s="8"/>
      <c r="O5" s="8"/>
    </row>
    <row r="6" spans="1:15" s="3" customFormat="1" ht="13.8" x14ac:dyDescent="0.25">
      <c r="A6" s="5" t="str">
        <f>CONCATENATE("за ",[1]ЗАПОЛНИТЬ!$B$17," ",[1]ЗАПОЛНИТЬ!$C$17)</f>
        <v>за  2015 р.</v>
      </c>
      <c r="B6" s="5"/>
      <c r="C6" s="5"/>
      <c r="D6" s="5"/>
      <c r="E6" s="5"/>
      <c r="F6" s="5"/>
      <c r="G6" s="5"/>
      <c r="H6" s="5"/>
      <c r="I6" s="5"/>
      <c r="J6" s="5"/>
      <c r="K6" s="5"/>
    </row>
    <row r="7" spans="1:15" s="12" customFormat="1" ht="4.5" hidden="1" customHeight="1" x14ac:dyDescent="0.2"/>
    <row r="8" spans="1:15" s="12" customFormat="1" ht="9" customHeight="1" x14ac:dyDescent="0.2">
      <c r="K8" s="13" t="s">
        <v>3</v>
      </c>
    </row>
    <row r="9" spans="1:15" s="12" customFormat="1" ht="23.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8"/>
      <c r="M9" s="119"/>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20">
        <f>[1]ЗАПОЛНИТЬ!B14</f>
        <v>1210136300</v>
      </c>
      <c r="L10" s="118"/>
      <c r="M10" s="18"/>
    </row>
    <row r="11" spans="1:15" s="12" customFormat="1" ht="11.25" customHeight="1" x14ac:dyDescent="0.2">
      <c r="A11" s="18" t="str">
        <f>[1]Ф.4.1.КФК20!A11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18"/>
      <c r="M11" s="18"/>
    </row>
    <row r="12" spans="1:15" s="12" customFormat="1" ht="21" customHeight="1" x14ac:dyDescent="0.25">
      <c r="A12" s="21" t="s">
        <v>101</v>
      </c>
      <c r="B12" s="21"/>
      <c r="C12" s="21"/>
      <c r="D12" s="120" t="str">
        <f>[1]ЗАПОЛНИТЬ!H9</f>
        <v>-</v>
      </c>
      <c r="E12" s="121" t="str">
        <f>IF(D12&gt;0,VLOOKUP(D12,'[1]ДовидникКВК(ГОС)'!A$1:B$65536,2,FALSE),"")</f>
        <v>-</v>
      </c>
      <c r="F12" s="121"/>
      <c r="G12" s="121"/>
      <c r="H12" s="121"/>
      <c r="I12" s="121"/>
      <c r="J12" s="25"/>
      <c r="K12" s="25"/>
      <c r="L12" s="122"/>
      <c r="M12" s="119"/>
    </row>
    <row r="13" spans="1:15" s="12" customFormat="1" ht="21" customHeight="1" x14ac:dyDescent="0.25">
      <c r="A13" s="21" t="s">
        <v>12</v>
      </c>
      <c r="B13" s="21"/>
      <c r="C13" s="21"/>
      <c r="D13" s="149"/>
      <c r="E13" s="150" t="str">
        <f>IF(D13&gt;0,VLOOKUP(D13,[1]ДовидникКПК!B$1:C$65536,2,FALSE),"")</f>
        <v/>
      </c>
      <c r="F13" s="150"/>
      <c r="G13" s="150"/>
      <c r="H13" s="150"/>
      <c r="I13" s="150"/>
      <c r="J13" s="150"/>
      <c r="K13" s="150"/>
      <c r="L13" s="118"/>
      <c r="M13" s="119"/>
    </row>
    <row r="14" spans="1:15" s="12" customFormat="1" ht="22.5" customHeight="1" x14ac:dyDescent="0.25">
      <c r="A14" s="21" t="s">
        <v>13</v>
      </c>
      <c r="B14" s="21"/>
      <c r="C14" s="21"/>
      <c r="D14" s="28" t="str">
        <f>[1]ЗАПОЛНИТЬ!H10</f>
        <v>-</v>
      </c>
      <c r="E14" s="121" t="str">
        <f>[1]ЗАПОЛНИТЬ!I10</f>
        <v>10 - Орган з питань освіти і науки, молоді</v>
      </c>
      <c r="F14" s="121"/>
      <c r="G14" s="121"/>
      <c r="H14" s="121"/>
      <c r="I14" s="121"/>
      <c r="J14" s="121"/>
      <c r="K14" s="121"/>
      <c r="L14" s="118"/>
      <c r="M14" s="119"/>
    </row>
    <row r="15" spans="1:15" s="12" customFormat="1" ht="45" customHeight="1" x14ac:dyDescent="0.25">
      <c r="A15" s="21" t="s">
        <v>14</v>
      </c>
      <c r="B15" s="21"/>
      <c r="C15" s="21"/>
      <c r="D15" s="151" t="s">
        <v>135</v>
      </c>
      <c r="E15" s="121" t="str">
        <f>IF(D15&gt;0,VLOOKUP(D15,[1]ДовидникКФК!A$1:B$65536,2,FALSE),"")</f>
        <v>Загальноосвітні школи (в т.ч. школа-дитячий садок, інтернат при школі), спеціалізовані школи, ліцеі, гімназіі, колегіуми</v>
      </c>
      <c r="F15" s="121"/>
      <c r="G15" s="121"/>
      <c r="H15" s="121"/>
      <c r="I15" s="121"/>
      <c r="J15" s="121"/>
      <c r="K15" s="121"/>
      <c r="L15" s="118"/>
      <c r="M15" s="119"/>
    </row>
    <row r="16" spans="1:15" s="12" customFormat="1" ht="10.199999999999999" x14ac:dyDescent="0.2">
      <c r="A16" s="33" t="s">
        <v>150</v>
      </c>
    </row>
    <row r="17" spans="1:12" s="12" customFormat="1" ht="10.199999999999999" x14ac:dyDescent="0.2">
      <c r="A17" s="33" t="s">
        <v>16</v>
      </c>
    </row>
    <row r="18" spans="1:12" s="12" customFormat="1" ht="11.25" customHeight="1" x14ac:dyDescent="0.2">
      <c r="A18" s="34" t="s">
        <v>17</v>
      </c>
      <c r="B18" s="34" t="s">
        <v>18</v>
      </c>
      <c r="C18" s="34" t="s">
        <v>19</v>
      </c>
      <c r="D18" s="34" t="s">
        <v>142</v>
      </c>
      <c r="E18" s="34" t="s">
        <v>22</v>
      </c>
      <c r="F18" s="34" t="s">
        <v>105</v>
      </c>
      <c r="G18" s="34" t="s">
        <v>143</v>
      </c>
      <c r="H18" s="34" t="s">
        <v>23</v>
      </c>
      <c r="I18" s="34" t="s">
        <v>24</v>
      </c>
      <c r="J18" s="34" t="s">
        <v>25</v>
      </c>
      <c r="K18" s="126" t="s">
        <v>26</v>
      </c>
    </row>
    <row r="19" spans="1:12" s="12" customFormat="1" ht="10.199999999999999" x14ac:dyDescent="0.2">
      <c r="A19" s="34"/>
      <c r="B19" s="34"/>
      <c r="C19" s="34"/>
      <c r="D19" s="34"/>
      <c r="E19" s="34"/>
      <c r="F19" s="34"/>
      <c r="G19" s="34"/>
      <c r="H19" s="34"/>
      <c r="I19" s="34"/>
      <c r="J19" s="34"/>
      <c r="K19" s="126"/>
    </row>
    <row r="20" spans="1:12" s="12" customFormat="1" ht="21.75" customHeight="1" x14ac:dyDescent="0.2">
      <c r="A20" s="34"/>
      <c r="B20" s="34"/>
      <c r="C20" s="34"/>
      <c r="D20" s="34"/>
      <c r="E20" s="34"/>
      <c r="F20" s="34"/>
      <c r="G20" s="34"/>
      <c r="H20" s="34"/>
      <c r="I20" s="34"/>
      <c r="J20" s="34"/>
      <c r="K20" s="126"/>
    </row>
    <row r="21" spans="1:12" s="12" customFormat="1" ht="10.199999999999999" x14ac:dyDescent="0.2">
      <c r="A21" s="37">
        <v>1</v>
      </c>
      <c r="B21" s="37">
        <v>2</v>
      </c>
      <c r="C21" s="37">
        <v>3</v>
      </c>
      <c r="D21" s="37">
        <v>4</v>
      </c>
      <c r="E21" s="37">
        <v>5</v>
      </c>
      <c r="F21" s="37">
        <v>6</v>
      </c>
      <c r="G21" s="37">
        <v>7</v>
      </c>
      <c r="H21" s="37">
        <v>8</v>
      </c>
      <c r="I21" s="37">
        <v>9</v>
      </c>
      <c r="J21" s="37">
        <v>10</v>
      </c>
      <c r="K21" s="37">
        <v>11</v>
      </c>
    </row>
    <row r="22" spans="1:12" s="12" customFormat="1" ht="10.199999999999999" x14ac:dyDescent="0.2">
      <c r="A22" s="37" t="s">
        <v>112</v>
      </c>
      <c r="B22" s="39" t="s">
        <v>27</v>
      </c>
      <c r="C22" s="40" t="s">
        <v>28</v>
      </c>
      <c r="D22" s="41">
        <f>SUM(D23:D27)</f>
        <v>2266113</v>
      </c>
      <c r="E22" s="91">
        <v>27519.65</v>
      </c>
      <c r="F22" s="91">
        <v>0</v>
      </c>
      <c r="G22" s="41">
        <f>G25</f>
        <v>0</v>
      </c>
      <c r="H22" s="41">
        <f>SUM(H23:H26)</f>
        <v>2238593.2999999998</v>
      </c>
      <c r="I22" s="43" t="s">
        <v>27</v>
      </c>
      <c r="J22" s="43" t="s">
        <v>27</v>
      </c>
      <c r="K22" s="41">
        <f>E22-F22+H22-I28</f>
        <v>12944.639999999665</v>
      </c>
      <c r="L22" s="152" t="str">
        <f>IF(K22&lt;0,"ЗВЕРНІТЬ УВАГУ ЗАЛИШОК З МІНУСОМ","")</f>
        <v/>
      </c>
    </row>
    <row r="23" spans="1:12" s="12" customFormat="1" ht="10.199999999999999" x14ac:dyDescent="0.2">
      <c r="A23" s="44" t="s">
        <v>144</v>
      </c>
      <c r="B23" s="39" t="s">
        <v>27</v>
      </c>
      <c r="C23" s="40" t="s">
        <v>29</v>
      </c>
      <c r="D23" s="94">
        <v>2186012</v>
      </c>
      <c r="E23" s="43" t="s">
        <v>27</v>
      </c>
      <c r="F23" s="43" t="s">
        <v>27</v>
      </c>
      <c r="G23" s="43" t="s">
        <v>27</v>
      </c>
      <c r="H23" s="94">
        <v>2186011.5299999998</v>
      </c>
      <c r="I23" s="43" t="s">
        <v>27</v>
      </c>
      <c r="J23" s="43" t="s">
        <v>27</v>
      </c>
      <c r="K23" s="43" t="s">
        <v>27</v>
      </c>
    </row>
    <row r="24" spans="1:12" s="12" customFormat="1" ht="27.75" customHeight="1" x14ac:dyDescent="0.2">
      <c r="A24" s="127" t="s">
        <v>145</v>
      </c>
      <c r="B24" s="39" t="s">
        <v>27</v>
      </c>
      <c r="C24" s="40" t="s">
        <v>31</v>
      </c>
      <c r="D24" s="94">
        <v>52582</v>
      </c>
      <c r="E24" s="43" t="s">
        <v>27</v>
      </c>
      <c r="F24" s="43" t="s">
        <v>27</v>
      </c>
      <c r="G24" s="43" t="s">
        <v>27</v>
      </c>
      <c r="H24" s="94">
        <v>52581.77</v>
      </c>
      <c r="I24" s="43" t="s">
        <v>27</v>
      </c>
      <c r="J24" s="43" t="s">
        <v>27</v>
      </c>
      <c r="K24" s="43" t="s">
        <v>27</v>
      </c>
    </row>
    <row r="25" spans="1:12" s="12" customFormat="1" ht="15.6" x14ac:dyDescent="0.2">
      <c r="A25" s="127" t="s">
        <v>146</v>
      </c>
      <c r="B25" s="39" t="s">
        <v>27</v>
      </c>
      <c r="C25" s="40" t="s">
        <v>33</v>
      </c>
      <c r="D25" s="94">
        <v>0</v>
      </c>
      <c r="E25" s="43" t="s">
        <v>27</v>
      </c>
      <c r="F25" s="43" t="s">
        <v>27</v>
      </c>
      <c r="G25" s="128">
        <v>0</v>
      </c>
      <c r="H25" s="94">
        <v>0</v>
      </c>
      <c r="I25" s="43" t="s">
        <v>27</v>
      </c>
      <c r="J25" s="43" t="s">
        <v>27</v>
      </c>
      <c r="K25" s="43" t="s">
        <v>27</v>
      </c>
    </row>
    <row r="26" spans="1:12" s="12" customFormat="1" ht="15.6" x14ac:dyDescent="0.2">
      <c r="A26" s="127" t="s">
        <v>147</v>
      </c>
      <c r="B26" s="39" t="s">
        <v>27</v>
      </c>
      <c r="C26" s="40" t="s">
        <v>35</v>
      </c>
      <c r="D26" s="94">
        <v>0</v>
      </c>
      <c r="E26" s="43" t="s">
        <v>27</v>
      </c>
      <c r="F26" s="43" t="s">
        <v>27</v>
      </c>
      <c r="G26" s="43" t="s">
        <v>27</v>
      </c>
      <c r="H26" s="94">
        <v>0</v>
      </c>
      <c r="I26" s="43" t="s">
        <v>27</v>
      </c>
      <c r="J26" s="43" t="s">
        <v>27</v>
      </c>
      <c r="K26" s="43" t="s">
        <v>27</v>
      </c>
    </row>
    <row r="27" spans="1:12" s="12" customFormat="1" ht="10.199999999999999" x14ac:dyDescent="0.2">
      <c r="A27" s="44" t="s">
        <v>117</v>
      </c>
      <c r="B27" s="39" t="s">
        <v>27</v>
      </c>
      <c r="C27" s="40" t="s">
        <v>37</v>
      </c>
      <c r="D27" s="94">
        <v>27519</v>
      </c>
      <c r="E27" s="43" t="s">
        <v>27</v>
      </c>
      <c r="F27" s="43" t="s">
        <v>27</v>
      </c>
      <c r="G27" s="43" t="s">
        <v>27</v>
      </c>
      <c r="H27" s="43" t="s">
        <v>27</v>
      </c>
      <c r="I27" s="43" t="s">
        <v>27</v>
      </c>
      <c r="J27" s="43" t="s">
        <v>27</v>
      </c>
      <c r="K27" s="43" t="s">
        <v>27</v>
      </c>
    </row>
    <row r="28" spans="1:12" s="12" customFormat="1" ht="10.199999999999999" x14ac:dyDescent="0.2">
      <c r="A28" s="129" t="s">
        <v>148</v>
      </c>
      <c r="B28" s="39" t="s">
        <v>27</v>
      </c>
      <c r="C28" s="40" t="s">
        <v>39</v>
      </c>
      <c r="D28" s="41">
        <f>D30+D64+D87+D96</f>
        <v>2266113</v>
      </c>
      <c r="E28" s="43" t="s">
        <v>27</v>
      </c>
      <c r="F28" s="43" t="s">
        <v>27</v>
      </c>
      <c r="G28" s="43" t="s">
        <v>27</v>
      </c>
      <c r="H28" s="43" t="s">
        <v>27</v>
      </c>
      <c r="I28" s="41">
        <f>I30+I64+I87+I96</f>
        <v>2253168.31</v>
      </c>
      <c r="J28" s="41">
        <f>J30+J64+J87+J96</f>
        <v>2221360.6399999997</v>
      </c>
      <c r="K28" s="43" t="s">
        <v>27</v>
      </c>
    </row>
    <row r="29" spans="1:12" s="12" customFormat="1" ht="10.199999999999999" x14ac:dyDescent="0.2">
      <c r="A29" s="130" t="s">
        <v>119</v>
      </c>
      <c r="B29" s="131"/>
      <c r="C29" s="132"/>
      <c r="D29" s="128"/>
      <c r="E29" s="43"/>
      <c r="F29" s="43"/>
      <c r="G29" s="43"/>
      <c r="H29" s="43"/>
      <c r="I29" s="128"/>
      <c r="J29" s="128"/>
      <c r="K29" s="43"/>
    </row>
    <row r="30" spans="1:12" s="12" customFormat="1" ht="10.199999999999999" x14ac:dyDescent="0.2">
      <c r="A30" s="39" t="s">
        <v>120</v>
      </c>
      <c r="B30" s="39">
        <v>2000</v>
      </c>
      <c r="C30" s="40" t="s">
        <v>41</v>
      </c>
      <c r="D30" s="41">
        <f>D31+D36+D52+D55+D59+D63</f>
        <v>1845707</v>
      </c>
      <c r="E30" s="43" t="s">
        <v>27</v>
      </c>
      <c r="F30" s="43" t="s">
        <v>27</v>
      </c>
      <c r="G30" s="43" t="s">
        <v>27</v>
      </c>
      <c r="H30" s="43" t="s">
        <v>27</v>
      </c>
      <c r="I30" s="41">
        <f>I31+I36+I52+I55+I59+I63</f>
        <v>1832762.8</v>
      </c>
      <c r="J30" s="41">
        <f>J31+J36+J52+J55+J59+J63</f>
        <v>1800955.13</v>
      </c>
      <c r="K30" s="43" t="s">
        <v>27</v>
      </c>
    </row>
    <row r="31" spans="1:12" s="12" customFormat="1" ht="10.199999999999999" x14ac:dyDescent="0.2">
      <c r="A31" s="48" t="s">
        <v>30</v>
      </c>
      <c r="B31" s="39">
        <v>2100</v>
      </c>
      <c r="C31" s="40" t="s">
        <v>43</v>
      </c>
      <c r="D31" s="41">
        <f>D32+D35</f>
        <v>0</v>
      </c>
      <c r="E31" s="43" t="s">
        <v>27</v>
      </c>
      <c r="F31" s="43" t="s">
        <v>27</v>
      </c>
      <c r="G31" s="43" t="s">
        <v>27</v>
      </c>
      <c r="H31" s="43" t="s">
        <v>27</v>
      </c>
      <c r="I31" s="41">
        <f>I32+I35</f>
        <v>0</v>
      </c>
      <c r="J31" s="41">
        <f>J32+J35</f>
        <v>0</v>
      </c>
      <c r="K31" s="43" t="s">
        <v>27</v>
      </c>
    </row>
    <row r="32" spans="1:12" s="12" customFormat="1" ht="10.199999999999999" x14ac:dyDescent="0.2">
      <c r="A32" s="49" t="s">
        <v>32</v>
      </c>
      <c r="B32" s="50">
        <v>2110</v>
      </c>
      <c r="C32" s="133" t="s">
        <v>149</v>
      </c>
      <c r="D32" s="93">
        <f>SUM(D33:D34)</f>
        <v>0</v>
      </c>
      <c r="E32" s="43" t="s">
        <v>27</v>
      </c>
      <c r="F32" s="43" t="s">
        <v>27</v>
      </c>
      <c r="G32" s="43" t="s">
        <v>27</v>
      </c>
      <c r="H32" s="43" t="s">
        <v>27</v>
      </c>
      <c r="I32" s="93">
        <f>SUM(I33:I34)</f>
        <v>0</v>
      </c>
      <c r="J32" s="93">
        <f>SUM(J33:J34)</f>
        <v>0</v>
      </c>
      <c r="K32" s="43" t="s">
        <v>27</v>
      </c>
    </row>
    <row r="33" spans="1:11" s="12" customFormat="1" ht="10.199999999999999" x14ac:dyDescent="0.2">
      <c r="A33" s="51" t="s">
        <v>34</v>
      </c>
      <c r="B33" s="35">
        <v>2111</v>
      </c>
      <c r="C33" s="35">
        <v>110</v>
      </c>
      <c r="D33" s="94">
        <v>0</v>
      </c>
      <c r="E33" s="43" t="s">
        <v>27</v>
      </c>
      <c r="F33" s="43" t="s">
        <v>27</v>
      </c>
      <c r="G33" s="43" t="s">
        <v>27</v>
      </c>
      <c r="H33" s="43" t="s">
        <v>27</v>
      </c>
      <c r="I33" s="94">
        <v>0</v>
      </c>
      <c r="J33" s="94">
        <v>0</v>
      </c>
      <c r="K33" s="43" t="s">
        <v>27</v>
      </c>
    </row>
    <row r="34" spans="1:11" s="12" customFormat="1" ht="10.199999999999999" x14ac:dyDescent="0.2">
      <c r="A34" s="51" t="s">
        <v>36</v>
      </c>
      <c r="B34" s="35">
        <v>2112</v>
      </c>
      <c r="C34" s="35">
        <v>120</v>
      </c>
      <c r="D34" s="94">
        <v>0</v>
      </c>
      <c r="E34" s="43" t="s">
        <v>27</v>
      </c>
      <c r="F34" s="43" t="s">
        <v>27</v>
      </c>
      <c r="G34" s="43" t="s">
        <v>27</v>
      </c>
      <c r="H34" s="43" t="s">
        <v>27</v>
      </c>
      <c r="I34" s="94">
        <v>0</v>
      </c>
      <c r="J34" s="94">
        <v>0</v>
      </c>
      <c r="K34" s="43" t="s">
        <v>27</v>
      </c>
    </row>
    <row r="35" spans="1:11" s="12" customFormat="1" ht="12" customHeight="1" x14ac:dyDescent="0.2">
      <c r="A35" s="52" t="s">
        <v>38</v>
      </c>
      <c r="B35" s="50">
        <v>2120</v>
      </c>
      <c r="C35" s="50">
        <v>130</v>
      </c>
      <c r="D35" s="96">
        <v>0</v>
      </c>
      <c r="E35" s="43" t="s">
        <v>27</v>
      </c>
      <c r="F35" s="43" t="s">
        <v>27</v>
      </c>
      <c r="G35" s="43" t="s">
        <v>27</v>
      </c>
      <c r="H35" s="43" t="s">
        <v>27</v>
      </c>
      <c r="I35" s="96">
        <v>0</v>
      </c>
      <c r="J35" s="96">
        <v>0</v>
      </c>
      <c r="K35" s="43" t="s">
        <v>27</v>
      </c>
    </row>
    <row r="36" spans="1:11" s="12" customFormat="1" ht="12" customHeight="1" x14ac:dyDescent="0.2">
      <c r="A36" s="53" t="s">
        <v>40</v>
      </c>
      <c r="B36" s="39">
        <v>2200</v>
      </c>
      <c r="C36" s="39">
        <v>140</v>
      </c>
      <c r="D36" s="41">
        <f>SUM(D37:D43)+D49</f>
        <v>1845707</v>
      </c>
      <c r="E36" s="43" t="s">
        <v>27</v>
      </c>
      <c r="F36" s="43" t="s">
        <v>27</v>
      </c>
      <c r="G36" s="43" t="s">
        <v>27</v>
      </c>
      <c r="H36" s="43" t="s">
        <v>27</v>
      </c>
      <c r="I36" s="41">
        <f>SUM(I37:I43)+I49</f>
        <v>1832762.8</v>
      </c>
      <c r="J36" s="41">
        <f>SUM(J37:J43)+J49</f>
        <v>1800955.13</v>
      </c>
      <c r="K36" s="43" t="s">
        <v>27</v>
      </c>
    </row>
    <row r="37" spans="1:11" s="12" customFormat="1" ht="10.199999999999999" x14ac:dyDescent="0.2">
      <c r="A37" s="49" t="s">
        <v>42</v>
      </c>
      <c r="B37" s="50">
        <v>2210</v>
      </c>
      <c r="C37" s="50">
        <v>150</v>
      </c>
      <c r="D37" s="96">
        <v>1837849</v>
      </c>
      <c r="E37" s="43" t="s">
        <v>27</v>
      </c>
      <c r="F37" s="43" t="s">
        <v>27</v>
      </c>
      <c r="G37" s="43" t="s">
        <v>27</v>
      </c>
      <c r="H37" s="43" t="s">
        <v>27</v>
      </c>
      <c r="I37" s="96">
        <v>1824904.86</v>
      </c>
      <c r="J37" s="96">
        <v>1793579.74</v>
      </c>
      <c r="K37" s="43" t="s">
        <v>27</v>
      </c>
    </row>
    <row r="38" spans="1:11" s="12" customFormat="1" ht="10.199999999999999" x14ac:dyDescent="0.2">
      <c r="A38" s="49" t="s">
        <v>44</v>
      </c>
      <c r="B38" s="50">
        <v>2220</v>
      </c>
      <c r="C38" s="50">
        <v>160</v>
      </c>
      <c r="D38" s="96">
        <v>7858</v>
      </c>
      <c r="E38" s="43" t="s">
        <v>27</v>
      </c>
      <c r="F38" s="43" t="s">
        <v>27</v>
      </c>
      <c r="G38" s="43" t="s">
        <v>27</v>
      </c>
      <c r="H38" s="43" t="s">
        <v>27</v>
      </c>
      <c r="I38" s="96">
        <v>7857.94</v>
      </c>
      <c r="J38" s="96">
        <v>7375.39</v>
      </c>
      <c r="K38" s="43" t="s">
        <v>27</v>
      </c>
    </row>
    <row r="39" spans="1:11" s="12" customFormat="1" ht="10.199999999999999" x14ac:dyDescent="0.2">
      <c r="A39" s="49" t="s">
        <v>45</v>
      </c>
      <c r="B39" s="50">
        <v>2230</v>
      </c>
      <c r="C39" s="50">
        <v>170</v>
      </c>
      <c r="D39" s="96">
        <v>0</v>
      </c>
      <c r="E39" s="43" t="s">
        <v>27</v>
      </c>
      <c r="F39" s="43" t="s">
        <v>27</v>
      </c>
      <c r="G39" s="43" t="s">
        <v>27</v>
      </c>
      <c r="H39" s="43" t="s">
        <v>27</v>
      </c>
      <c r="I39" s="96">
        <v>0</v>
      </c>
      <c r="J39" s="96">
        <v>0</v>
      </c>
      <c r="K39" s="43" t="s">
        <v>27</v>
      </c>
    </row>
    <row r="40" spans="1:11" s="12" customFormat="1" ht="10.199999999999999" x14ac:dyDescent="0.2">
      <c r="A40" s="49" t="s">
        <v>46</v>
      </c>
      <c r="B40" s="50">
        <v>2240</v>
      </c>
      <c r="C40" s="50">
        <v>180</v>
      </c>
      <c r="D40" s="96">
        <v>0</v>
      </c>
      <c r="E40" s="43" t="s">
        <v>27</v>
      </c>
      <c r="F40" s="43" t="s">
        <v>27</v>
      </c>
      <c r="G40" s="43" t="s">
        <v>27</v>
      </c>
      <c r="H40" s="43" t="s">
        <v>27</v>
      </c>
      <c r="I40" s="96">
        <v>0</v>
      </c>
      <c r="J40" s="96">
        <v>0</v>
      </c>
      <c r="K40" s="43" t="s">
        <v>27</v>
      </c>
    </row>
    <row r="41" spans="1:11" s="12" customFormat="1" ht="10.199999999999999" x14ac:dyDescent="0.2">
      <c r="A41" s="49" t="s">
        <v>47</v>
      </c>
      <c r="B41" s="50">
        <v>2250</v>
      </c>
      <c r="C41" s="50">
        <v>190</v>
      </c>
      <c r="D41" s="96">
        <v>0</v>
      </c>
      <c r="E41" s="43" t="s">
        <v>27</v>
      </c>
      <c r="F41" s="43" t="s">
        <v>27</v>
      </c>
      <c r="G41" s="43" t="s">
        <v>27</v>
      </c>
      <c r="H41" s="43" t="s">
        <v>27</v>
      </c>
      <c r="I41" s="96">
        <v>0</v>
      </c>
      <c r="J41" s="96">
        <v>0</v>
      </c>
      <c r="K41" s="43" t="s">
        <v>27</v>
      </c>
    </row>
    <row r="42" spans="1:11" s="12" customFormat="1" ht="12.75" customHeight="1" x14ac:dyDescent="0.2">
      <c r="A42" s="52" t="s">
        <v>48</v>
      </c>
      <c r="B42" s="50">
        <v>2260</v>
      </c>
      <c r="C42" s="50">
        <v>200</v>
      </c>
      <c r="D42" s="96">
        <v>0</v>
      </c>
      <c r="E42" s="43" t="s">
        <v>27</v>
      </c>
      <c r="F42" s="43" t="s">
        <v>27</v>
      </c>
      <c r="G42" s="43" t="s">
        <v>27</v>
      </c>
      <c r="H42" s="43" t="s">
        <v>27</v>
      </c>
      <c r="I42" s="96">
        <v>0</v>
      </c>
      <c r="J42" s="96">
        <v>0</v>
      </c>
      <c r="K42" s="43" t="s">
        <v>27</v>
      </c>
    </row>
    <row r="43" spans="1:11" s="12" customFormat="1" ht="10.199999999999999" x14ac:dyDescent="0.2">
      <c r="A43" s="52" t="s">
        <v>49</v>
      </c>
      <c r="B43" s="50">
        <v>2270</v>
      </c>
      <c r="C43" s="50">
        <v>210</v>
      </c>
      <c r="D43" s="93">
        <f>SUM(D44:D48)</f>
        <v>0</v>
      </c>
      <c r="E43" s="43" t="s">
        <v>27</v>
      </c>
      <c r="F43" s="43" t="s">
        <v>27</v>
      </c>
      <c r="G43" s="43" t="s">
        <v>27</v>
      </c>
      <c r="H43" s="43" t="s">
        <v>27</v>
      </c>
      <c r="I43" s="93">
        <f>SUM(I44:I48)</f>
        <v>0</v>
      </c>
      <c r="J43" s="93">
        <f>SUM(J44:J48)</f>
        <v>0</v>
      </c>
      <c r="K43" s="43" t="s">
        <v>27</v>
      </c>
    </row>
    <row r="44" spans="1:11" s="12" customFormat="1" ht="10.199999999999999" x14ac:dyDescent="0.2">
      <c r="A44" s="51" t="s">
        <v>50</v>
      </c>
      <c r="B44" s="35">
        <v>2271</v>
      </c>
      <c r="C44" s="35">
        <v>220</v>
      </c>
      <c r="D44" s="94">
        <v>0</v>
      </c>
      <c r="E44" s="43" t="s">
        <v>27</v>
      </c>
      <c r="F44" s="43" t="s">
        <v>27</v>
      </c>
      <c r="G44" s="43" t="s">
        <v>27</v>
      </c>
      <c r="H44" s="43" t="s">
        <v>27</v>
      </c>
      <c r="I44" s="94">
        <v>0</v>
      </c>
      <c r="J44" s="94">
        <v>0</v>
      </c>
      <c r="K44" s="43" t="s">
        <v>27</v>
      </c>
    </row>
    <row r="45" spans="1:11" s="12" customFormat="1" ht="10.199999999999999" x14ac:dyDescent="0.2">
      <c r="A45" s="51" t="s">
        <v>51</v>
      </c>
      <c r="B45" s="35">
        <v>2272</v>
      </c>
      <c r="C45" s="35">
        <v>230</v>
      </c>
      <c r="D45" s="94">
        <v>0</v>
      </c>
      <c r="E45" s="43" t="s">
        <v>27</v>
      </c>
      <c r="F45" s="43" t="s">
        <v>27</v>
      </c>
      <c r="G45" s="43" t="s">
        <v>27</v>
      </c>
      <c r="H45" s="43" t="s">
        <v>27</v>
      </c>
      <c r="I45" s="94">
        <v>0</v>
      </c>
      <c r="J45" s="94">
        <v>0</v>
      </c>
      <c r="K45" s="43" t="s">
        <v>27</v>
      </c>
    </row>
    <row r="46" spans="1:11" s="12" customFormat="1" ht="10.199999999999999" x14ac:dyDescent="0.2">
      <c r="A46" s="51" t="s">
        <v>52</v>
      </c>
      <c r="B46" s="35">
        <v>2273</v>
      </c>
      <c r="C46" s="35">
        <v>240</v>
      </c>
      <c r="D46" s="94">
        <v>0</v>
      </c>
      <c r="E46" s="43" t="s">
        <v>27</v>
      </c>
      <c r="F46" s="43" t="s">
        <v>27</v>
      </c>
      <c r="G46" s="43" t="s">
        <v>27</v>
      </c>
      <c r="H46" s="43" t="s">
        <v>27</v>
      </c>
      <c r="I46" s="94">
        <v>0</v>
      </c>
      <c r="J46" s="94">
        <v>0</v>
      </c>
      <c r="K46" s="43" t="s">
        <v>27</v>
      </c>
    </row>
    <row r="47" spans="1:11" s="12" customFormat="1" ht="10.199999999999999" x14ac:dyDescent="0.2">
      <c r="A47" s="51" t="s">
        <v>53</v>
      </c>
      <c r="B47" s="35">
        <v>2274</v>
      </c>
      <c r="C47" s="35">
        <v>250</v>
      </c>
      <c r="D47" s="94">
        <v>0</v>
      </c>
      <c r="E47" s="43" t="s">
        <v>27</v>
      </c>
      <c r="F47" s="43" t="s">
        <v>27</v>
      </c>
      <c r="G47" s="43" t="s">
        <v>27</v>
      </c>
      <c r="H47" s="43" t="s">
        <v>27</v>
      </c>
      <c r="I47" s="94">
        <v>0</v>
      </c>
      <c r="J47" s="94">
        <v>0</v>
      </c>
      <c r="K47" s="43" t="s">
        <v>27</v>
      </c>
    </row>
    <row r="48" spans="1:11" s="12" customFormat="1" ht="10.199999999999999" x14ac:dyDescent="0.2">
      <c r="A48" s="51" t="s">
        <v>54</v>
      </c>
      <c r="B48" s="35">
        <v>2275</v>
      </c>
      <c r="C48" s="35">
        <v>260</v>
      </c>
      <c r="D48" s="94">
        <v>0</v>
      </c>
      <c r="E48" s="43" t="s">
        <v>27</v>
      </c>
      <c r="F48" s="43" t="s">
        <v>27</v>
      </c>
      <c r="G48" s="43" t="s">
        <v>27</v>
      </c>
      <c r="H48" s="43" t="s">
        <v>27</v>
      </c>
      <c r="I48" s="94">
        <v>0</v>
      </c>
      <c r="J48" s="94">
        <v>0</v>
      </c>
      <c r="K48" s="43" t="s">
        <v>27</v>
      </c>
    </row>
    <row r="49" spans="1:11" s="12" customFormat="1" ht="14.25" customHeight="1" x14ac:dyDescent="0.2">
      <c r="A49" s="52" t="s">
        <v>55</v>
      </c>
      <c r="B49" s="50">
        <v>2280</v>
      </c>
      <c r="C49" s="50">
        <v>270</v>
      </c>
      <c r="D49" s="93">
        <f>SUM(D50:D51)</f>
        <v>0</v>
      </c>
      <c r="E49" s="43" t="s">
        <v>27</v>
      </c>
      <c r="F49" s="43" t="s">
        <v>27</v>
      </c>
      <c r="G49" s="43" t="s">
        <v>27</v>
      </c>
      <c r="H49" s="43" t="s">
        <v>27</v>
      </c>
      <c r="I49" s="93">
        <f>SUM(I50:I51)</f>
        <v>0</v>
      </c>
      <c r="J49" s="93">
        <f>SUM(J50:J51)</f>
        <v>0</v>
      </c>
      <c r="K49" s="43" t="s">
        <v>27</v>
      </c>
    </row>
    <row r="50" spans="1:11" s="12" customFormat="1" ht="10.199999999999999" x14ac:dyDescent="0.2">
      <c r="A50" s="134" t="s">
        <v>56</v>
      </c>
      <c r="B50" s="35">
        <v>2281</v>
      </c>
      <c r="C50" s="35">
        <v>280</v>
      </c>
      <c r="D50" s="94">
        <v>0</v>
      </c>
      <c r="E50" s="43" t="s">
        <v>27</v>
      </c>
      <c r="F50" s="43" t="s">
        <v>27</v>
      </c>
      <c r="G50" s="43" t="s">
        <v>27</v>
      </c>
      <c r="H50" s="43" t="s">
        <v>27</v>
      </c>
      <c r="I50" s="94">
        <v>0</v>
      </c>
      <c r="J50" s="94">
        <v>0</v>
      </c>
      <c r="K50" s="43" t="s">
        <v>27</v>
      </c>
    </row>
    <row r="51" spans="1:11" s="12" customFormat="1" ht="10.199999999999999" x14ac:dyDescent="0.2">
      <c r="A51" s="67" t="s">
        <v>57</v>
      </c>
      <c r="B51" s="35">
        <v>2282</v>
      </c>
      <c r="C51" s="35">
        <v>290</v>
      </c>
      <c r="D51" s="94">
        <v>0</v>
      </c>
      <c r="E51" s="43" t="s">
        <v>27</v>
      </c>
      <c r="F51" s="43" t="s">
        <v>27</v>
      </c>
      <c r="G51" s="43" t="s">
        <v>27</v>
      </c>
      <c r="H51" s="43" t="s">
        <v>27</v>
      </c>
      <c r="I51" s="94">
        <v>0</v>
      </c>
      <c r="J51" s="94">
        <v>0</v>
      </c>
      <c r="K51" s="43" t="s">
        <v>27</v>
      </c>
    </row>
    <row r="52" spans="1:11" s="12" customFormat="1" ht="10.199999999999999" x14ac:dyDescent="0.2">
      <c r="A52" s="48" t="s">
        <v>58</v>
      </c>
      <c r="B52" s="39">
        <v>2400</v>
      </c>
      <c r="C52" s="39">
        <v>300</v>
      </c>
      <c r="D52" s="41">
        <f>SUM(D53:D54)</f>
        <v>0</v>
      </c>
      <c r="E52" s="43" t="s">
        <v>27</v>
      </c>
      <c r="F52" s="43" t="s">
        <v>27</v>
      </c>
      <c r="G52" s="43" t="s">
        <v>27</v>
      </c>
      <c r="H52" s="43" t="s">
        <v>27</v>
      </c>
      <c r="I52" s="41">
        <f>SUM(I53:I54)</f>
        <v>0</v>
      </c>
      <c r="J52" s="41">
        <f>SUM(J53:J54)</f>
        <v>0</v>
      </c>
      <c r="K52" s="43" t="s">
        <v>27</v>
      </c>
    </row>
    <row r="53" spans="1:11" s="12" customFormat="1" ht="10.199999999999999" x14ac:dyDescent="0.2">
      <c r="A53" s="55" t="s">
        <v>59</v>
      </c>
      <c r="B53" s="50">
        <v>2410</v>
      </c>
      <c r="C53" s="50">
        <v>310</v>
      </c>
      <c r="D53" s="96">
        <v>0</v>
      </c>
      <c r="E53" s="43" t="s">
        <v>27</v>
      </c>
      <c r="F53" s="43" t="s">
        <v>27</v>
      </c>
      <c r="G53" s="43" t="s">
        <v>27</v>
      </c>
      <c r="H53" s="43" t="s">
        <v>27</v>
      </c>
      <c r="I53" s="96">
        <v>0</v>
      </c>
      <c r="J53" s="96">
        <v>0</v>
      </c>
      <c r="K53" s="43" t="s">
        <v>27</v>
      </c>
    </row>
    <row r="54" spans="1:11" s="12" customFormat="1" ht="12.75" customHeight="1" x14ac:dyDescent="0.2">
      <c r="A54" s="55" t="s">
        <v>60</v>
      </c>
      <c r="B54" s="50">
        <v>2420</v>
      </c>
      <c r="C54" s="50">
        <v>320</v>
      </c>
      <c r="D54" s="96">
        <v>0</v>
      </c>
      <c r="E54" s="43" t="s">
        <v>27</v>
      </c>
      <c r="F54" s="43" t="s">
        <v>27</v>
      </c>
      <c r="G54" s="43" t="s">
        <v>27</v>
      </c>
      <c r="H54" s="43" t="s">
        <v>27</v>
      </c>
      <c r="I54" s="96">
        <v>0</v>
      </c>
      <c r="J54" s="96">
        <v>0</v>
      </c>
      <c r="K54" s="43" t="s">
        <v>27</v>
      </c>
    </row>
    <row r="55" spans="1:11" s="12" customFormat="1" ht="12" customHeight="1" x14ac:dyDescent="0.2">
      <c r="A55" s="56" t="s">
        <v>61</v>
      </c>
      <c r="B55" s="39">
        <v>2600</v>
      </c>
      <c r="C55" s="39">
        <v>330</v>
      </c>
      <c r="D55" s="41">
        <f>SUM(D56:D58)</f>
        <v>0</v>
      </c>
      <c r="E55" s="43" t="s">
        <v>27</v>
      </c>
      <c r="F55" s="43" t="s">
        <v>27</v>
      </c>
      <c r="G55" s="43" t="s">
        <v>27</v>
      </c>
      <c r="H55" s="43" t="s">
        <v>27</v>
      </c>
      <c r="I55" s="41">
        <f>SUM(I56:I58)</f>
        <v>0</v>
      </c>
      <c r="J55" s="41">
        <f>SUM(J56:J58)</f>
        <v>0</v>
      </c>
      <c r="K55" s="43" t="s">
        <v>27</v>
      </c>
    </row>
    <row r="56" spans="1:11" s="12" customFormat="1" ht="11.25" customHeight="1" x14ac:dyDescent="0.2">
      <c r="A56" s="52" t="s">
        <v>62</v>
      </c>
      <c r="B56" s="50">
        <v>2610</v>
      </c>
      <c r="C56" s="50">
        <v>340</v>
      </c>
      <c r="D56" s="96">
        <v>0</v>
      </c>
      <c r="E56" s="43" t="s">
        <v>27</v>
      </c>
      <c r="F56" s="43" t="s">
        <v>27</v>
      </c>
      <c r="G56" s="43" t="s">
        <v>27</v>
      </c>
      <c r="H56" s="43" t="s">
        <v>27</v>
      </c>
      <c r="I56" s="96">
        <v>0</v>
      </c>
      <c r="J56" s="96">
        <v>0</v>
      </c>
      <c r="K56" s="43" t="s">
        <v>27</v>
      </c>
    </row>
    <row r="57" spans="1:11" s="12" customFormat="1" ht="10.199999999999999" x14ac:dyDescent="0.2">
      <c r="A57" s="52" t="s">
        <v>63</v>
      </c>
      <c r="B57" s="50">
        <v>2620</v>
      </c>
      <c r="C57" s="50">
        <v>350</v>
      </c>
      <c r="D57" s="96">
        <v>0</v>
      </c>
      <c r="E57" s="43" t="s">
        <v>27</v>
      </c>
      <c r="F57" s="43" t="s">
        <v>27</v>
      </c>
      <c r="G57" s="43" t="s">
        <v>27</v>
      </c>
      <c r="H57" s="43" t="s">
        <v>27</v>
      </c>
      <c r="I57" s="96">
        <v>0</v>
      </c>
      <c r="J57" s="96">
        <v>0</v>
      </c>
      <c r="K57" s="43" t="s">
        <v>27</v>
      </c>
    </row>
    <row r="58" spans="1:11" s="12" customFormat="1" ht="13.5" customHeight="1" x14ac:dyDescent="0.2">
      <c r="A58" s="55" t="s">
        <v>64</v>
      </c>
      <c r="B58" s="50">
        <v>2630</v>
      </c>
      <c r="C58" s="50">
        <v>360</v>
      </c>
      <c r="D58" s="96">
        <v>0</v>
      </c>
      <c r="E58" s="43" t="s">
        <v>27</v>
      </c>
      <c r="F58" s="43" t="s">
        <v>27</v>
      </c>
      <c r="G58" s="43" t="s">
        <v>27</v>
      </c>
      <c r="H58" s="43" t="s">
        <v>27</v>
      </c>
      <c r="I58" s="96">
        <v>0</v>
      </c>
      <c r="J58" s="96">
        <v>0</v>
      </c>
      <c r="K58" s="43" t="s">
        <v>27</v>
      </c>
    </row>
    <row r="59" spans="1:11" s="12" customFormat="1" ht="10.199999999999999" x14ac:dyDescent="0.2">
      <c r="A59" s="53" t="s">
        <v>65</v>
      </c>
      <c r="B59" s="39">
        <v>2700</v>
      </c>
      <c r="C59" s="39">
        <v>370</v>
      </c>
      <c r="D59" s="41">
        <f>SUM(D60:D62)</f>
        <v>0</v>
      </c>
      <c r="E59" s="43" t="s">
        <v>27</v>
      </c>
      <c r="F59" s="43" t="s">
        <v>27</v>
      </c>
      <c r="G59" s="43" t="s">
        <v>27</v>
      </c>
      <c r="H59" s="43" t="s">
        <v>27</v>
      </c>
      <c r="I59" s="41">
        <f>SUM(I60:I62)</f>
        <v>0</v>
      </c>
      <c r="J59" s="41">
        <f>SUM(J60:J62)</f>
        <v>0</v>
      </c>
      <c r="K59" s="43" t="s">
        <v>27</v>
      </c>
    </row>
    <row r="60" spans="1:11" s="12" customFormat="1" ht="10.199999999999999" x14ac:dyDescent="0.2">
      <c r="A60" s="52" t="s">
        <v>66</v>
      </c>
      <c r="B60" s="50">
        <v>2710</v>
      </c>
      <c r="C60" s="50">
        <v>380</v>
      </c>
      <c r="D60" s="96">
        <v>0</v>
      </c>
      <c r="E60" s="43" t="s">
        <v>27</v>
      </c>
      <c r="F60" s="43" t="s">
        <v>27</v>
      </c>
      <c r="G60" s="43" t="s">
        <v>27</v>
      </c>
      <c r="H60" s="43" t="s">
        <v>27</v>
      </c>
      <c r="I60" s="96">
        <v>0</v>
      </c>
      <c r="J60" s="96">
        <v>0</v>
      </c>
      <c r="K60" s="43" t="s">
        <v>27</v>
      </c>
    </row>
    <row r="61" spans="1:11" s="12" customFormat="1" ht="10.199999999999999" x14ac:dyDescent="0.2">
      <c r="A61" s="52" t="s">
        <v>67</v>
      </c>
      <c r="B61" s="50">
        <v>2720</v>
      </c>
      <c r="C61" s="50">
        <v>390</v>
      </c>
      <c r="D61" s="96">
        <v>0</v>
      </c>
      <c r="E61" s="43" t="s">
        <v>27</v>
      </c>
      <c r="F61" s="43" t="s">
        <v>27</v>
      </c>
      <c r="G61" s="43" t="s">
        <v>27</v>
      </c>
      <c r="H61" s="43" t="s">
        <v>27</v>
      </c>
      <c r="I61" s="96">
        <v>0</v>
      </c>
      <c r="J61" s="96">
        <v>0</v>
      </c>
      <c r="K61" s="43" t="s">
        <v>27</v>
      </c>
    </row>
    <row r="62" spans="1:11" s="12" customFormat="1" ht="10.199999999999999" x14ac:dyDescent="0.2">
      <c r="A62" s="52" t="s">
        <v>68</v>
      </c>
      <c r="B62" s="50">
        <v>2730</v>
      </c>
      <c r="C62" s="50">
        <v>400</v>
      </c>
      <c r="D62" s="96">
        <v>0</v>
      </c>
      <c r="E62" s="43" t="s">
        <v>27</v>
      </c>
      <c r="F62" s="43" t="s">
        <v>27</v>
      </c>
      <c r="G62" s="43" t="s">
        <v>27</v>
      </c>
      <c r="H62" s="43" t="s">
        <v>27</v>
      </c>
      <c r="I62" s="96">
        <v>0</v>
      </c>
      <c r="J62" s="96">
        <v>0</v>
      </c>
      <c r="K62" s="43" t="s">
        <v>27</v>
      </c>
    </row>
    <row r="63" spans="1:11" s="12" customFormat="1" ht="10.199999999999999" x14ac:dyDescent="0.2">
      <c r="A63" s="53" t="s">
        <v>69</v>
      </c>
      <c r="B63" s="39">
        <v>2800</v>
      </c>
      <c r="C63" s="39">
        <v>410</v>
      </c>
      <c r="D63" s="91">
        <v>0</v>
      </c>
      <c r="E63" s="43" t="s">
        <v>27</v>
      </c>
      <c r="F63" s="43" t="s">
        <v>27</v>
      </c>
      <c r="G63" s="43" t="s">
        <v>27</v>
      </c>
      <c r="H63" s="43" t="s">
        <v>27</v>
      </c>
      <c r="I63" s="91">
        <v>0</v>
      </c>
      <c r="J63" s="91">
        <v>0</v>
      </c>
      <c r="K63" s="43" t="s">
        <v>27</v>
      </c>
    </row>
    <row r="64" spans="1:11" s="12" customFormat="1" ht="10.199999999999999" x14ac:dyDescent="0.2">
      <c r="A64" s="39" t="s">
        <v>70</v>
      </c>
      <c r="B64" s="39">
        <v>3000</v>
      </c>
      <c r="C64" s="39">
        <v>420</v>
      </c>
      <c r="D64" s="41">
        <f>D65+D79</f>
        <v>420406</v>
      </c>
      <c r="E64" s="43" t="s">
        <v>27</v>
      </c>
      <c r="F64" s="43" t="s">
        <v>27</v>
      </c>
      <c r="G64" s="43" t="s">
        <v>27</v>
      </c>
      <c r="H64" s="43" t="s">
        <v>27</v>
      </c>
      <c r="I64" s="41">
        <f>I65+I79</f>
        <v>420405.51</v>
      </c>
      <c r="J64" s="41">
        <f>J65+J79</f>
        <v>420405.51</v>
      </c>
      <c r="K64" s="43" t="s">
        <v>27</v>
      </c>
    </row>
    <row r="65" spans="1:11" s="12" customFormat="1" ht="10.199999999999999" x14ac:dyDescent="0.2">
      <c r="A65" s="48" t="s">
        <v>71</v>
      </c>
      <c r="B65" s="39">
        <v>3100</v>
      </c>
      <c r="C65" s="39">
        <v>430</v>
      </c>
      <c r="D65" s="41">
        <f>D66+D67+D70+D73+D77+D78</f>
        <v>420406</v>
      </c>
      <c r="E65" s="43" t="s">
        <v>27</v>
      </c>
      <c r="F65" s="43" t="s">
        <v>27</v>
      </c>
      <c r="G65" s="43" t="s">
        <v>27</v>
      </c>
      <c r="H65" s="43" t="s">
        <v>27</v>
      </c>
      <c r="I65" s="41">
        <f>I66+I67+I70+I73+I77+I78</f>
        <v>420405.51</v>
      </c>
      <c r="J65" s="41">
        <f>J66+J67+J70+J73+J77+J78</f>
        <v>420405.51</v>
      </c>
      <c r="K65" s="43" t="s">
        <v>27</v>
      </c>
    </row>
    <row r="66" spans="1:11" s="12" customFormat="1" ht="10.199999999999999" x14ac:dyDescent="0.2">
      <c r="A66" s="52" t="s">
        <v>72</v>
      </c>
      <c r="B66" s="50">
        <v>3110</v>
      </c>
      <c r="C66" s="50">
        <v>440</v>
      </c>
      <c r="D66" s="96">
        <v>420406</v>
      </c>
      <c r="E66" s="43" t="s">
        <v>27</v>
      </c>
      <c r="F66" s="43" t="s">
        <v>27</v>
      </c>
      <c r="G66" s="43" t="s">
        <v>27</v>
      </c>
      <c r="H66" s="43" t="s">
        <v>27</v>
      </c>
      <c r="I66" s="96">
        <v>420405.51</v>
      </c>
      <c r="J66" s="96">
        <v>420405.51</v>
      </c>
      <c r="K66" s="43" t="s">
        <v>27</v>
      </c>
    </row>
    <row r="67" spans="1:11" s="12" customFormat="1" ht="10.199999999999999" x14ac:dyDescent="0.2">
      <c r="A67" s="55" t="s">
        <v>73</v>
      </c>
      <c r="B67" s="50">
        <v>3120</v>
      </c>
      <c r="C67" s="50">
        <v>450</v>
      </c>
      <c r="D67" s="93">
        <f>SUM(D68:D69)</f>
        <v>0</v>
      </c>
      <c r="E67" s="43" t="s">
        <v>27</v>
      </c>
      <c r="F67" s="43" t="s">
        <v>27</v>
      </c>
      <c r="G67" s="43" t="s">
        <v>27</v>
      </c>
      <c r="H67" s="43" t="s">
        <v>27</v>
      </c>
      <c r="I67" s="93">
        <f>SUM(I68:I69)</f>
        <v>0</v>
      </c>
      <c r="J67" s="93">
        <f>SUM(J68:J69)</f>
        <v>0</v>
      </c>
      <c r="K67" s="43" t="s">
        <v>27</v>
      </c>
    </row>
    <row r="68" spans="1:11" s="12" customFormat="1" ht="10.199999999999999" x14ac:dyDescent="0.2">
      <c r="A68" s="51" t="s">
        <v>74</v>
      </c>
      <c r="B68" s="35">
        <v>3121</v>
      </c>
      <c r="C68" s="35">
        <v>460</v>
      </c>
      <c r="D68" s="94">
        <v>0</v>
      </c>
      <c r="E68" s="43" t="s">
        <v>27</v>
      </c>
      <c r="F68" s="43" t="s">
        <v>27</v>
      </c>
      <c r="G68" s="43" t="s">
        <v>27</v>
      </c>
      <c r="H68" s="43" t="s">
        <v>27</v>
      </c>
      <c r="I68" s="94">
        <v>0</v>
      </c>
      <c r="J68" s="94">
        <v>0</v>
      </c>
      <c r="K68" s="43" t="s">
        <v>27</v>
      </c>
    </row>
    <row r="69" spans="1:11" s="12" customFormat="1" ht="10.199999999999999" x14ac:dyDescent="0.2">
      <c r="A69" s="51" t="s">
        <v>75</v>
      </c>
      <c r="B69" s="35">
        <v>3122</v>
      </c>
      <c r="C69" s="35">
        <v>470</v>
      </c>
      <c r="D69" s="94">
        <v>0</v>
      </c>
      <c r="E69" s="43" t="s">
        <v>27</v>
      </c>
      <c r="F69" s="43" t="s">
        <v>27</v>
      </c>
      <c r="G69" s="43" t="s">
        <v>27</v>
      </c>
      <c r="H69" s="43" t="s">
        <v>27</v>
      </c>
      <c r="I69" s="94">
        <v>0</v>
      </c>
      <c r="J69" s="94">
        <v>0</v>
      </c>
      <c r="K69" s="43" t="s">
        <v>27</v>
      </c>
    </row>
    <row r="70" spans="1:11" s="12" customFormat="1" ht="10.199999999999999" x14ac:dyDescent="0.2">
      <c r="A70" s="49" t="s">
        <v>76</v>
      </c>
      <c r="B70" s="50">
        <v>3130</v>
      </c>
      <c r="C70" s="50">
        <v>480</v>
      </c>
      <c r="D70" s="93">
        <f>SUM(D71:D72)</f>
        <v>0</v>
      </c>
      <c r="E70" s="43" t="s">
        <v>27</v>
      </c>
      <c r="F70" s="43" t="s">
        <v>27</v>
      </c>
      <c r="G70" s="43" t="s">
        <v>27</v>
      </c>
      <c r="H70" s="43" t="s">
        <v>27</v>
      </c>
      <c r="I70" s="93">
        <f>SUM(I71:I72)</f>
        <v>0</v>
      </c>
      <c r="J70" s="93">
        <f>SUM(J71:J72)</f>
        <v>0</v>
      </c>
      <c r="K70" s="43" t="s">
        <v>27</v>
      </c>
    </row>
    <row r="71" spans="1:11" s="12" customFormat="1" ht="10.199999999999999" x14ac:dyDescent="0.2">
      <c r="A71" s="51" t="s">
        <v>77</v>
      </c>
      <c r="B71" s="35">
        <v>3131</v>
      </c>
      <c r="C71" s="50">
        <v>490</v>
      </c>
      <c r="D71" s="94">
        <v>0</v>
      </c>
      <c r="E71" s="43" t="s">
        <v>27</v>
      </c>
      <c r="F71" s="43" t="s">
        <v>27</v>
      </c>
      <c r="G71" s="43" t="s">
        <v>27</v>
      </c>
      <c r="H71" s="43" t="s">
        <v>27</v>
      </c>
      <c r="I71" s="94">
        <v>0</v>
      </c>
      <c r="J71" s="94">
        <v>0</v>
      </c>
      <c r="K71" s="43" t="s">
        <v>27</v>
      </c>
    </row>
    <row r="72" spans="1:11" s="12" customFormat="1" ht="10.199999999999999" x14ac:dyDescent="0.2">
      <c r="A72" s="51" t="s">
        <v>78</v>
      </c>
      <c r="B72" s="35">
        <v>3132</v>
      </c>
      <c r="C72" s="35">
        <v>500</v>
      </c>
      <c r="D72" s="94">
        <v>0</v>
      </c>
      <c r="E72" s="43" t="s">
        <v>27</v>
      </c>
      <c r="F72" s="43" t="s">
        <v>27</v>
      </c>
      <c r="G72" s="43" t="s">
        <v>27</v>
      </c>
      <c r="H72" s="43" t="s">
        <v>27</v>
      </c>
      <c r="I72" s="94">
        <v>0</v>
      </c>
      <c r="J72" s="94">
        <v>0</v>
      </c>
      <c r="K72" s="43" t="s">
        <v>27</v>
      </c>
    </row>
    <row r="73" spans="1:11" s="12" customFormat="1" ht="10.199999999999999" x14ac:dyDescent="0.2">
      <c r="A73" s="49" t="s">
        <v>79</v>
      </c>
      <c r="B73" s="50">
        <v>3140</v>
      </c>
      <c r="C73" s="50">
        <v>510</v>
      </c>
      <c r="D73" s="93">
        <f>SUM(D74:D76)</f>
        <v>0</v>
      </c>
      <c r="E73" s="43" t="s">
        <v>27</v>
      </c>
      <c r="F73" s="43" t="s">
        <v>27</v>
      </c>
      <c r="G73" s="43" t="s">
        <v>27</v>
      </c>
      <c r="H73" s="43" t="s">
        <v>27</v>
      </c>
      <c r="I73" s="93">
        <f>SUM(I74:I76)</f>
        <v>0</v>
      </c>
      <c r="J73" s="93">
        <f>SUM(J74:J76)</f>
        <v>0</v>
      </c>
      <c r="K73" s="43" t="s">
        <v>27</v>
      </c>
    </row>
    <row r="74" spans="1:11" s="12" customFormat="1" ht="11.4" x14ac:dyDescent="0.2">
      <c r="A74" s="135" t="s">
        <v>121</v>
      </c>
      <c r="B74" s="35">
        <v>3141</v>
      </c>
      <c r="C74" s="35">
        <v>520</v>
      </c>
      <c r="D74" s="94">
        <v>0</v>
      </c>
      <c r="E74" s="43" t="s">
        <v>27</v>
      </c>
      <c r="F74" s="43" t="s">
        <v>27</v>
      </c>
      <c r="G74" s="43" t="s">
        <v>27</v>
      </c>
      <c r="H74" s="43" t="s">
        <v>27</v>
      </c>
      <c r="I74" s="94">
        <v>0</v>
      </c>
      <c r="J74" s="94">
        <v>0</v>
      </c>
      <c r="K74" s="43" t="s">
        <v>27</v>
      </c>
    </row>
    <row r="75" spans="1:11" s="12" customFormat="1" ht="11.4" x14ac:dyDescent="0.2">
      <c r="A75" s="135" t="s">
        <v>122</v>
      </c>
      <c r="B75" s="35">
        <v>3142</v>
      </c>
      <c r="C75" s="35">
        <v>530</v>
      </c>
      <c r="D75" s="94">
        <v>0</v>
      </c>
      <c r="E75" s="43" t="s">
        <v>27</v>
      </c>
      <c r="F75" s="43" t="s">
        <v>27</v>
      </c>
      <c r="G75" s="43" t="s">
        <v>27</v>
      </c>
      <c r="H75" s="43" t="s">
        <v>27</v>
      </c>
      <c r="I75" s="94">
        <v>0</v>
      </c>
      <c r="J75" s="94">
        <v>0</v>
      </c>
      <c r="K75" s="43" t="s">
        <v>27</v>
      </c>
    </row>
    <row r="76" spans="1:11" s="12" customFormat="1" ht="11.4" x14ac:dyDescent="0.2">
      <c r="A76" s="135" t="s">
        <v>123</v>
      </c>
      <c r="B76" s="35">
        <v>3143</v>
      </c>
      <c r="C76" s="35">
        <v>540</v>
      </c>
      <c r="D76" s="94">
        <v>0</v>
      </c>
      <c r="E76" s="43" t="s">
        <v>27</v>
      </c>
      <c r="F76" s="43" t="s">
        <v>27</v>
      </c>
      <c r="G76" s="43" t="s">
        <v>27</v>
      </c>
      <c r="H76" s="43" t="s">
        <v>27</v>
      </c>
      <c r="I76" s="94">
        <v>0</v>
      </c>
      <c r="J76" s="94">
        <v>0</v>
      </c>
      <c r="K76" s="43" t="s">
        <v>27</v>
      </c>
    </row>
    <row r="77" spans="1:11" s="12" customFormat="1" ht="10.199999999999999" x14ac:dyDescent="0.2">
      <c r="A77" s="49" t="s">
        <v>80</v>
      </c>
      <c r="B77" s="50">
        <v>3150</v>
      </c>
      <c r="C77" s="50">
        <v>550</v>
      </c>
      <c r="D77" s="96">
        <v>0</v>
      </c>
      <c r="E77" s="43" t="s">
        <v>27</v>
      </c>
      <c r="F77" s="43" t="s">
        <v>27</v>
      </c>
      <c r="G77" s="43" t="s">
        <v>27</v>
      </c>
      <c r="H77" s="43" t="s">
        <v>27</v>
      </c>
      <c r="I77" s="96">
        <v>0</v>
      </c>
      <c r="J77" s="96">
        <v>0</v>
      </c>
      <c r="K77" s="43" t="s">
        <v>27</v>
      </c>
    </row>
    <row r="78" spans="1:11" s="12" customFormat="1" ht="10.199999999999999" x14ac:dyDescent="0.2">
      <c r="A78" s="49" t="s">
        <v>81</v>
      </c>
      <c r="B78" s="50">
        <v>3160</v>
      </c>
      <c r="C78" s="50">
        <v>560</v>
      </c>
      <c r="D78" s="96">
        <v>0</v>
      </c>
      <c r="E78" s="43" t="s">
        <v>27</v>
      </c>
      <c r="F78" s="43" t="s">
        <v>27</v>
      </c>
      <c r="G78" s="43" t="s">
        <v>27</v>
      </c>
      <c r="H78" s="43" t="s">
        <v>27</v>
      </c>
      <c r="I78" s="96">
        <v>0</v>
      </c>
      <c r="J78" s="96">
        <v>0</v>
      </c>
      <c r="K78" s="43" t="s">
        <v>27</v>
      </c>
    </row>
    <row r="79" spans="1:11" s="12" customFormat="1" ht="10.199999999999999" x14ac:dyDescent="0.2">
      <c r="A79" s="48" t="s">
        <v>82</v>
      </c>
      <c r="B79" s="39">
        <v>3200</v>
      </c>
      <c r="C79" s="39">
        <v>570</v>
      </c>
      <c r="D79" s="41">
        <f>SUM(D80:D82)</f>
        <v>0</v>
      </c>
      <c r="E79" s="43" t="s">
        <v>27</v>
      </c>
      <c r="F79" s="43" t="s">
        <v>27</v>
      </c>
      <c r="G79" s="43" t="s">
        <v>27</v>
      </c>
      <c r="H79" s="43" t="s">
        <v>27</v>
      </c>
      <c r="I79" s="41">
        <f>SUM(I80:I82)</f>
        <v>0</v>
      </c>
      <c r="J79" s="41">
        <f>SUM(J80:J82)</f>
        <v>0</v>
      </c>
      <c r="K79" s="43" t="s">
        <v>27</v>
      </c>
    </row>
    <row r="80" spans="1:11" s="12" customFormat="1" ht="10.199999999999999" x14ac:dyDescent="0.2">
      <c r="A80" s="52" t="s">
        <v>83</v>
      </c>
      <c r="B80" s="50">
        <v>3210</v>
      </c>
      <c r="C80" s="50">
        <v>580</v>
      </c>
      <c r="D80" s="96">
        <v>0</v>
      </c>
      <c r="E80" s="43" t="s">
        <v>27</v>
      </c>
      <c r="F80" s="43" t="s">
        <v>27</v>
      </c>
      <c r="G80" s="43" t="s">
        <v>27</v>
      </c>
      <c r="H80" s="43" t="s">
        <v>27</v>
      </c>
      <c r="I80" s="96">
        <v>0</v>
      </c>
      <c r="J80" s="96">
        <v>0</v>
      </c>
      <c r="K80" s="43" t="s">
        <v>27</v>
      </c>
    </row>
    <row r="81" spans="1:11" s="12" customFormat="1" ht="10.199999999999999" x14ac:dyDescent="0.2">
      <c r="A81" s="52" t="s">
        <v>84</v>
      </c>
      <c r="B81" s="50">
        <v>3220</v>
      </c>
      <c r="C81" s="50">
        <v>590</v>
      </c>
      <c r="D81" s="96">
        <v>0</v>
      </c>
      <c r="E81" s="43" t="s">
        <v>27</v>
      </c>
      <c r="F81" s="43" t="s">
        <v>27</v>
      </c>
      <c r="G81" s="43" t="s">
        <v>27</v>
      </c>
      <c r="H81" s="43" t="s">
        <v>27</v>
      </c>
      <c r="I81" s="96">
        <v>0</v>
      </c>
      <c r="J81" s="96">
        <v>0</v>
      </c>
      <c r="K81" s="43" t="s">
        <v>27</v>
      </c>
    </row>
    <row r="82" spans="1:11" s="12" customFormat="1" ht="10.199999999999999" x14ac:dyDescent="0.2">
      <c r="A82" s="49" t="s">
        <v>85</v>
      </c>
      <c r="B82" s="50">
        <v>3230</v>
      </c>
      <c r="C82" s="50">
        <v>600</v>
      </c>
      <c r="D82" s="96">
        <v>0</v>
      </c>
      <c r="E82" s="43" t="s">
        <v>27</v>
      </c>
      <c r="F82" s="43" t="s">
        <v>27</v>
      </c>
      <c r="G82" s="43" t="s">
        <v>27</v>
      </c>
      <c r="H82" s="43" t="s">
        <v>27</v>
      </c>
      <c r="I82" s="96">
        <v>0</v>
      </c>
      <c r="J82" s="96">
        <v>0</v>
      </c>
      <c r="K82" s="43" t="s">
        <v>27</v>
      </c>
    </row>
    <row r="83" spans="1:11" s="12" customFormat="1" ht="10.199999999999999" x14ac:dyDescent="0.2">
      <c r="A83" s="52" t="s">
        <v>86</v>
      </c>
      <c r="B83" s="50">
        <v>3240</v>
      </c>
      <c r="C83" s="50">
        <v>610</v>
      </c>
      <c r="D83" s="96">
        <v>0</v>
      </c>
      <c r="E83" s="43" t="s">
        <v>27</v>
      </c>
      <c r="F83" s="43" t="s">
        <v>27</v>
      </c>
      <c r="G83" s="43" t="s">
        <v>27</v>
      </c>
      <c r="H83" s="43" t="s">
        <v>27</v>
      </c>
      <c r="I83" s="96">
        <v>0</v>
      </c>
      <c r="J83" s="96">
        <v>0</v>
      </c>
      <c r="K83" s="43" t="s">
        <v>27</v>
      </c>
    </row>
    <row r="84" spans="1:11" s="12" customFormat="1" ht="10.199999999999999" hidden="1" x14ac:dyDescent="0.2">
      <c r="A84" s="49"/>
      <c r="B84" s="50"/>
      <c r="C84" s="136"/>
      <c r="D84" s="156"/>
      <c r="E84" s="157"/>
      <c r="F84" s="157"/>
      <c r="G84" s="157"/>
      <c r="H84" s="157"/>
      <c r="I84" s="156"/>
      <c r="J84" s="156"/>
      <c r="K84" s="157"/>
    </row>
    <row r="85" spans="1:11" s="12" customFormat="1" ht="10.199999999999999" hidden="1" x14ac:dyDescent="0.2">
      <c r="A85" s="49"/>
      <c r="B85" s="50"/>
      <c r="C85" s="136"/>
      <c r="D85" s="156"/>
      <c r="E85" s="157"/>
      <c r="F85" s="157"/>
      <c r="G85" s="157"/>
      <c r="H85" s="157"/>
      <c r="I85" s="156"/>
      <c r="J85" s="156"/>
      <c r="K85" s="157"/>
    </row>
    <row r="86" spans="1:11" s="12" customFormat="1" ht="12.75" hidden="1" customHeight="1" x14ac:dyDescent="0.2">
      <c r="A86" s="49"/>
      <c r="B86" s="50"/>
      <c r="C86" s="136"/>
      <c r="D86" s="156"/>
      <c r="E86" s="157"/>
      <c r="F86" s="157"/>
      <c r="G86" s="157"/>
      <c r="H86" s="157"/>
      <c r="I86" s="156"/>
      <c r="J86" s="156"/>
      <c r="K86" s="157"/>
    </row>
    <row r="87" spans="1:11" s="12" customFormat="1" ht="11.4" x14ac:dyDescent="0.2">
      <c r="A87" s="65" t="s">
        <v>87</v>
      </c>
      <c r="B87" s="39">
        <v>4100</v>
      </c>
      <c r="C87" s="39">
        <v>620</v>
      </c>
      <c r="D87" s="158">
        <f>D88</f>
        <v>0</v>
      </c>
      <c r="E87" s="139" t="s">
        <v>27</v>
      </c>
      <c r="F87" s="139" t="s">
        <v>27</v>
      </c>
      <c r="G87" s="139" t="s">
        <v>27</v>
      </c>
      <c r="H87" s="139" t="s">
        <v>27</v>
      </c>
      <c r="I87" s="158">
        <f>I88</f>
        <v>0</v>
      </c>
      <c r="J87" s="158">
        <f>J88</f>
        <v>0</v>
      </c>
      <c r="K87" s="139" t="s">
        <v>27</v>
      </c>
    </row>
    <row r="88" spans="1:11" s="12" customFormat="1" ht="10.199999999999999" x14ac:dyDescent="0.2">
      <c r="A88" s="49" t="s">
        <v>88</v>
      </c>
      <c r="B88" s="50">
        <v>4110</v>
      </c>
      <c r="C88" s="50">
        <v>630</v>
      </c>
      <c r="D88" s="159">
        <f>SUM(D89:D91)</f>
        <v>0</v>
      </c>
      <c r="E88" s="139" t="s">
        <v>27</v>
      </c>
      <c r="F88" s="139" t="s">
        <v>27</v>
      </c>
      <c r="G88" s="139" t="s">
        <v>27</v>
      </c>
      <c r="H88" s="139" t="s">
        <v>27</v>
      </c>
      <c r="I88" s="159">
        <f>SUM(I89:I91)</f>
        <v>0</v>
      </c>
      <c r="J88" s="159">
        <f>SUM(J89:J91)</f>
        <v>0</v>
      </c>
      <c r="K88" s="139" t="s">
        <v>27</v>
      </c>
    </row>
    <row r="89" spans="1:11" s="12" customFormat="1" ht="10.199999999999999" x14ac:dyDescent="0.2">
      <c r="A89" s="51" t="s">
        <v>89</v>
      </c>
      <c r="B89" s="35">
        <v>4111</v>
      </c>
      <c r="C89" s="35">
        <v>640</v>
      </c>
      <c r="D89" s="160">
        <v>0</v>
      </c>
      <c r="E89" s="139" t="s">
        <v>27</v>
      </c>
      <c r="F89" s="139" t="s">
        <v>27</v>
      </c>
      <c r="G89" s="139" t="s">
        <v>27</v>
      </c>
      <c r="H89" s="139" t="s">
        <v>27</v>
      </c>
      <c r="I89" s="160">
        <v>0</v>
      </c>
      <c r="J89" s="160">
        <v>0</v>
      </c>
      <c r="K89" s="139" t="s">
        <v>27</v>
      </c>
    </row>
    <row r="90" spans="1:11" s="12" customFormat="1" ht="10.199999999999999" x14ac:dyDescent="0.2">
      <c r="A90" s="51" t="s">
        <v>90</v>
      </c>
      <c r="B90" s="35">
        <v>4112</v>
      </c>
      <c r="C90" s="35">
        <v>650</v>
      </c>
      <c r="D90" s="160">
        <v>0</v>
      </c>
      <c r="E90" s="139" t="s">
        <v>27</v>
      </c>
      <c r="F90" s="139" t="s">
        <v>27</v>
      </c>
      <c r="G90" s="139" t="s">
        <v>27</v>
      </c>
      <c r="H90" s="139" t="s">
        <v>27</v>
      </c>
      <c r="I90" s="160">
        <v>0</v>
      </c>
      <c r="J90" s="160">
        <v>0</v>
      </c>
      <c r="K90" s="139" t="s">
        <v>27</v>
      </c>
    </row>
    <row r="91" spans="1:11" s="12" customFormat="1" ht="13.2" x14ac:dyDescent="0.2">
      <c r="A91" s="66" t="s">
        <v>125</v>
      </c>
      <c r="B91" s="35">
        <v>4113</v>
      </c>
      <c r="C91" s="35">
        <v>660</v>
      </c>
      <c r="D91" s="160">
        <v>0</v>
      </c>
      <c r="E91" s="139" t="s">
        <v>27</v>
      </c>
      <c r="F91" s="139" t="s">
        <v>27</v>
      </c>
      <c r="G91" s="139" t="s">
        <v>27</v>
      </c>
      <c r="H91" s="139" t="s">
        <v>27</v>
      </c>
      <c r="I91" s="160">
        <v>0</v>
      </c>
      <c r="J91" s="160">
        <v>0</v>
      </c>
      <c r="K91" s="139" t="s">
        <v>27</v>
      </c>
    </row>
    <row r="92" spans="1:11" s="12" customFormat="1" ht="10.199999999999999" hidden="1" x14ac:dyDescent="0.2">
      <c r="A92" s="49"/>
      <c r="B92" s="50"/>
      <c r="C92" s="39"/>
      <c r="D92" s="160"/>
      <c r="E92" s="139"/>
      <c r="F92" s="139"/>
      <c r="G92" s="139"/>
      <c r="H92" s="139"/>
      <c r="I92" s="160">
        <v>0</v>
      </c>
      <c r="J92" s="160">
        <v>0</v>
      </c>
      <c r="K92" s="139"/>
    </row>
    <row r="93" spans="1:11" s="12" customFormat="1" ht="10.199999999999999" hidden="1" x14ac:dyDescent="0.2">
      <c r="A93" s="67"/>
      <c r="B93" s="35"/>
      <c r="C93" s="39"/>
      <c r="D93" s="160"/>
      <c r="E93" s="139"/>
      <c r="F93" s="139"/>
      <c r="G93" s="139"/>
      <c r="H93" s="139"/>
      <c r="I93" s="160">
        <v>0</v>
      </c>
      <c r="J93" s="160">
        <v>0</v>
      </c>
      <c r="K93" s="139"/>
    </row>
    <row r="94" spans="1:11" s="12" customFormat="1" ht="10.199999999999999" hidden="1" x14ac:dyDescent="0.2">
      <c r="A94" s="67"/>
      <c r="B94" s="35"/>
      <c r="C94" s="39"/>
      <c r="D94" s="160"/>
      <c r="E94" s="139"/>
      <c r="F94" s="139"/>
      <c r="G94" s="139"/>
      <c r="H94" s="139"/>
      <c r="I94" s="160">
        <v>0</v>
      </c>
      <c r="J94" s="160">
        <v>0</v>
      </c>
      <c r="K94" s="139"/>
    </row>
    <row r="95" spans="1:11" s="12" customFormat="1" ht="10.199999999999999" hidden="1" x14ac:dyDescent="0.2">
      <c r="A95" s="51"/>
      <c r="B95" s="35"/>
      <c r="C95" s="39"/>
      <c r="D95" s="160"/>
      <c r="E95" s="139"/>
      <c r="F95" s="139"/>
      <c r="G95" s="139"/>
      <c r="H95" s="139"/>
      <c r="I95" s="160">
        <v>0</v>
      </c>
      <c r="J95" s="160">
        <v>0</v>
      </c>
      <c r="K95" s="139"/>
    </row>
    <row r="96" spans="1:11" s="12" customFormat="1" ht="11.4" x14ac:dyDescent="0.2">
      <c r="A96" s="65" t="s">
        <v>91</v>
      </c>
      <c r="B96" s="39">
        <v>4200</v>
      </c>
      <c r="C96" s="39">
        <v>670</v>
      </c>
      <c r="D96" s="158">
        <f>D97</f>
        <v>0</v>
      </c>
      <c r="E96" s="139" t="s">
        <v>27</v>
      </c>
      <c r="F96" s="139" t="s">
        <v>27</v>
      </c>
      <c r="G96" s="139" t="s">
        <v>27</v>
      </c>
      <c r="H96" s="139" t="s">
        <v>27</v>
      </c>
      <c r="I96" s="158">
        <f>I97</f>
        <v>0</v>
      </c>
      <c r="J96" s="158">
        <f>J97</f>
        <v>0</v>
      </c>
      <c r="K96" s="139" t="s">
        <v>27</v>
      </c>
    </row>
    <row r="97" spans="1:11" s="12" customFormat="1" ht="10.199999999999999" x14ac:dyDescent="0.2">
      <c r="A97" s="49" t="s">
        <v>92</v>
      </c>
      <c r="B97" s="50">
        <v>4210</v>
      </c>
      <c r="C97" s="50">
        <v>680</v>
      </c>
      <c r="D97" s="159">
        <v>0</v>
      </c>
      <c r="E97" s="139" t="s">
        <v>27</v>
      </c>
      <c r="F97" s="139" t="s">
        <v>27</v>
      </c>
      <c r="G97" s="139" t="s">
        <v>27</v>
      </c>
      <c r="H97" s="139" t="s">
        <v>27</v>
      </c>
      <c r="I97" s="159">
        <v>0</v>
      </c>
      <c r="J97" s="159">
        <v>0</v>
      </c>
      <c r="K97" s="139" t="s">
        <v>27</v>
      </c>
    </row>
    <row r="98" spans="1:11" s="12" customFormat="1" ht="10.199999999999999" hidden="1" x14ac:dyDescent="0.2">
      <c r="A98" s="59" t="s">
        <v>130</v>
      </c>
      <c r="B98" s="60">
        <v>4220</v>
      </c>
      <c r="C98" s="140">
        <v>710</v>
      </c>
      <c r="D98" s="141" t="s">
        <v>27</v>
      </c>
      <c r="E98" s="141" t="s">
        <v>27</v>
      </c>
      <c r="F98" s="141" t="s">
        <v>27</v>
      </c>
      <c r="G98" s="141"/>
      <c r="H98" s="141" t="s">
        <v>27</v>
      </c>
      <c r="I98" s="141" t="s">
        <v>27</v>
      </c>
      <c r="J98" s="141" t="s">
        <v>27</v>
      </c>
      <c r="K98" s="141" t="s">
        <v>27</v>
      </c>
    </row>
    <row r="99" spans="1:11" s="12" customFormat="1" ht="8.25" customHeight="1" x14ac:dyDescent="0.2">
      <c r="A99" s="142"/>
      <c r="B99" s="143"/>
      <c r="C99" s="144"/>
      <c r="D99" s="145"/>
      <c r="E99" s="145"/>
      <c r="F99" s="145"/>
      <c r="G99" s="145"/>
      <c r="H99" s="145"/>
      <c r="I99" s="145"/>
      <c r="J99" s="161"/>
      <c r="K99" s="145"/>
    </row>
    <row r="100" spans="1:11" x14ac:dyDescent="0.3">
      <c r="A100" s="76" t="str">
        <f>[1]ЗАПОЛНИТЬ!F30</f>
        <v xml:space="preserve">Керівник </v>
      </c>
      <c r="B100" s="146"/>
      <c r="C100" s="146"/>
      <c r="E100" s="110" t="str">
        <f>[1]ЗАПОЛНИТЬ!F26</f>
        <v>Л. О. Темченко</v>
      </c>
      <c r="F100" s="110"/>
      <c r="G100" s="110"/>
      <c r="H100" s="110"/>
    </row>
    <row r="101" spans="1:11" x14ac:dyDescent="0.3">
      <c r="B101" s="147" t="s">
        <v>97</v>
      </c>
      <c r="C101" s="147"/>
      <c r="E101" s="113" t="s">
        <v>98</v>
      </c>
      <c r="F101" s="113"/>
      <c r="G101" s="148"/>
      <c r="H101" s="3"/>
    </row>
    <row r="102" spans="1:11" x14ac:dyDescent="0.3">
      <c r="A102" s="76" t="str">
        <f>[1]ЗАПОЛНИТЬ!F31</f>
        <v>Головний бухгалтер</v>
      </c>
      <c r="B102" s="146"/>
      <c r="C102" s="146"/>
      <c r="E102" s="110" t="str">
        <f>[1]ЗАПОЛНИТЬ!F28</f>
        <v>А. М. Трусевич</v>
      </c>
      <c r="F102" s="110"/>
      <c r="G102" s="110"/>
      <c r="H102" s="110"/>
    </row>
    <row r="103" spans="1:11" x14ac:dyDescent="0.3">
      <c r="B103" s="147" t="s">
        <v>97</v>
      </c>
      <c r="C103" s="147"/>
      <c r="E103" s="113" t="s">
        <v>98</v>
      </c>
      <c r="F103" s="113"/>
      <c r="G103" s="148"/>
      <c r="H103" s="3"/>
    </row>
    <row r="104" spans="1:11" x14ac:dyDescent="0.3">
      <c r="A104" s="3" t="str">
        <f>[1]ЗАПОЛНИТЬ!C19</f>
        <v>" 12 "січня2016 року</v>
      </c>
    </row>
    <row r="105" spans="1:11" x14ac:dyDescent="0.3">
      <c r="A105" s="12" t="s">
        <v>99</v>
      </c>
    </row>
  </sheetData>
  <mergeCells count="35">
    <mergeCell ref="B101:C101"/>
    <mergeCell ref="E101:F101"/>
    <mergeCell ref="B102:C102"/>
    <mergeCell ref="E102:H102"/>
    <mergeCell ref="B103:C103"/>
    <mergeCell ref="E103:F103"/>
    <mergeCell ref="G18:G20"/>
    <mergeCell ref="H18:H20"/>
    <mergeCell ref="I18:I20"/>
    <mergeCell ref="J18:J20"/>
    <mergeCell ref="K18:K20"/>
    <mergeCell ref="B100:C100"/>
    <mergeCell ref="E100:H100"/>
    <mergeCell ref="A14:C14"/>
    <mergeCell ref="E14:K14"/>
    <mergeCell ref="A15:C15"/>
    <mergeCell ref="E15:K15"/>
    <mergeCell ref="A18:A20"/>
    <mergeCell ref="B18:B20"/>
    <mergeCell ref="C18:C20"/>
    <mergeCell ref="D18:D20"/>
    <mergeCell ref="E18:E20"/>
    <mergeCell ref="F18:F20"/>
    <mergeCell ref="B10:I10"/>
    <mergeCell ref="B11:I11"/>
    <mergeCell ref="A12:C12"/>
    <mergeCell ref="E12:I12"/>
    <mergeCell ref="A13:C13"/>
    <mergeCell ref="E13:K13"/>
    <mergeCell ref="F1:K2"/>
    <mergeCell ref="A3:K3"/>
    <mergeCell ref="A4:K4"/>
    <mergeCell ref="A5:C5"/>
    <mergeCell ref="A6:K6"/>
    <mergeCell ref="B9:I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workbookViewId="0">
      <selection sqref="A1:XFD1048576"/>
    </sheetView>
  </sheetViews>
  <sheetFormatPr defaultRowHeight="14.4" x14ac:dyDescent="0.3"/>
  <cols>
    <col min="1" max="1" width="63.88671875" customWidth="1"/>
    <col min="2" max="2" width="4.6640625" customWidth="1"/>
    <col min="3" max="3" width="5.109375" customWidth="1"/>
    <col min="4" max="4" width="10" customWidth="1"/>
    <col min="5" max="5" width="8.5546875" customWidth="1"/>
    <col min="6" max="6" width="6.88671875" customWidth="1"/>
    <col min="7" max="7" width="9.5546875" customWidth="1"/>
    <col min="8" max="10" width="12.109375" customWidth="1"/>
    <col min="11" max="11" width="11.6640625" customWidth="1"/>
    <col min="257" max="257" width="63.88671875" customWidth="1"/>
    <col min="258" max="258" width="4.6640625" customWidth="1"/>
    <col min="259" max="259" width="5.109375" customWidth="1"/>
    <col min="260" max="260" width="10" customWidth="1"/>
    <col min="261" max="261" width="8.5546875" customWidth="1"/>
    <col min="262" max="262" width="6.88671875" customWidth="1"/>
    <col min="263" max="263" width="9.5546875" customWidth="1"/>
    <col min="264" max="266" width="12.109375" customWidth="1"/>
    <col min="267" max="267" width="11.6640625" customWidth="1"/>
    <col min="513" max="513" width="63.88671875" customWidth="1"/>
    <col min="514" max="514" width="4.6640625" customWidth="1"/>
    <col min="515" max="515" width="5.109375" customWidth="1"/>
    <col min="516" max="516" width="10" customWidth="1"/>
    <col min="517" max="517" width="8.5546875" customWidth="1"/>
    <col min="518" max="518" width="6.88671875" customWidth="1"/>
    <col min="519" max="519" width="9.5546875" customWidth="1"/>
    <col min="520" max="522" width="12.109375" customWidth="1"/>
    <col min="523" max="523" width="11.6640625" customWidth="1"/>
    <col min="769" max="769" width="63.88671875" customWidth="1"/>
    <col min="770" max="770" width="4.6640625" customWidth="1"/>
    <col min="771" max="771" width="5.109375" customWidth="1"/>
    <col min="772" max="772" width="10" customWidth="1"/>
    <col min="773" max="773" width="8.5546875" customWidth="1"/>
    <col min="774" max="774" width="6.88671875" customWidth="1"/>
    <col min="775" max="775" width="9.5546875" customWidth="1"/>
    <col min="776" max="778" width="12.109375" customWidth="1"/>
    <col min="779" max="779" width="11.6640625" customWidth="1"/>
    <col min="1025" max="1025" width="63.88671875" customWidth="1"/>
    <col min="1026" max="1026" width="4.6640625" customWidth="1"/>
    <col min="1027" max="1027" width="5.109375" customWidth="1"/>
    <col min="1028" max="1028" width="10" customWidth="1"/>
    <col min="1029" max="1029" width="8.5546875" customWidth="1"/>
    <col min="1030" max="1030" width="6.88671875" customWidth="1"/>
    <col min="1031" max="1031" width="9.5546875" customWidth="1"/>
    <col min="1032" max="1034" width="12.109375" customWidth="1"/>
    <col min="1035" max="1035" width="11.6640625" customWidth="1"/>
    <col min="1281" max="1281" width="63.88671875" customWidth="1"/>
    <col min="1282" max="1282" width="4.6640625" customWidth="1"/>
    <col min="1283" max="1283" width="5.109375" customWidth="1"/>
    <col min="1284" max="1284" width="10" customWidth="1"/>
    <col min="1285" max="1285" width="8.5546875" customWidth="1"/>
    <col min="1286" max="1286" width="6.88671875" customWidth="1"/>
    <col min="1287" max="1287" width="9.5546875" customWidth="1"/>
    <col min="1288" max="1290" width="12.109375" customWidth="1"/>
    <col min="1291" max="1291" width="11.6640625" customWidth="1"/>
    <col min="1537" max="1537" width="63.88671875" customWidth="1"/>
    <col min="1538" max="1538" width="4.6640625" customWidth="1"/>
    <col min="1539" max="1539" width="5.109375" customWidth="1"/>
    <col min="1540" max="1540" width="10" customWidth="1"/>
    <col min="1541" max="1541" width="8.5546875" customWidth="1"/>
    <col min="1542" max="1542" width="6.88671875" customWidth="1"/>
    <col min="1543" max="1543" width="9.5546875" customWidth="1"/>
    <col min="1544" max="1546" width="12.109375" customWidth="1"/>
    <col min="1547" max="1547" width="11.6640625" customWidth="1"/>
    <col min="1793" max="1793" width="63.88671875" customWidth="1"/>
    <col min="1794" max="1794" width="4.6640625" customWidth="1"/>
    <col min="1795" max="1795" width="5.109375" customWidth="1"/>
    <col min="1796" max="1796" width="10" customWidth="1"/>
    <col min="1797" max="1797" width="8.5546875" customWidth="1"/>
    <col min="1798" max="1798" width="6.88671875" customWidth="1"/>
    <col min="1799" max="1799" width="9.5546875" customWidth="1"/>
    <col min="1800" max="1802" width="12.109375" customWidth="1"/>
    <col min="1803" max="1803" width="11.6640625" customWidth="1"/>
    <col min="2049" max="2049" width="63.88671875" customWidth="1"/>
    <col min="2050" max="2050" width="4.6640625" customWidth="1"/>
    <col min="2051" max="2051" width="5.109375" customWidth="1"/>
    <col min="2052" max="2052" width="10" customWidth="1"/>
    <col min="2053" max="2053" width="8.5546875" customWidth="1"/>
    <col min="2054" max="2054" width="6.88671875" customWidth="1"/>
    <col min="2055" max="2055" width="9.5546875" customWidth="1"/>
    <col min="2056" max="2058" width="12.109375" customWidth="1"/>
    <col min="2059" max="2059" width="11.6640625" customWidth="1"/>
    <col min="2305" max="2305" width="63.88671875" customWidth="1"/>
    <col min="2306" max="2306" width="4.6640625" customWidth="1"/>
    <col min="2307" max="2307" width="5.109375" customWidth="1"/>
    <col min="2308" max="2308" width="10" customWidth="1"/>
    <col min="2309" max="2309" width="8.5546875" customWidth="1"/>
    <col min="2310" max="2310" width="6.88671875" customWidth="1"/>
    <col min="2311" max="2311" width="9.5546875" customWidth="1"/>
    <col min="2312" max="2314" width="12.109375" customWidth="1"/>
    <col min="2315" max="2315" width="11.6640625" customWidth="1"/>
    <col min="2561" max="2561" width="63.88671875" customWidth="1"/>
    <col min="2562" max="2562" width="4.6640625" customWidth="1"/>
    <col min="2563" max="2563" width="5.109375" customWidth="1"/>
    <col min="2564" max="2564" width="10" customWidth="1"/>
    <col min="2565" max="2565" width="8.5546875" customWidth="1"/>
    <col min="2566" max="2566" width="6.88671875" customWidth="1"/>
    <col min="2567" max="2567" width="9.5546875" customWidth="1"/>
    <col min="2568" max="2570" width="12.109375" customWidth="1"/>
    <col min="2571" max="2571" width="11.6640625" customWidth="1"/>
    <col min="2817" max="2817" width="63.88671875" customWidth="1"/>
    <col min="2818" max="2818" width="4.6640625" customWidth="1"/>
    <col min="2819" max="2819" width="5.109375" customWidth="1"/>
    <col min="2820" max="2820" width="10" customWidth="1"/>
    <col min="2821" max="2821" width="8.5546875" customWidth="1"/>
    <col min="2822" max="2822" width="6.88671875" customWidth="1"/>
    <col min="2823" max="2823" width="9.5546875" customWidth="1"/>
    <col min="2824" max="2826" width="12.109375" customWidth="1"/>
    <col min="2827" max="2827" width="11.6640625" customWidth="1"/>
    <col min="3073" max="3073" width="63.88671875" customWidth="1"/>
    <col min="3074" max="3074" width="4.6640625" customWidth="1"/>
    <col min="3075" max="3075" width="5.109375" customWidth="1"/>
    <col min="3076" max="3076" width="10" customWidth="1"/>
    <col min="3077" max="3077" width="8.5546875" customWidth="1"/>
    <col min="3078" max="3078" width="6.88671875" customWidth="1"/>
    <col min="3079" max="3079" width="9.5546875" customWidth="1"/>
    <col min="3080" max="3082" width="12.109375" customWidth="1"/>
    <col min="3083" max="3083" width="11.6640625" customWidth="1"/>
    <col min="3329" max="3329" width="63.88671875" customWidth="1"/>
    <col min="3330" max="3330" width="4.6640625" customWidth="1"/>
    <col min="3331" max="3331" width="5.109375" customWidth="1"/>
    <col min="3332" max="3332" width="10" customWidth="1"/>
    <col min="3333" max="3333" width="8.5546875" customWidth="1"/>
    <col min="3334" max="3334" width="6.88671875" customWidth="1"/>
    <col min="3335" max="3335" width="9.5546875" customWidth="1"/>
    <col min="3336" max="3338" width="12.109375" customWidth="1"/>
    <col min="3339" max="3339" width="11.6640625" customWidth="1"/>
    <col min="3585" max="3585" width="63.88671875" customWidth="1"/>
    <col min="3586" max="3586" width="4.6640625" customWidth="1"/>
    <col min="3587" max="3587" width="5.109375" customWidth="1"/>
    <col min="3588" max="3588" width="10" customWidth="1"/>
    <col min="3589" max="3589" width="8.5546875" customWidth="1"/>
    <col min="3590" max="3590" width="6.88671875" customWidth="1"/>
    <col min="3591" max="3591" width="9.5546875" customWidth="1"/>
    <col min="3592" max="3594" width="12.109375" customWidth="1"/>
    <col min="3595" max="3595" width="11.6640625" customWidth="1"/>
    <col min="3841" max="3841" width="63.88671875" customWidth="1"/>
    <col min="3842" max="3842" width="4.6640625" customWidth="1"/>
    <col min="3843" max="3843" width="5.109375" customWidth="1"/>
    <col min="3844" max="3844" width="10" customWidth="1"/>
    <col min="3845" max="3845" width="8.5546875" customWidth="1"/>
    <col min="3846" max="3846" width="6.88671875" customWidth="1"/>
    <col min="3847" max="3847" width="9.5546875" customWidth="1"/>
    <col min="3848" max="3850" width="12.109375" customWidth="1"/>
    <col min="3851" max="3851" width="11.6640625" customWidth="1"/>
    <col min="4097" max="4097" width="63.88671875" customWidth="1"/>
    <col min="4098" max="4098" width="4.6640625" customWidth="1"/>
    <col min="4099" max="4099" width="5.109375" customWidth="1"/>
    <col min="4100" max="4100" width="10" customWidth="1"/>
    <col min="4101" max="4101" width="8.5546875" customWidth="1"/>
    <col min="4102" max="4102" width="6.88671875" customWidth="1"/>
    <col min="4103" max="4103" width="9.5546875" customWidth="1"/>
    <col min="4104" max="4106" width="12.109375" customWidth="1"/>
    <col min="4107" max="4107" width="11.6640625" customWidth="1"/>
    <col min="4353" max="4353" width="63.88671875" customWidth="1"/>
    <col min="4354" max="4354" width="4.6640625" customWidth="1"/>
    <col min="4355" max="4355" width="5.109375" customWidth="1"/>
    <col min="4356" max="4356" width="10" customWidth="1"/>
    <col min="4357" max="4357" width="8.5546875" customWidth="1"/>
    <col min="4358" max="4358" width="6.88671875" customWidth="1"/>
    <col min="4359" max="4359" width="9.5546875" customWidth="1"/>
    <col min="4360" max="4362" width="12.109375" customWidth="1"/>
    <col min="4363" max="4363" width="11.6640625" customWidth="1"/>
    <col min="4609" max="4609" width="63.88671875" customWidth="1"/>
    <col min="4610" max="4610" width="4.6640625" customWidth="1"/>
    <col min="4611" max="4611" width="5.109375" customWidth="1"/>
    <col min="4612" max="4612" width="10" customWidth="1"/>
    <col min="4613" max="4613" width="8.5546875" customWidth="1"/>
    <col min="4614" max="4614" width="6.88671875" customWidth="1"/>
    <col min="4615" max="4615" width="9.5546875" customWidth="1"/>
    <col min="4616" max="4618" width="12.109375" customWidth="1"/>
    <col min="4619" max="4619" width="11.6640625" customWidth="1"/>
    <col min="4865" max="4865" width="63.88671875" customWidth="1"/>
    <col min="4866" max="4866" width="4.6640625" customWidth="1"/>
    <col min="4867" max="4867" width="5.109375" customWidth="1"/>
    <col min="4868" max="4868" width="10" customWidth="1"/>
    <col min="4869" max="4869" width="8.5546875" customWidth="1"/>
    <col min="4870" max="4870" width="6.88671875" customWidth="1"/>
    <col min="4871" max="4871" width="9.5546875" customWidth="1"/>
    <col min="4872" max="4874" width="12.109375" customWidth="1"/>
    <col min="4875" max="4875" width="11.6640625" customWidth="1"/>
    <col min="5121" max="5121" width="63.88671875" customWidth="1"/>
    <col min="5122" max="5122" width="4.6640625" customWidth="1"/>
    <col min="5123" max="5123" width="5.109375" customWidth="1"/>
    <col min="5124" max="5124" width="10" customWidth="1"/>
    <col min="5125" max="5125" width="8.5546875" customWidth="1"/>
    <col min="5126" max="5126" width="6.88671875" customWidth="1"/>
    <col min="5127" max="5127" width="9.5546875" customWidth="1"/>
    <col min="5128" max="5130" width="12.109375" customWidth="1"/>
    <col min="5131" max="5131" width="11.6640625" customWidth="1"/>
    <col min="5377" max="5377" width="63.88671875" customWidth="1"/>
    <col min="5378" max="5378" width="4.6640625" customWidth="1"/>
    <col min="5379" max="5379" width="5.109375" customWidth="1"/>
    <col min="5380" max="5380" width="10" customWidth="1"/>
    <col min="5381" max="5381" width="8.5546875" customWidth="1"/>
    <col min="5382" max="5382" width="6.88671875" customWidth="1"/>
    <col min="5383" max="5383" width="9.5546875" customWidth="1"/>
    <col min="5384" max="5386" width="12.109375" customWidth="1"/>
    <col min="5387" max="5387" width="11.6640625" customWidth="1"/>
    <col min="5633" max="5633" width="63.88671875" customWidth="1"/>
    <col min="5634" max="5634" width="4.6640625" customWidth="1"/>
    <col min="5635" max="5635" width="5.109375" customWidth="1"/>
    <col min="5636" max="5636" width="10" customWidth="1"/>
    <col min="5637" max="5637" width="8.5546875" customWidth="1"/>
    <col min="5638" max="5638" width="6.88671875" customWidth="1"/>
    <col min="5639" max="5639" width="9.5546875" customWidth="1"/>
    <col min="5640" max="5642" width="12.109375" customWidth="1"/>
    <col min="5643" max="5643" width="11.6640625" customWidth="1"/>
    <col min="5889" max="5889" width="63.88671875" customWidth="1"/>
    <col min="5890" max="5890" width="4.6640625" customWidth="1"/>
    <col min="5891" max="5891" width="5.109375" customWidth="1"/>
    <col min="5892" max="5892" width="10" customWidth="1"/>
    <col min="5893" max="5893" width="8.5546875" customWidth="1"/>
    <col min="5894" max="5894" width="6.88671875" customWidth="1"/>
    <col min="5895" max="5895" width="9.5546875" customWidth="1"/>
    <col min="5896" max="5898" width="12.109375" customWidth="1"/>
    <col min="5899" max="5899" width="11.6640625" customWidth="1"/>
    <col min="6145" max="6145" width="63.88671875" customWidth="1"/>
    <col min="6146" max="6146" width="4.6640625" customWidth="1"/>
    <col min="6147" max="6147" width="5.109375" customWidth="1"/>
    <col min="6148" max="6148" width="10" customWidth="1"/>
    <col min="6149" max="6149" width="8.5546875" customWidth="1"/>
    <col min="6150" max="6150" width="6.88671875" customWidth="1"/>
    <col min="6151" max="6151" width="9.5546875" customWidth="1"/>
    <col min="6152" max="6154" width="12.109375" customWidth="1"/>
    <col min="6155" max="6155" width="11.6640625" customWidth="1"/>
    <col min="6401" max="6401" width="63.88671875" customWidth="1"/>
    <col min="6402" max="6402" width="4.6640625" customWidth="1"/>
    <col min="6403" max="6403" width="5.109375" customWidth="1"/>
    <col min="6404" max="6404" width="10" customWidth="1"/>
    <col min="6405" max="6405" width="8.5546875" customWidth="1"/>
    <col min="6406" max="6406" width="6.88671875" customWidth="1"/>
    <col min="6407" max="6407" width="9.5546875" customWidth="1"/>
    <col min="6408" max="6410" width="12.109375" customWidth="1"/>
    <col min="6411" max="6411" width="11.6640625" customWidth="1"/>
    <col min="6657" max="6657" width="63.88671875" customWidth="1"/>
    <col min="6658" max="6658" width="4.6640625" customWidth="1"/>
    <col min="6659" max="6659" width="5.109375" customWidth="1"/>
    <col min="6660" max="6660" width="10" customWidth="1"/>
    <col min="6661" max="6661" width="8.5546875" customWidth="1"/>
    <col min="6662" max="6662" width="6.88671875" customWidth="1"/>
    <col min="6663" max="6663" width="9.5546875" customWidth="1"/>
    <col min="6664" max="6666" width="12.109375" customWidth="1"/>
    <col min="6667" max="6667" width="11.6640625" customWidth="1"/>
    <col min="6913" max="6913" width="63.88671875" customWidth="1"/>
    <col min="6914" max="6914" width="4.6640625" customWidth="1"/>
    <col min="6915" max="6915" width="5.109375" customWidth="1"/>
    <col min="6916" max="6916" width="10" customWidth="1"/>
    <col min="6917" max="6917" width="8.5546875" customWidth="1"/>
    <col min="6918" max="6918" width="6.88671875" customWidth="1"/>
    <col min="6919" max="6919" width="9.5546875" customWidth="1"/>
    <col min="6920" max="6922" width="12.109375" customWidth="1"/>
    <col min="6923" max="6923" width="11.6640625" customWidth="1"/>
    <col min="7169" max="7169" width="63.88671875" customWidth="1"/>
    <col min="7170" max="7170" width="4.6640625" customWidth="1"/>
    <col min="7171" max="7171" width="5.109375" customWidth="1"/>
    <col min="7172" max="7172" width="10" customWidth="1"/>
    <col min="7173" max="7173" width="8.5546875" customWidth="1"/>
    <col min="7174" max="7174" width="6.88671875" customWidth="1"/>
    <col min="7175" max="7175" width="9.5546875" customWidth="1"/>
    <col min="7176" max="7178" width="12.109375" customWidth="1"/>
    <col min="7179" max="7179" width="11.6640625" customWidth="1"/>
    <col min="7425" max="7425" width="63.88671875" customWidth="1"/>
    <col min="7426" max="7426" width="4.6640625" customWidth="1"/>
    <col min="7427" max="7427" width="5.109375" customWidth="1"/>
    <col min="7428" max="7428" width="10" customWidth="1"/>
    <col min="7429" max="7429" width="8.5546875" customWidth="1"/>
    <col min="7430" max="7430" width="6.88671875" customWidth="1"/>
    <col min="7431" max="7431" width="9.5546875" customWidth="1"/>
    <col min="7432" max="7434" width="12.109375" customWidth="1"/>
    <col min="7435" max="7435" width="11.6640625" customWidth="1"/>
    <col min="7681" max="7681" width="63.88671875" customWidth="1"/>
    <col min="7682" max="7682" width="4.6640625" customWidth="1"/>
    <col min="7683" max="7683" width="5.109375" customWidth="1"/>
    <col min="7684" max="7684" width="10" customWidth="1"/>
    <col min="7685" max="7685" width="8.5546875" customWidth="1"/>
    <col min="7686" max="7686" width="6.88671875" customWidth="1"/>
    <col min="7687" max="7687" width="9.5546875" customWidth="1"/>
    <col min="7688" max="7690" width="12.109375" customWidth="1"/>
    <col min="7691" max="7691" width="11.6640625" customWidth="1"/>
    <col min="7937" max="7937" width="63.88671875" customWidth="1"/>
    <col min="7938" max="7938" width="4.6640625" customWidth="1"/>
    <col min="7939" max="7939" width="5.109375" customWidth="1"/>
    <col min="7940" max="7940" width="10" customWidth="1"/>
    <col min="7941" max="7941" width="8.5546875" customWidth="1"/>
    <col min="7942" max="7942" width="6.88671875" customWidth="1"/>
    <col min="7943" max="7943" width="9.5546875" customWidth="1"/>
    <col min="7944" max="7946" width="12.109375" customWidth="1"/>
    <col min="7947" max="7947" width="11.6640625" customWidth="1"/>
    <col min="8193" max="8193" width="63.88671875" customWidth="1"/>
    <col min="8194" max="8194" width="4.6640625" customWidth="1"/>
    <col min="8195" max="8195" width="5.109375" customWidth="1"/>
    <col min="8196" max="8196" width="10" customWidth="1"/>
    <col min="8197" max="8197" width="8.5546875" customWidth="1"/>
    <col min="8198" max="8198" width="6.88671875" customWidth="1"/>
    <col min="8199" max="8199" width="9.5546875" customWidth="1"/>
    <col min="8200" max="8202" width="12.109375" customWidth="1"/>
    <col min="8203" max="8203" width="11.6640625" customWidth="1"/>
    <col min="8449" max="8449" width="63.88671875" customWidth="1"/>
    <col min="8450" max="8450" width="4.6640625" customWidth="1"/>
    <col min="8451" max="8451" width="5.109375" customWidth="1"/>
    <col min="8452" max="8452" width="10" customWidth="1"/>
    <col min="8453" max="8453" width="8.5546875" customWidth="1"/>
    <col min="8454" max="8454" width="6.88671875" customWidth="1"/>
    <col min="8455" max="8455" width="9.5546875" customWidth="1"/>
    <col min="8456" max="8458" width="12.109375" customWidth="1"/>
    <col min="8459" max="8459" width="11.6640625" customWidth="1"/>
    <col min="8705" max="8705" width="63.88671875" customWidth="1"/>
    <col min="8706" max="8706" width="4.6640625" customWidth="1"/>
    <col min="8707" max="8707" width="5.109375" customWidth="1"/>
    <col min="8708" max="8708" width="10" customWidth="1"/>
    <col min="8709" max="8709" width="8.5546875" customWidth="1"/>
    <col min="8710" max="8710" width="6.88671875" customWidth="1"/>
    <col min="8711" max="8711" width="9.5546875" customWidth="1"/>
    <col min="8712" max="8714" width="12.109375" customWidth="1"/>
    <col min="8715" max="8715" width="11.6640625" customWidth="1"/>
    <col min="8961" max="8961" width="63.88671875" customWidth="1"/>
    <col min="8962" max="8962" width="4.6640625" customWidth="1"/>
    <col min="8963" max="8963" width="5.109375" customWidth="1"/>
    <col min="8964" max="8964" width="10" customWidth="1"/>
    <col min="8965" max="8965" width="8.5546875" customWidth="1"/>
    <col min="8966" max="8966" width="6.88671875" customWidth="1"/>
    <col min="8967" max="8967" width="9.5546875" customWidth="1"/>
    <col min="8968" max="8970" width="12.109375" customWidth="1"/>
    <col min="8971" max="8971" width="11.6640625" customWidth="1"/>
    <col min="9217" max="9217" width="63.88671875" customWidth="1"/>
    <col min="9218" max="9218" width="4.6640625" customWidth="1"/>
    <col min="9219" max="9219" width="5.109375" customWidth="1"/>
    <col min="9220" max="9220" width="10" customWidth="1"/>
    <col min="9221" max="9221" width="8.5546875" customWidth="1"/>
    <col min="9222" max="9222" width="6.88671875" customWidth="1"/>
    <col min="9223" max="9223" width="9.5546875" customWidth="1"/>
    <col min="9224" max="9226" width="12.109375" customWidth="1"/>
    <col min="9227" max="9227" width="11.6640625" customWidth="1"/>
    <col min="9473" max="9473" width="63.88671875" customWidth="1"/>
    <col min="9474" max="9474" width="4.6640625" customWidth="1"/>
    <col min="9475" max="9475" width="5.109375" customWidth="1"/>
    <col min="9476" max="9476" width="10" customWidth="1"/>
    <col min="9477" max="9477" width="8.5546875" customWidth="1"/>
    <col min="9478" max="9478" width="6.88671875" customWidth="1"/>
    <col min="9479" max="9479" width="9.5546875" customWidth="1"/>
    <col min="9480" max="9482" width="12.109375" customWidth="1"/>
    <col min="9483" max="9483" width="11.6640625" customWidth="1"/>
    <col min="9729" max="9729" width="63.88671875" customWidth="1"/>
    <col min="9730" max="9730" width="4.6640625" customWidth="1"/>
    <col min="9731" max="9731" width="5.109375" customWidth="1"/>
    <col min="9732" max="9732" width="10" customWidth="1"/>
    <col min="9733" max="9733" width="8.5546875" customWidth="1"/>
    <col min="9734" max="9734" width="6.88671875" customWidth="1"/>
    <col min="9735" max="9735" width="9.5546875" customWidth="1"/>
    <col min="9736" max="9738" width="12.109375" customWidth="1"/>
    <col min="9739" max="9739" width="11.6640625" customWidth="1"/>
    <col min="9985" max="9985" width="63.88671875" customWidth="1"/>
    <col min="9986" max="9986" width="4.6640625" customWidth="1"/>
    <col min="9987" max="9987" width="5.109375" customWidth="1"/>
    <col min="9988" max="9988" width="10" customWidth="1"/>
    <col min="9989" max="9989" width="8.5546875" customWidth="1"/>
    <col min="9990" max="9990" width="6.88671875" customWidth="1"/>
    <col min="9991" max="9991" width="9.5546875" customWidth="1"/>
    <col min="9992" max="9994" width="12.109375" customWidth="1"/>
    <col min="9995" max="9995" width="11.6640625" customWidth="1"/>
    <col min="10241" max="10241" width="63.88671875" customWidth="1"/>
    <col min="10242" max="10242" width="4.6640625" customWidth="1"/>
    <col min="10243" max="10243" width="5.109375" customWidth="1"/>
    <col min="10244" max="10244" width="10" customWidth="1"/>
    <col min="10245" max="10245" width="8.5546875" customWidth="1"/>
    <col min="10246" max="10246" width="6.88671875" customWidth="1"/>
    <col min="10247" max="10247" width="9.5546875" customWidth="1"/>
    <col min="10248" max="10250" width="12.109375" customWidth="1"/>
    <col min="10251" max="10251" width="11.6640625" customWidth="1"/>
    <col min="10497" max="10497" width="63.88671875" customWidth="1"/>
    <col min="10498" max="10498" width="4.6640625" customWidth="1"/>
    <col min="10499" max="10499" width="5.109375" customWidth="1"/>
    <col min="10500" max="10500" width="10" customWidth="1"/>
    <col min="10501" max="10501" width="8.5546875" customWidth="1"/>
    <col min="10502" max="10502" width="6.88671875" customWidth="1"/>
    <col min="10503" max="10503" width="9.5546875" customWidth="1"/>
    <col min="10504" max="10506" width="12.109375" customWidth="1"/>
    <col min="10507" max="10507" width="11.6640625" customWidth="1"/>
    <col min="10753" max="10753" width="63.88671875" customWidth="1"/>
    <col min="10754" max="10754" width="4.6640625" customWidth="1"/>
    <col min="10755" max="10755" width="5.109375" customWidth="1"/>
    <col min="10756" max="10756" width="10" customWidth="1"/>
    <col min="10757" max="10757" width="8.5546875" customWidth="1"/>
    <col min="10758" max="10758" width="6.88671875" customWidth="1"/>
    <col min="10759" max="10759" width="9.5546875" customWidth="1"/>
    <col min="10760" max="10762" width="12.109375" customWidth="1"/>
    <col min="10763" max="10763" width="11.6640625" customWidth="1"/>
    <col min="11009" max="11009" width="63.88671875" customWidth="1"/>
    <col min="11010" max="11010" width="4.6640625" customWidth="1"/>
    <col min="11011" max="11011" width="5.109375" customWidth="1"/>
    <col min="11012" max="11012" width="10" customWidth="1"/>
    <col min="11013" max="11013" width="8.5546875" customWidth="1"/>
    <col min="11014" max="11014" width="6.88671875" customWidth="1"/>
    <col min="11015" max="11015" width="9.5546875" customWidth="1"/>
    <col min="11016" max="11018" width="12.109375" customWidth="1"/>
    <col min="11019" max="11019" width="11.6640625" customWidth="1"/>
    <col min="11265" max="11265" width="63.88671875" customWidth="1"/>
    <col min="11266" max="11266" width="4.6640625" customWidth="1"/>
    <col min="11267" max="11267" width="5.109375" customWidth="1"/>
    <col min="11268" max="11268" width="10" customWidth="1"/>
    <col min="11269" max="11269" width="8.5546875" customWidth="1"/>
    <col min="11270" max="11270" width="6.88671875" customWidth="1"/>
    <col min="11271" max="11271" width="9.5546875" customWidth="1"/>
    <col min="11272" max="11274" width="12.109375" customWidth="1"/>
    <col min="11275" max="11275" width="11.6640625" customWidth="1"/>
    <col min="11521" max="11521" width="63.88671875" customWidth="1"/>
    <col min="11522" max="11522" width="4.6640625" customWidth="1"/>
    <col min="11523" max="11523" width="5.109375" customWidth="1"/>
    <col min="11524" max="11524" width="10" customWidth="1"/>
    <col min="11525" max="11525" width="8.5546875" customWidth="1"/>
    <col min="11526" max="11526" width="6.88671875" customWidth="1"/>
    <col min="11527" max="11527" width="9.5546875" customWidth="1"/>
    <col min="11528" max="11530" width="12.109375" customWidth="1"/>
    <col min="11531" max="11531" width="11.6640625" customWidth="1"/>
    <col min="11777" max="11777" width="63.88671875" customWidth="1"/>
    <col min="11778" max="11778" width="4.6640625" customWidth="1"/>
    <col min="11779" max="11779" width="5.109375" customWidth="1"/>
    <col min="11780" max="11780" width="10" customWidth="1"/>
    <col min="11781" max="11781" width="8.5546875" customWidth="1"/>
    <col min="11782" max="11782" width="6.88671875" customWidth="1"/>
    <col min="11783" max="11783" width="9.5546875" customWidth="1"/>
    <col min="11784" max="11786" width="12.109375" customWidth="1"/>
    <col min="11787" max="11787" width="11.6640625" customWidth="1"/>
    <col min="12033" max="12033" width="63.88671875" customWidth="1"/>
    <col min="12034" max="12034" width="4.6640625" customWidth="1"/>
    <col min="12035" max="12035" width="5.109375" customWidth="1"/>
    <col min="12036" max="12036" width="10" customWidth="1"/>
    <col min="12037" max="12037" width="8.5546875" customWidth="1"/>
    <col min="12038" max="12038" width="6.88671875" customWidth="1"/>
    <col min="12039" max="12039" width="9.5546875" customWidth="1"/>
    <col min="12040" max="12042" width="12.109375" customWidth="1"/>
    <col min="12043" max="12043" width="11.6640625" customWidth="1"/>
    <col min="12289" max="12289" width="63.88671875" customWidth="1"/>
    <col min="12290" max="12290" width="4.6640625" customWidth="1"/>
    <col min="12291" max="12291" width="5.109375" customWidth="1"/>
    <col min="12292" max="12292" width="10" customWidth="1"/>
    <col min="12293" max="12293" width="8.5546875" customWidth="1"/>
    <col min="12294" max="12294" width="6.88671875" customWidth="1"/>
    <col min="12295" max="12295" width="9.5546875" customWidth="1"/>
    <col min="12296" max="12298" width="12.109375" customWidth="1"/>
    <col min="12299" max="12299" width="11.6640625" customWidth="1"/>
    <col min="12545" max="12545" width="63.88671875" customWidth="1"/>
    <col min="12546" max="12546" width="4.6640625" customWidth="1"/>
    <col min="12547" max="12547" width="5.109375" customWidth="1"/>
    <col min="12548" max="12548" width="10" customWidth="1"/>
    <col min="12549" max="12549" width="8.5546875" customWidth="1"/>
    <col min="12550" max="12550" width="6.88671875" customWidth="1"/>
    <col min="12551" max="12551" width="9.5546875" customWidth="1"/>
    <col min="12552" max="12554" width="12.109375" customWidth="1"/>
    <col min="12555" max="12555" width="11.6640625" customWidth="1"/>
    <col min="12801" max="12801" width="63.88671875" customWidth="1"/>
    <col min="12802" max="12802" width="4.6640625" customWidth="1"/>
    <col min="12803" max="12803" width="5.109375" customWidth="1"/>
    <col min="12804" max="12804" width="10" customWidth="1"/>
    <col min="12805" max="12805" width="8.5546875" customWidth="1"/>
    <col min="12806" max="12806" width="6.88671875" customWidth="1"/>
    <col min="12807" max="12807" width="9.5546875" customWidth="1"/>
    <col min="12808" max="12810" width="12.109375" customWidth="1"/>
    <col min="12811" max="12811" width="11.6640625" customWidth="1"/>
    <col min="13057" max="13057" width="63.88671875" customWidth="1"/>
    <col min="13058" max="13058" width="4.6640625" customWidth="1"/>
    <col min="13059" max="13059" width="5.109375" customWidth="1"/>
    <col min="13060" max="13060" width="10" customWidth="1"/>
    <col min="13061" max="13061" width="8.5546875" customWidth="1"/>
    <col min="13062" max="13062" width="6.88671875" customWidth="1"/>
    <col min="13063" max="13063" width="9.5546875" customWidth="1"/>
    <col min="13064" max="13066" width="12.109375" customWidth="1"/>
    <col min="13067" max="13067" width="11.6640625" customWidth="1"/>
    <col min="13313" max="13313" width="63.88671875" customWidth="1"/>
    <col min="13314" max="13314" width="4.6640625" customWidth="1"/>
    <col min="13315" max="13315" width="5.109375" customWidth="1"/>
    <col min="13316" max="13316" width="10" customWidth="1"/>
    <col min="13317" max="13317" width="8.5546875" customWidth="1"/>
    <col min="13318" max="13318" width="6.88671875" customWidth="1"/>
    <col min="13319" max="13319" width="9.5546875" customWidth="1"/>
    <col min="13320" max="13322" width="12.109375" customWidth="1"/>
    <col min="13323" max="13323" width="11.6640625" customWidth="1"/>
    <col min="13569" max="13569" width="63.88671875" customWidth="1"/>
    <col min="13570" max="13570" width="4.6640625" customWidth="1"/>
    <col min="13571" max="13571" width="5.109375" customWidth="1"/>
    <col min="13572" max="13572" width="10" customWidth="1"/>
    <col min="13573" max="13573" width="8.5546875" customWidth="1"/>
    <col min="13574" max="13574" width="6.88671875" customWidth="1"/>
    <col min="13575" max="13575" width="9.5546875" customWidth="1"/>
    <col min="13576" max="13578" width="12.109375" customWidth="1"/>
    <col min="13579" max="13579" width="11.6640625" customWidth="1"/>
    <col min="13825" max="13825" width="63.88671875" customWidth="1"/>
    <col min="13826" max="13826" width="4.6640625" customWidth="1"/>
    <col min="13827" max="13827" width="5.109375" customWidth="1"/>
    <col min="13828" max="13828" width="10" customWidth="1"/>
    <col min="13829" max="13829" width="8.5546875" customWidth="1"/>
    <col min="13830" max="13830" width="6.88671875" customWidth="1"/>
    <col min="13831" max="13831" width="9.5546875" customWidth="1"/>
    <col min="13832" max="13834" width="12.109375" customWidth="1"/>
    <col min="13835" max="13835" width="11.6640625" customWidth="1"/>
    <col min="14081" max="14081" width="63.88671875" customWidth="1"/>
    <col min="14082" max="14082" width="4.6640625" customWidth="1"/>
    <col min="14083" max="14083" width="5.109375" customWidth="1"/>
    <col min="14084" max="14084" width="10" customWidth="1"/>
    <col min="14085" max="14085" width="8.5546875" customWidth="1"/>
    <col min="14086" max="14086" width="6.88671875" customWidth="1"/>
    <col min="14087" max="14087" width="9.5546875" customWidth="1"/>
    <col min="14088" max="14090" width="12.109375" customWidth="1"/>
    <col min="14091" max="14091" width="11.6640625" customWidth="1"/>
    <col min="14337" max="14337" width="63.88671875" customWidth="1"/>
    <col min="14338" max="14338" width="4.6640625" customWidth="1"/>
    <col min="14339" max="14339" width="5.109375" customWidth="1"/>
    <col min="14340" max="14340" width="10" customWidth="1"/>
    <col min="14341" max="14341" width="8.5546875" customWidth="1"/>
    <col min="14342" max="14342" width="6.88671875" customWidth="1"/>
    <col min="14343" max="14343" width="9.5546875" customWidth="1"/>
    <col min="14344" max="14346" width="12.109375" customWidth="1"/>
    <col min="14347" max="14347" width="11.6640625" customWidth="1"/>
    <col min="14593" max="14593" width="63.88671875" customWidth="1"/>
    <col min="14594" max="14594" width="4.6640625" customWidth="1"/>
    <col min="14595" max="14595" width="5.109375" customWidth="1"/>
    <col min="14596" max="14596" width="10" customWidth="1"/>
    <col min="14597" max="14597" width="8.5546875" customWidth="1"/>
    <col min="14598" max="14598" width="6.88671875" customWidth="1"/>
    <col min="14599" max="14599" width="9.5546875" customWidth="1"/>
    <col min="14600" max="14602" width="12.109375" customWidth="1"/>
    <col min="14603" max="14603" width="11.6640625" customWidth="1"/>
    <col min="14849" max="14849" width="63.88671875" customWidth="1"/>
    <col min="14850" max="14850" width="4.6640625" customWidth="1"/>
    <col min="14851" max="14851" width="5.109375" customWidth="1"/>
    <col min="14852" max="14852" width="10" customWidth="1"/>
    <col min="14853" max="14853" width="8.5546875" customWidth="1"/>
    <col min="14854" max="14854" width="6.88671875" customWidth="1"/>
    <col min="14855" max="14855" width="9.5546875" customWidth="1"/>
    <col min="14856" max="14858" width="12.109375" customWidth="1"/>
    <col min="14859" max="14859" width="11.6640625" customWidth="1"/>
    <col min="15105" max="15105" width="63.88671875" customWidth="1"/>
    <col min="15106" max="15106" width="4.6640625" customWidth="1"/>
    <col min="15107" max="15107" width="5.109375" customWidth="1"/>
    <col min="15108" max="15108" width="10" customWidth="1"/>
    <col min="15109" max="15109" width="8.5546875" customWidth="1"/>
    <col min="15110" max="15110" width="6.88671875" customWidth="1"/>
    <col min="15111" max="15111" width="9.5546875" customWidth="1"/>
    <col min="15112" max="15114" width="12.109375" customWidth="1"/>
    <col min="15115" max="15115" width="11.6640625" customWidth="1"/>
    <col min="15361" max="15361" width="63.88671875" customWidth="1"/>
    <col min="15362" max="15362" width="4.6640625" customWidth="1"/>
    <col min="15363" max="15363" width="5.109375" customWidth="1"/>
    <col min="15364" max="15364" width="10" customWidth="1"/>
    <col min="15365" max="15365" width="8.5546875" customWidth="1"/>
    <col min="15366" max="15366" width="6.88671875" customWidth="1"/>
    <col min="15367" max="15367" width="9.5546875" customWidth="1"/>
    <col min="15368" max="15370" width="12.109375" customWidth="1"/>
    <col min="15371" max="15371" width="11.6640625" customWidth="1"/>
    <col min="15617" max="15617" width="63.88671875" customWidth="1"/>
    <col min="15618" max="15618" width="4.6640625" customWidth="1"/>
    <col min="15619" max="15619" width="5.109375" customWidth="1"/>
    <col min="15620" max="15620" width="10" customWidth="1"/>
    <col min="15621" max="15621" width="8.5546875" customWidth="1"/>
    <col min="15622" max="15622" width="6.88671875" customWidth="1"/>
    <col min="15623" max="15623" width="9.5546875" customWidth="1"/>
    <col min="15624" max="15626" width="12.109375" customWidth="1"/>
    <col min="15627" max="15627" width="11.6640625" customWidth="1"/>
    <col min="15873" max="15873" width="63.88671875" customWidth="1"/>
    <col min="15874" max="15874" width="4.6640625" customWidth="1"/>
    <col min="15875" max="15875" width="5.109375" customWidth="1"/>
    <col min="15876" max="15876" width="10" customWidth="1"/>
    <col min="15877" max="15877" width="8.5546875" customWidth="1"/>
    <col min="15878" max="15878" width="6.88671875" customWidth="1"/>
    <col min="15879" max="15879" width="9.5546875" customWidth="1"/>
    <col min="15880" max="15882" width="12.109375" customWidth="1"/>
    <col min="15883" max="15883" width="11.6640625" customWidth="1"/>
    <col min="16129" max="16129" width="63.88671875" customWidth="1"/>
    <col min="16130" max="16130" width="4.6640625" customWidth="1"/>
    <col min="16131" max="16131" width="5.109375" customWidth="1"/>
    <col min="16132" max="16132" width="10" customWidth="1"/>
    <col min="16133" max="16133" width="8.5546875" customWidth="1"/>
    <col min="16134" max="16134" width="6.88671875" customWidth="1"/>
    <col min="16135" max="16135" width="9.5546875" customWidth="1"/>
    <col min="16136" max="16138" width="12.109375" customWidth="1"/>
    <col min="16139" max="16139" width="11.6640625" customWidth="1"/>
  </cols>
  <sheetData>
    <row r="1" spans="1:15" s="3" customFormat="1" ht="15" customHeight="1" x14ac:dyDescent="0.25">
      <c r="F1" s="4" t="s">
        <v>140</v>
      </c>
      <c r="G1" s="4"/>
      <c r="H1" s="4"/>
      <c r="I1" s="4"/>
      <c r="J1" s="4"/>
      <c r="K1" s="4"/>
      <c r="L1" s="115"/>
    </row>
    <row r="2" spans="1:15" s="3" customFormat="1" ht="13.8" x14ac:dyDescent="0.25">
      <c r="F2" s="4"/>
      <c r="G2" s="4"/>
      <c r="H2" s="4"/>
      <c r="I2" s="4"/>
      <c r="J2" s="4"/>
      <c r="K2" s="4"/>
      <c r="L2" s="115"/>
    </row>
    <row r="3" spans="1:15" s="3" customFormat="1" ht="13.8" x14ac:dyDescent="0.25">
      <c r="A3" s="5" t="s">
        <v>1</v>
      </c>
      <c r="B3" s="5"/>
      <c r="C3" s="5"/>
      <c r="D3" s="5"/>
      <c r="E3" s="5"/>
      <c r="F3" s="5"/>
      <c r="G3" s="5"/>
      <c r="H3" s="5"/>
      <c r="I3" s="5"/>
      <c r="J3" s="5"/>
      <c r="K3" s="5"/>
      <c r="L3" s="115"/>
    </row>
    <row r="4" spans="1:15" s="3" customFormat="1" ht="13.8" x14ac:dyDescent="0.25">
      <c r="A4" s="5" t="s">
        <v>141</v>
      </c>
      <c r="B4" s="5"/>
      <c r="C4" s="5"/>
      <c r="D4" s="5"/>
      <c r="E4" s="5"/>
      <c r="F4" s="5"/>
      <c r="G4" s="5"/>
      <c r="H4" s="5"/>
      <c r="I4" s="5"/>
      <c r="J4" s="5"/>
      <c r="K4" s="5"/>
      <c r="L4" s="8"/>
      <c r="M4" s="8"/>
      <c r="N4" s="8"/>
      <c r="O4" s="8"/>
    </row>
    <row r="5" spans="1:15" s="3" customFormat="1" ht="13.5" customHeight="1" x14ac:dyDescent="0.25">
      <c r="A5" s="6" t="str">
        <f>IF([1]ЗАПОЛНИТЬ!$F$7=1,CONCATENATE([1]шапки!A4),CONCATENATE([1]шапки!A4,[1]шапки!C4))</f>
        <v xml:space="preserve">(форма № 4-2д, </v>
      </c>
      <c r="B5" s="6"/>
      <c r="C5" s="6"/>
      <c r="D5" s="7" t="str">
        <f>IF([1]ЗАПОЛНИТЬ!$F$7=1,[1]шапки!C4,[1]шапки!D4)</f>
        <v>№ 4-2м),</v>
      </c>
      <c r="E5" s="8" t="str">
        <f>IF([1]ЗАПОЛНИТЬ!$F$7=1,[1]шапки!D4,"")</f>
        <v/>
      </c>
      <c r="F5" s="10"/>
      <c r="G5" s="10"/>
      <c r="H5" s="8"/>
      <c r="I5" s="8"/>
      <c r="J5" s="8"/>
      <c r="K5" s="8"/>
      <c r="L5" s="8"/>
      <c r="M5" s="8"/>
      <c r="N5" s="8"/>
      <c r="O5" s="8"/>
    </row>
    <row r="6" spans="1:15" s="3" customFormat="1" ht="13.8" x14ac:dyDescent="0.25">
      <c r="A6" s="5" t="str">
        <f>CONCATENATE("за ",[1]ЗАПОЛНИТЬ!$B$17," ",[1]ЗАПОЛНИТЬ!$C$17)</f>
        <v>за  2015 р.</v>
      </c>
      <c r="B6" s="5"/>
      <c r="C6" s="5"/>
      <c r="D6" s="5"/>
      <c r="E6" s="5"/>
      <c r="F6" s="5"/>
      <c r="G6" s="5"/>
      <c r="H6" s="5"/>
      <c r="I6" s="5"/>
      <c r="J6" s="5"/>
      <c r="K6" s="5"/>
    </row>
    <row r="7" spans="1:15" s="12" customFormat="1" ht="4.5" hidden="1" customHeight="1" x14ac:dyDescent="0.2"/>
    <row r="8" spans="1:15" s="12" customFormat="1" ht="9" customHeight="1" x14ac:dyDescent="0.2">
      <c r="K8" s="13" t="s">
        <v>3</v>
      </c>
    </row>
    <row r="9" spans="1:15" s="12" customFormat="1" ht="23.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8"/>
      <c r="M9" s="119"/>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20">
        <f>[1]ЗАПОЛНИТЬ!B14</f>
        <v>1210136300</v>
      </c>
      <c r="L10" s="118"/>
      <c r="M10" s="18"/>
    </row>
    <row r="11" spans="1:15" s="12" customFormat="1" ht="11.25" customHeight="1" x14ac:dyDescent="0.2">
      <c r="A11" s="18" t="str">
        <f>[1]Ф.4.1.КФК20!A11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18"/>
      <c r="M11" s="18"/>
    </row>
    <row r="12" spans="1:15" s="12" customFormat="1" ht="21" customHeight="1" x14ac:dyDescent="0.25">
      <c r="A12" s="21" t="s">
        <v>101</v>
      </c>
      <c r="B12" s="21"/>
      <c r="C12" s="21"/>
      <c r="D12" s="120" t="str">
        <f>[1]ЗАПОЛНИТЬ!H9</f>
        <v>-</v>
      </c>
      <c r="E12" s="121" t="str">
        <f>IF(D12&gt;0,VLOOKUP(D12,'[1]ДовидникКВК(ГОС)'!A$1:B$65536,2,FALSE),"")</f>
        <v>-</v>
      </c>
      <c r="F12" s="121"/>
      <c r="G12" s="121"/>
      <c r="H12" s="121"/>
      <c r="I12" s="121"/>
      <c r="J12" s="25"/>
      <c r="K12" s="25"/>
      <c r="L12" s="122"/>
      <c r="M12" s="119"/>
    </row>
    <row r="13" spans="1:15" s="12" customFormat="1" ht="21" customHeight="1" x14ac:dyDescent="0.25">
      <c r="A13" s="21" t="s">
        <v>12</v>
      </c>
      <c r="B13" s="21"/>
      <c r="C13" s="21"/>
      <c r="D13" s="149"/>
      <c r="E13" s="150" t="str">
        <f>IF(D13&gt;0,VLOOKUP(D13,[1]ДовидникКПК!B$1:C$65536,2,FALSE),"")</f>
        <v/>
      </c>
      <c r="F13" s="150"/>
      <c r="G13" s="150"/>
      <c r="H13" s="150"/>
      <c r="I13" s="150"/>
      <c r="J13" s="150"/>
      <c r="K13" s="150"/>
      <c r="L13" s="118"/>
      <c r="M13" s="119"/>
    </row>
    <row r="14" spans="1:15" s="12" customFormat="1" ht="22.5" customHeight="1" x14ac:dyDescent="0.25">
      <c r="A14" s="21" t="s">
        <v>13</v>
      </c>
      <c r="B14" s="21"/>
      <c r="C14" s="21"/>
      <c r="D14" s="28" t="str">
        <f>[1]ЗАПОЛНИТЬ!H10</f>
        <v>-</v>
      </c>
      <c r="E14" s="121" t="str">
        <f>[1]ЗАПОЛНИТЬ!I10</f>
        <v>10 - Орган з питань освіти і науки, молоді</v>
      </c>
      <c r="F14" s="121"/>
      <c r="G14" s="121"/>
      <c r="H14" s="121"/>
      <c r="I14" s="121"/>
      <c r="J14" s="121"/>
      <c r="K14" s="121"/>
      <c r="L14" s="118"/>
      <c r="M14" s="119"/>
    </row>
    <row r="15" spans="1:15" s="12" customFormat="1" ht="45" customHeight="1" x14ac:dyDescent="0.25">
      <c r="A15" s="21" t="s">
        <v>14</v>
      </c>
      <c r="B15" s="21"/>
      <c r="C15" s="21"/>
      <c r="D15" s="151" t="s">
        <v>137</v>
      </c>
      <c r="E15" s="121" t="str">
        <f>IF(D15&gt;0,VLOOKUP(D15,[1]ДовидникКФК!A$1:B$65536,2,FALSE),"")</f>
        <v>Позашкільні заклади освіти, заходи із позашкільноі роботи з дітьми</v>
      </c>
      <c r="F15" s="121"/>
      <c r="G15" s="121"/>
      <c r="H15" s="121"/>
      <c r="I15" s="121"/>
      <c r="J15" s="121"/>
      <c r="K15" s="121"/>
      <c r="L15" s="118"/>
      <c r="M15" s="119"/>
    </row>
    <row r="16" spans="1:15" s="12" customFormat="1" ht="10.199999999999999" x14ac:dyDescent="0.2">
      <c r="A16" s="33" t="s">
        <v>151</v>
      </c>
    </row>
    <row r="17" spans="1:12" s="12" customFormat="1" ht="10.199999999999999" x14ac:dyDescent="0.2">
      <c r="A17" s="33" t="s">
        <v>16</v>
      </c>
    </row>
    <row r="18" spans="1:12" s="12" customFormat="1" ht="11.25" customHeight="1" x14ac:dyDescent="0.2">
      <c r="A18" s="34" t="s">
        <v>17</v>
      </c>
      <c r="B18" s="34" t="s">
        <v>18</v>
      </c>
      <c r="C18" s="34" t="s">
        <v>19</v>
      </c>
      <c r="D18" s="34" t="s">
        <v>142</v>
      </c>
      <c r="E18" s="34" t="s">
        <v>22</v>
      </c>
      <c r="F18" s="34" t="s">
        <v>105</v>
      </c>
      <c r="G18" s="34" t="s">
        <v>143</v>
      </c>
      <c r="H18" s="34" t="s">
        <v>23</v>
      </c>
      <c r="I18" s="34" t="s">
        <v>24</v>
      </c>
      <c r="J18" s="34" t="s">
        <v>25</v>
      </c>
      <c r="K18" s="126" t="s">
        <v>26</v>
      </c>
    </row>
    <row r="19" spans="1:12" s="12" customFormat="1" ht="10.199999999999999" x14ac:dyDescent="0.2">
      <c r="A19" s="34"/>
      <c r="B19" s="34"/>
      <c r="C19" s="34"/>
      <c r="D19" s="34"/>
      <c r="E19" s="34"/>
      <c r="F19" s="34"/>
      <c r="G19" s="34"/>
      <c r="H19" s="34"/>
      <c r="I19" s="34"/>
      <c r="J19" s="34"/>
      <c r="K19" s="126"/>
    </row>
    <row r="20" spans="1:12" s="12" customFormat="1" ht="21.75" customHeight="1" x14ac:dyDescent="0.2">
      <c r="A20" s="34"/>
      <c r="B20" s="34"/>
      <c r="C20" s="34"/>
      <c r="D20" s="34"/>
      <c r="E20" s="34"/>
      <c r="F20" s="34"/>
      <c r="G20" s="34"/>
      <c r="H20" s="34"/>
      <c r="I20" s="34"/>
      <c r="J20" s="34"/>
      <c r="K20" s="126"/>
    </row>
    <row r="21" spans="1:12" s="12" customFormat="1" ht="10.199999999999999" x14ac:dyDescent="0.2">
      <c r="A21" s="37">
        <v>1</v>
      </c>
      <c r="B21" s="37">
        <v>2</v>
      </c>
      <c r="C21" s="37">
        <v>3</v>
      </c>
      <c r="D21" s="37">
        <v>4</v>
      </c>
      <c r="E21" s="37">
        <v>5</v>
      </c>
      <c r="F21" s="37">
        <v>6</v>
      </c>
      <c r="G21" s="37">
        <v>7</v>
      </c>
      <c r="H21" s="37">
        <v>8</v>
      </c>
      <c r="I21" s="37">
        <v>9</v>
      </c>
      <c r="J21" s="37">
        <v>10</v>
      </c>
      <c r="K21" s="37">
        <v>11</v>
      </c>
    </row>
    <row r="22" spans="1:12" s="12" customFormat="1" ht="10.199999999999999" x14ac:dyDescent="0.2">
      <c r="A22" s="37" t="s">
        <v>112</v>
      </c>
      <c r="B22" s="39" t="s">
        <v>27</v>
      </c>
      <c r="C22" s="40" t="s">
        <v>28</v>
      </c>
      <c r="D22" s="41">
        <f>SUM(D23:D27)</f>
        <v>18262</v>
      </c>
      <c r="E22" s="91">
        <v>0</v>
      </c>
      <c r="F22" s="91">
        <v>0</v>
      </c>
      <c r="G22" s="41">
        <f>G25</f>
        <v>0</v>
      </c>
      <c r="H22" s="41">
        <f>SUM(H23:H26)</f>
        <v>18261.95</v>
      </c>
      <c r="I22" s="43" t="s">
        <v>27</v>
      </c>
      <c r="J22" s="43" t="s">
        <v>27</v>
      </c>
      <c r="K22" s="41">
        <f>E22-F22+H22-I28</f>
        <v>0</v>
      </c>
      <c r="L22" s="152" t="s">
        <v>2</v>
      </c>
    </row>
    <row r="23" spans="1:12" s="12" customFormat="1" ht="10.199999999999999" x14ac:dyDescent="0.2">
      <c r="A23" s="44" t="s">
        <v>144</v>
      </c>
      <c r="B23" s="39" t="s">
        <v>27</v>
      </c>
      <c r="C23" s="40" t="s">
        <v>29</v>
      </c>
      <c r="D23" s="94">
        <v>18262</v>
      </c>
      <c r="E23" s="43" t="s">
        <v>27</v>
      </c>
      <c r="F23" s="43" t="s">
        <v>27</v>
      </c>
      <c r="G23" s="43" t="s">
        <v>27</v>
      </c>
      <c r="H23" s="94">
        <v>18261.95</v>
      </c>
      <c r="I23" s="43" t="s">
        <v>27</v>
      </c>
      <c r="J23" s="43" t="s">
        <v>27</v>
      </c>
      <c r="K23" s="43" t="s">
        <v>27</v>
      </c>
    </row>
    <row r="24" spans="1:12" s="12" customFormat="1" ht="27.75" customHeight="1" x14ac:dyDescent="0.2">
      <c r="A24" s="127" t="s">
        <v>145</v>
      </c>
      <c r="B24" s="39" t="s">
        <v>27</v>
      </c>
      <c r="C24" s="40" t="s">
        <v>31</v>
      </c>
      <c r="D24" s="94">
        <v>0</v>
      </c>
      <c r="E24" s="43" t="s">
        <v>27</v>
      </c>
      <c r="F24" s="43" t="s">
        <v>27</v>
      </c>
      <c r="G24" s="43" t="s">
        <v>27</v>
      </c>
      <c r="H24" s="94">
        <v>0</v>
      </c>
      <c r="I24" s="43" t="s">
        <v>27</v>
      </c>
      <c r="J24" s="43" t="s">
        <v>27</v>
      </c>
      <c r="K24" s="43" t="s">
        <v>27</v>
      </c>
    </row>
    <row r="25" spans="1:12" s="12" customFormat="1" ht="15.6" x14ac:dyDescent="0.2">
      <c r="A25" s="127" t="s">
        <v>146</v>
      </c>
      <c r="B25" s="39" t="s">
        <v>27</v>
      </c>
      <c r="C25" s="40" t="s">
        <v>33</v>
      </c>
      <c r="D25" s="94">
        <v>0</v>
      </c>
      <c r="E25" s="43" t="s">
        <v>27</v>
      </c>
      <c r="F25" s="43" t="s">
        <v>27</v>
      </c>
      <c r="G25" s="128">
        <v>0</v>
      </c>
      <c r="H25" s="94">
        <v>0</v>
      </c>
      <c r="I25" s="43" t="s">
        <v>27</v>
      </c>
      <c r="J25" s="43" t="s">
        <v>27</v>
      </c>
      <c r="K25" s="43" t="s">
        <v>27</v>
      </c>
    </row>
    <row r="26" spans="1:12" s="12" customFormat="1" ht="15.6" x14ac:dyDescent="0.2">
      <c r="A26" s="127" t="s">
        <v>147</v>
      </c>
      <c r="B26" s="39" t="s">
        <v>27</v>
      </c>
      <c r="C26" s="40" t="s">
        <v>35</v>
      </c>
      <c r="D26" s="94">
        <v>0</v>
      </c>
      <c r="E26" s="43" t="s">
        <v>27</v>
      </c>
      <c r="F26" s="43" t="s">
        <v>27</v>
      </c>
      <c r="G26" s="43" t="s">
        <v>27</v>
      </c>
      <c r="H26" s="94">
        <v>0</v>
      </c>
      <c r="I26" s="43" t="s">
        <v>27</v>
      </c>
      <c r="J26" s="43" t="s">
        <v>27</v>
      </c>
      <c r="K26" s="43" t="s">
        <v>27</v>
      </c>
    </row>
    <row r="27" spans="1:12" s="12" customFormat="1" ht="10.199999999999999" x14ac:dyDescent="0.2">
      <c r="A27" s="44" t="s">
        <v>117</v>
      </c>
      <c r="B27" s="39" t="s">
        <v>27</v>
      </c>
      <c r="C27" s="40" t="s">
        <v>37</v>
      </c>
      <c r="D27" s="94">
        <v>0</v>
      </c>
      <c r="E27" s="43" t="s">
        <v>27</v>
      </c>
      <c r="F27" s="43" t="s">
        <v>27</v>
      </c>
      <c r="G27" s="43" t="s">
        <v>27</v>
      </c>
      <c r="H27" s="43" t="s">
        <v>27</v>
      </c>
      <c r="I27" s="43" t="s">
        <v>27</v>
      </c>
      <c r="J27" s="43" t="s">
        <v>27</v>
      </c>
      <c r="K27" s="43" t="s">
        <v>27</v>
      </c>
    </row>
    <row r="28" spans="1:12" s="12" customFormat="1" ht="10.199999999999999" x14ac:dyDescent="0.2">
      <c r="A28" s="129" t="s">
        <v>148</v>
      </c>
      <c r="B28" s="39" t="s">
        <v>27</v>
      </c>
      <c r="C28" s="40" t="s">
        <v>39</v>
      </c>
      <c r="D28" s="41">
        <f>D30+D64+D87+D96</f>
        <v>18262</v>
      </c>
      <c r="E28" s="43" t="s">
        <v>27</v>
      </c>
      <c r="F28" s="43" t="s">
        <v>27</v>
      </c>
      <c r="G28" s="43" t="s">
        <v>27</v>
      </c>
      <c r="H28" s="43" t="s">
        <v>27</v>
      </c>
      <c r="I28" s="41">
        <f>I30+I64+I87+I96</f>
        <v>18261.95</v>
      </c>
      <c r="J28" s="41">
        <f>J30+J64+J87+J96</f>
        <v>18323.810000000001</v>
      </c>
      <c r="K28" s="43" t="s">
        <v>27</v>
      </c>
    </row>
    <row r="29" spans="1:12" s="12" customFormat="1" ht="10.199999999999999" x14ac:dyDescent="0.2">
      <c r="A29" s="130" t="s">
        <v>119</v>
      </c>
      <c r="B29" s="131"/>
      <c r="C29" s="132"/>
      <c r="D29" s="128"/>
      <c r="E29" s="43"/>
      <c r="F29" s="43"/>
      <c r="G29" s="43"/>
      <c r="H29" s="43"/>
      <c r="I29" s="128"/>
      <c r="J29" s="128"/>
      <c r="K29" s="43"/>
    </row>
    <row r="30" spans="1:12" s="12" customFormat="1" ht="10.199999999999999" x14ac:dyDescent="0.2">
      <c r="A30" s="39" t="s">
        <v>120</v>
      </c>
      <c r="B30" s="39">
        <v>2000</v>
      </c>
      <c r="C30" s="40" t="s">
        <v>41</v>
      </c>
      <c r="D30" s="41">
        <f>D31+D36+D52+D55+D59+D63</f>
        <v>18262</v>
      </c>
      <c r="E30" s="43" t="s">
        <v>27</v>
      </c>
      <c r="F30" s="43" t="s">
        <v>27</v>
      </c>
      <c r="G30" s="43" t="s">
        <v>27</v>
      </c>
      <c r="H30" s="43" t="s">
        <v>27</v>
      </c>
      <c r="I30" s="41">
        <f>I31+I36+I52+I55+I59+I63</f>
        <v>18261.95</v>
      </c>
      <c r="J30" s="41">
        <f>J31+J36+J52+J55+J59+J63</f>
        <v>18323.810000000001</v>
      </c>
      <c r="K30" s="43" t="s">
        <v>27</v>
      </c>
    </row>
    <row r="31" spans="1:12" s="12" customFormat="1" ht="10.199999999999999" x14ac:dyDescent="0.2">
      <c r="A31" s="48" t="s">
        <v>30</v>
      </c>
      <c r="B31" s="39">
        <v>2100</v>
      </c>
      <c r="C31" s="40" t="s">
        <v>43</v>
      </c>
      <c r="D31" s="41">
        <f>D32+D35</f>
        <v>0</v>
      </c>
      <c r="E31" s="43" t="s">
        <v>27</v>
      </c>
      <c r="F31" s="43" t="s">
        <v>27</v>
      </c>
      <c r="G31" s="43" t="s">
        <v>27</v>
      </c>
      <c r="H31" s="43" t="s">
        <v>27</v>
      </c>
      <c r="I31" s="41">
        <f>I32+I35</f>
        <v>0</v>
      </c>
      <c r="J31" s="41">
        <f>J32+J35</f>
        <v>0</v>
      </c>
      <c r="K31" s="43" t="s">
        <v>27</v>
      </c>
    </row>
    <row r="32" spans="1:12" s="12" customFormat="1" ht="10.199999999999999" x14ac:dyDescent="0.2">
      <c r="A32" s="49" t="s">
        <v>32</v>
      </c>
      <c r="B32" s="50">
        <v>2110</v>
      </c>
      <c r="C32" s="133" t="s">
        <v>149</v>
      </c>
      <c r="D32" s="93">
        <f>SUM(D33:D34)</f>
        <v>0</v>
      </c>
      <c r="E32" s="43" t="s">
        <v>27</v>
      </c>
      <c r="F32" s="43" t="s">
        <v>27</v>
      </c>
      <c r="G32" s="43" t="s">
        <v>27</v>
      </c>
      <c r="H32" s="43" t="s">
        <v>27</v>
      </c>
      <c r="I32" s="93">
        <f>SUM(I33:I34)</f>
        <v>0</v>
      </c>
      <c r="J32" s="93">
        <f>SUM(J33:J34)</f>
        <v>0</v>
      </c>
      <c r="K32" s="43" t="s">
        <v>27</v>
      </c>
    </row>
    <row r="33" spans="1:11" s="12" customFormat="1" ht="10.199999999999999" x14ac:dyDescent="0.2">
      <c r="A33" s="51" t="s">
        <v>34</v>
      </c>
      <c r="B33" s="35">
        <v>2111</v>
      </c>
      <c r="C33" s="35">
        <v>110</v>
      </c>
      <c r="D33" s="94">
        <v>0</v>
      </c>
      <c r="E33" s="43" t="s">
        <v>27</v>
      </c>
      <c r="F33" s="43" t="s">
        <v>27</v>
      </c>
      <c r="G33" s="43" t="s">
        <v>27</v>
      </c>
      <c r="H33" s="43" t="s">
        <v>27</v>
      </c>
      <c r="I33" s="94">
        <v>0</v>
      </c>
      <c r="J33" s="94">
        <v>0</v>
      </c>
      <c r="K33" s="43" t="s">
        <v>27</v>
      </c>
    </row>
    <row r="34" spans="1:11" s="12" customFormat="1" ht="10.199999999999999" x14ac:dyDescent="0.2">
      <c r="A34" s="51" t="s">
        <v>36</v>
      </c>
      <c r="B34" s="35">
        <v>2112</v>
      </c>
      <c r="C34" s="35">
        <v>120</v>
      </c>
      <c r="D34" s="94">
        <v>0</v>
      </c>
      <c r="E34" s="43" t="s">
        <v>27</v>
      </c>
      <c r="F34" s="43" t="s">
        <v>27</v>
      </c>
      <c r="G34" s="43" t="s">
        <v>27</v>
      </c>
      <c r="H34" s="43" t="s">
        <v>27</v>
      </c>
      <c r="I34" s="94">
        <v>0</v>
      </c>
      <c r="J34" s="94">
        <v>0</v>
      </c>
      <c r="K34" s="43" t="s">
        <v>27</v>
      </c>
    </row>
    <row r="35" spans="1:11" s="12" customFormat="1" ht="12" customHeight="1" x14ac:dyDescent="0.2">
      <c r="A35" s="52" t="s">
        <v>38</v>
      </c>
      <c r="B35" s="50">
        <v>2120</v>
      </c>
      <c r="C35" s="50">
        <v>130</v>
      </c>
      <c r="D35" s="96">
        <v>0</v>
      </c>
      <c r="E35" s="43" t="s">
        <v>27</v>
      </c>
      <c r="F35" s="43" t="s">
        <v>27</v>
      </c>
      <c r="G35" s="43" t="s">
        <v>27</v>
      </c>
      <c r="H35" s="43" t="s">
        <v>27</v>
      </c>
      <c r="I35" s="96">
        <v>0</v>
      </c>
      <c r="J35" s="96">
        <v>0</v>
      </c>
      <c r="K35" s="43" t="s">
        <v>27</v>
      </c>
    </row>
    <row r="36" spans="1:11" s="12" customFormat="1" ht="12" customHeight="1" x14ac:dyDescent="0.2">
      <c r="A36" s="53" t="s">
        <v>40</v>
      </c>
      <c r="B36" s="39">
        <v>2200</v>
      </c>
      <c r="C36" s="39">
        <v>140</v>
      </c>
      <c r="D36" s="41">
        <f>SUM(D37:D43)+D49</f>
        <v>18262</v>
      </c>
      <c r="E36" s="43" t="s">
        <v>27</v>
      </c>
      <c r="F36" s="43" t="s">
        <v>27</v>
      </c>
      <c r="G36" s="43" t="s">
        <v>27</v>
      </c>
      <c r="H36" s="43" t="s">
        <v>27</v>
      </c>
      <c r="I36" s="41">
        <f>SUM(I37:I43)+I49</f>
        <v>18261.95</v>
      </c>
      <c r="J36" s="41">
        <f>SUM(J37:J43)+J49</f>
        <v>18323.810000000001</v>
      </c>
      <c r="K36" s="43" t="s">
        <v>27</v>
      </c>
    </row>
    <row r="37" spans="1:11" s="12" customFormat="1" ht="10.199999999999999" x14ac:dyDescent="0.2">
      <c r="A37" s="49" t="s">
        <v>42</v>
      </c>
      <c r="B37" s="50">
        <v>2210</v>
      </c>
      <c r="C37" s="50">
        <v>150</v>
      </c>
      <c r="D37" s="96">
        <v>18262</v>
      </c>
      <c r="E37" s="43" t="s">
        <v>27</v>
      </c>
      <c r="F37" s="43" t="s">
        <v>27</v>
      </c>
      <c r="G37" s="43" t="s">
        <v>27</v>
      </c>
      <c r="H37" s="43" t="s">
        <v>27</v>
      </c>
      <c r="I37" s="96">
        <v>18261.95</v>
      </c>
      <c r="J37" s="96">
        <v>18323.810000000001</v>
      </c>
      <c r="K37" s="43" t="s">
        <v>27</v>
      </c>
    </row>
    <row r="38" spans="1:11" s="12" customFormat="1" ht="10.199999999999999" x14ac:dyDescent="0.2">
      <c r="A38" s="49" t="s">
        <v>44</v>
      </c>
      <c r="B38" s="50">
        <v>2220</v>
      </c>
      <c r="C38" s="50">
        <v>160</v>
      </c>
      <c r="D38" s="96">
        <v>0</v>
      </c>
      <c r="E38" s="43" t="s">
        <v>27</v>
      </c>
      <c r="F38" s="43" t="s">
        <v>27</v>
      </c>
      <c r="G38" s="43" t="s">
        <v>27</v>
      </c>
      <c r="H38" s="43" t="s">
        <v>27</v>
      </c>
      <c r="I38" s="96"/>
      <c r="J38" s="96">
        <v>0</v>
      </c>
      <c r="K38" s="43" t="s">
        <v>27</v>
      </c>
    </row>
    <row r="39" spans="1:11" s="12" customFormat="1" ht="10.199999999999999" x14ac:dyDescent="0.2">
      <c r="A39" s="49" t="s">
        <v>45</v>
      </c>
      <c r="B39" s="50">
        <v>2230</v>
      </c>
      <c r="C39" s="50">
        <v>170</v>
      </c>
      <c r="D39" s="96">
        <v>0</v>
      </c>
      <c r="E39" s="43" t="s">
        <v>27</v>
      </c>
      <c r="F39" s="43" t="s">
        <v>27</v>
      </c>
      <c r="G39" s="43" t="s">
        <v>27</v>
      </c>
      <c r="H39" s="43" t="s">
        <v>27</v>
      </c>
      <c r="I39" s="96">
        <v>0</v>
      </c>
      <c r="J39" s="96">
        <v>0</v>
      </c>
      <c r="K39" s="43" t="s">
        <v>27</v>
      </c>
    </row>
    <row r="40" spans="1:11" s="12" customFormat="1" ht="10.199999999999999" x14ac:dyDescent="0.2">
      <c r="A40" s="49" t="s">
        <v>46</v>
      </c>
      <c r="B40" s="50">
        <v>2240</v>
      </c>
      <c r="C40" s="50">
        <v>180</v>
      </c>
      <c r="D40" s="96">
        <v>0</v>
      </c>
      <c r="E40" s="43" t="s">
        <v>27</v>
      </c>
      <c r="F40" s="43" t="s">
        <v>27</v>
      </c>
      <c r="G40" s="43" t="s">
        <v>27</v>
      </c>
      <c r="H40" s="43" t="s">
        <v>27</v>
      </c>
      <c r="I40" s="96">
        <v>0</v>
      </c>
      <c r="J40" s="96">
        <v>0</v>
      </c>
      <c r="K40" s="43" t="s">
        <v>27</v>
      </c>
    </row>
    <row r="41" spans="1:11" s="12" customFormat="1" ht="10.199999999999999" x14ac:dyDescent="0.2">
      <c r="A41" s="49" t="s">
        <v>47</v>
      </c>
      <c r="B41" s="50">
        <v>2250</v>
      </c>
      <c r="C41" s="50">
        <v>190</v>
      </c>
      <c r="D41" s="96">
        <v>0</v>
      </c>
      <c r="E41" s="43" t="s">
        <v>27</v>
      </c>
      <c r="F41" s="43" t="s">
        <v>27</v>
      </c>
      <c r="G41" s="43" t="s">
        <v>27</v>
      </c>
      <c r="H41" s="43" t="s">
        <v>27</v>
      </c>
      <c r="I41" s="96">
        <v>0</v>
      </c>
      <c r="J41" s="96">
        <v>0</v>
      </c>
      <c r="K41" s="43" t="s">
        <v>27</v>
      </c>
    </row>
    <row r="42" spans="1:11" s="12" customFormat="1" ht="12.75" customHeight="1" x14ac:dyDescent="0.2">
      <c r="A42" s="52" t="s">
        <v>48</v>
      </c>
      <c r="B42" s="50">
        <v>2260</v>
      </c>
      <c r="C42" s="50">
        <v>200</v>
      </c>
      <c r="D42" s="96">
        <v>0</v>
      </c>
      <c r="E42" s="43" t="s">
        <v>27</v>
      </c>
      <c r="F42" s="43" t="s">
        <v>27</v>
      </c>
      <c r="G42" s="43" t="s">
        <v>27</v>
      </c>
      <c r="H42" s="43" t="s">
        <v>27</v>
      </c>
      <c r="I42" s="96">
        <v>0</v>
      </c>
      <c r="J42" s="96">
        <v>0</v>
      </c>
      <c r="K42" s="43" t="s">
        <v>27</v>
      </c>
    </row>
    <row r="43" spans="1:11" s="12" customFormat="1" ht="10.199999999999999" x14ac:dyDescent="0.2">
      <c r="A43" s="52" t="s">
        <v>49</v>
      </c>
      <c r="B43" s="50">
        <v>2270</v>
      </c>
      <c r="C43" s="50">
        <v>210</v>
      </c>
      <c r="D43" s="93">
        <f>SUM(D44:D48)</f>
        <v>0</v>
      </c>
      <c r="E43" s="43" t="s">
        <v>27</v>
      </c>
      <c r="F43" s="43" t="s">
        <v>27</v>
      </c>
      <c r="G43" s="43" t="s">
        <v>27</v>
      </c>
      <c r="H43" s="43" t="s">
        <v>27</v>
      </c>
      <c r="I43" s="93">
        <f>SUM(I44:I48)</f>
        <v>0</v>
      </c>
      <c r="J43" s="93">
        <f>SUM(J44:J48)</f>
        <v>0</v>
      </c>
      <c r="K43" s="43" t="s">
        <v>27</v>
      </c>
    </row>
    <row r="44" spans="1:11" s="12" customFormat="1" ht="10.199999999999999" x14ac:dyDescent="0.2">
      <c r="A44" s="51" t="s">
        <v>50</v>
      </c>
      <c r="B44" s="35">
        <v>2271</v>
      </c>
      <c r="C44" s="35">
        <v>220</v>
      </c>
      <c r="D44" s="94">
        <v>0</v>
      </c>
      <c r="E44" s="43" t="s">
        <v>27</v>
      </c>
      <c r="F44" s="43" t="s">
        <v>27</v>
      </c>
      <c r="G44" s="43" t="s">
        <v>27</v>
      </c>
      <c r="H44" s="43" t="s">
        <v>27</v>
      </c>
      <c r="I44" s="94">
        <v>0</v>
      </c>
      <c r="J44" s="94">
        <v>0</v>
      </c>
      <c r="K44" s="43" t="s">
        <v>27</v>
      </c>
    </row>
    <row r="45" spans="1:11" s="12" customFormat="1" ht="10.199999999999999" x14ac:dyDescent="0.2">
      <c r="A45" s="51" t="s">
        <v>51</v>
      </c>
      <c r="B45" s="35">
        <v>2272</v>
      </c>
      <c r="C45" s="35">
        <v>230</v>
      </c>
      <c r="D45" s="94">
        <v>0</v>
      </c>
      <c r="E45" s="43" t="s">
        <v>27</v>
      </c>
      <c r="F45" s="43" t="s">
        <v>27</v>
      </c>
      <c r="G45" s="43" t="s">
        <v>27</v>
      </c>
      <c r="H45" s="43" t="s">
        <v>27</v>
      </c>
      <c r="I45" s="94">
        <v>0</v>
      </c>
      <c r="J45" s="94">
        <v>0</v>
      </c>
      <c r="K45" s="43" t="s">
        <v>27</v>
      </c>
    </row>
    <row r="46" spans="1:11" s="12" customFormat="1" ht="10.199999999999999" x14ac:dyDescent="0.2">
      <c r="A46" s="51" t="s">
        <v>52</v>
      </c>
      <c r="B46" s="35">
        <v>2273</v>
      </c>
      <c r="C46" s="35">
        <v>240</v>
      </c>
      <c r="D46" s="94">
        <v>0</v>
      </c>
      <c r="E46" s="43" t="s">
        <v>27</v>
      </c>
      <c r="F46" s="43" t="s">
        <v>27</v>
      </c>
      <c r="G46" s="43" t="s">
        <v>27</v>
      </c>
      <c r="H46" s="43" t="s">
        <v>27</v>
      </c>
      <c r="I46" s="94">
        <v>0</v>
      </c>
      <c r="J46" s="94">
        <v>0</v>
      </c>
      <c r="K46" s="43" t="s">
        <v>27</v>
      </c>
    </row>
    <row r="47" spans="1:11" s="12" customFormat="1" ht="10.199999999999999" x14ac:dyDescent="0.2">
      <c r="A47" s="51" t="s">
        <v>53</v>
      </c>
      <c r="B47" s="35">
        <v>2274</v>
      </c>
      <c r="C47" s="35">
        <v>250</v>
      </c>
      <c r="D47" s="94">
        <v>0</v>
      </c>
      <c r="E47" s="43" t="s">
        <v>27</v>
      </c>
      <c r="F47" s="43" t="s">
        <v>27</v>
      </c>
      <c r="G47" s="43" t="s">
        <v>27</v>
      </c>
      <c r="H47" s="43" t="s">
        <v>27</v>
      </c>
      <c r="I47" s="94">
        <v>0</v>
      </c>
      <c r="J47" s="94">
        <v>0</v>
      </c>
      <c r="K47" s="43" t="s">
        <v>27</v>
      </c>
    </row>
    <row r="48" spans="1:11" s="12" customFormat="1" ht="10.199999999999999" x14ac:dyDescent="0.2">
      <c r="A48" s="51" t="s">
        <v>54</v>
      </c>
      <c r="B48" s="35">
        <v>2275</v>
      </c>
      <c r="C48" s="35">
        <v>260</v>
      </c>
      <c r="D48" s="94">
        <v>0</v>
      </c>
      <c r="E48" s="43" t="s">
        <v>27</v>
      </c>
      <c r="F48" s="43" t="s">
        <v>27</v>
      </c>
      <c r="G48" s="43" t="s">
        <v>27</v>
      </c>
      <c r="H48" s="43" t="s">
        <v>27</v>
      </c>
      <c r="I48" s="94">
        <v>0</v>
      </c>
      <c r="J48" s="94">
        <v>0</v>
      </c>
      <c r="K48" s="43" t="s">
        <v>27</v>
      </c>
    </row>
    <row r="49" spans="1:11" s="12" customFormat="1" ht="14.25" customHeight="1" x14ac:dyDescent="0.2">
      <c r="A49" s="52" t="s">
        <v>55</v>
      </c>
      <c r="B49" s="50">
        <v>2280</v>
      </c>
      <c r="C49" s="50">
        <v>270</v>
      </c>
      <c r="D49" s="93">
        <f>SUM(D50:D51)</f>
        <v>0</v>
      </c>
      <c r="E49" s="43" t="s">
        <v>27</v>
      </c>
      <c r="F49" s="43" t="s">
        <v>27</v>
      </c>
      <c r="G49" s="43" t="s">
        <v>27</v>
      </c>
      <c r="H49" s="43" t="s">
        <v>27</v>
      </c>
      <c r="I49" s="93">
        <f>SUM(I50:I51)</f>
        <v>0</v>
      </c>
      <c r="J49" s="93">
        <f>SUM(J50:J51)</f>
        <v>0</v>
      </c>
      <c r="K49" s="43" t="s">
        <v>27</v>
      </c>
    </row>
    <row r="50" spans="1:11" s="12" customFormat="1" ht="10.199999999999999" x14ac:dyDescent="0.2">
      <c r="A50" s="134" t="s">
        <v>56</v>
      </c>
      <c r="B50" s="35">
        <v>2281</v>
      </c>
      <c r="C50" s="35">
        <v>280</v>
      </c>
      <c r="D50" s="94">
        <v>0</v>
      </c>
      <c r="E50" s="43" t="s">
        <v>27</v>
      </c>
      <c r="F50" s="43" t="s">
        <v>27</v>
      </c>
      <c r="G50" s="43" t="s">
        <v>27</v>
      </c>
      <c r="H50" s="43" t="s">
        <v>27</v>
      </c>
      <c r="I50" s="94">
        <v>0</v>
      </c>
      <c r="J50" s="94">
        <v>0</v>
      </c>
      <c r="K50" s="43" t="s">
        <v>27</v>
      </c>
    </row>
    <row r="51" spans="1:11" s="12" customFormat="1" ht="10.199999999999999" x14ac:dyDescent="0.2">
      <c r="A51" s="67" t="s">
        <v>57</v>
      </c>
      <c r="B51" s="35">
        <v>2282</v>
      </c>
      <c r="C51" s="35">
        <v>290</v>
      </c>
      <c r="D51" s="94">
        <v>0</v>
      </c>
      <c r="E51" s="43" t="s">
        <v>27</v>
      </c>
      <c r="F51" s="43" t="s">
        <v>27</v>
      </c>
      <c r="G51" s="43" t="s">
        <v>27</v>
      </c>
      <c r="H51" s="43" t="s">
        <v>27</v>
      </c>
      <c r="I51" s="94">
        <v>0</v>
      </c>
      <c r="J51" s="94">
        <v>0</v>
      </c>
      <c r="K51" s="43" t="s">
        <v>27</v>
      </c>
    </row>
    <row r="52" spans="1:11" s="12" customFormat="1" ht="10.199999999999999" x14ac:dyDescent="0.2">
      <c r="A52" s="48" t="s">
        <v>58</v>
      </c>
      <c r="B52" s="39">
        <v>2400</v>
      </c>
      <c r="C52" s="39">
        <v>300</v>
      </c>
      <c r="D52" s="41">
        <f>SUM(D53:D54)</f>
        <v>0</v>
      </c>
      <c r="E52" s="43" t="s">
        <v>27</v>
      </c>
      <c r="F52" s="43" t="s">
        <v>27</v>
      </c>
      <c r="G52" s="43" t="s">
        <v>27</v>
      </c>
      <c r="H52" s="43" t="s">
        <v>27</v>
      </c>
      <c r="I52" s="41">
        <f>SUM(I53:I54)</f>
        <v>0</v>
      </c>
      <c r="J52" s="41">
        <f>SUM(J53:J54)</f>
        <v>0</v>
      </c>
      <c r="K52" s="43" t="s">
        <v>27</v>
      </c>
    </row>
    <row r="53" spans="1:11" s="12" customFormat="1" ht="10.199999999999999" x14ac:dyDescent="0.2">
      <c r="A53" s="55" t="s">
        <v>59</v>
      </c>
      <c r="B53" s="50">
        <v>2410</v>
      </c>
      <c r="C53" s="50">
        <v>310</v>
      </c>
      <c r="D53" s="96">
        <v>0</v>
      </c>
      <c r="E53" s="43" t="s">
        <v>27</v>
      </c>
      <c r="F53" s="43" t="s">
        <v>27</v>
      </c>
      <c r="G53" s="43" t="s">
        <v>27</v>
      </c>
      <c r="H53" s="43" t="s">
        <v>27</v>
      </c>
      <c r="I53" s="96">
        <v>0</v>
      </c>
      <c r="J53" s="96">
        <v>0</v>
      </c>
      <c r="K53" s="43" t="s">
        <v>27</v>
      </c>
    </row>
    <row r="54" spans="1:11" s="12" customFormat="1" ht="12.75" customHeight="1" x14ac:dyDescent="0.2">
      <c r="A54" s="55" t="s">
        <v>60</v>
      </c>
      <c r="B54" s="50">
        <v>2420</v>
      </c>
      <c r="C54" s="50">
        <v>320</v>
      </c>
      <c r="D54" s="96">
        <v>0</v>
      </c>
      <c r="E54" s="43" t="s">
        <v>27</v>
      </c>
      <c r="F54" s="43" t="s">
        <v>27</v>
      </c>
      <c r="G54" s="43" t="s">
        <v>27</v>
      </c>
      <c r="H54" s="43" t="s">
        <v>27</v>
      </c>
      <c r="I54" s="96">
        <v>0</v>
      </c>
      <c r="J54" s="96">
        <v>0</v>
      </c>
      <c r="K54" s="43" t="s">
        <v>27</v>
      </c>
    </row>
    <row r="55" spans="1:11" s="12" customFormat="1" ht="12" customHeight="1" x14ac:dyDescent="0.2">
      <c r="A55" s="56" t="s">
        <v>61</v>
      </c>
      <c r="B55" s="39">
        <v>2600</v>
      </c>
      <c r="C55" s="39">
        <v>330</v>
      </c>
      <c r="D55" s="41">
        <f>SUM(D56:D58)</f>
        <v>0</v>
      </c>
      <c r="E55" s="43" t="s">
        <v>27</v>
      </c>
      <c r="F55" s="43" t="s">
        <v>27</v>
      </c>
      <c r="G55" s="43" t="s">
        <v>27</v>
      </c>
      <c r="H55" s="43" t="s">
        <v>27</v>
      </c>
      <c r="I55" s="41">
        <f>SUM(I56:I58)</f>
        <v>0</v>
      </c>
      <c r="J55" s="41">
        <f>SUM(J56:J58)</f>
        <v>0</v>
      </c>
      <c r="K55" s="43" t="s">
        <v>27</v>
      </c>
    </row>
    <row r="56" spans="1:11" s="12" customFormat="1" ht="11.25" customHeight="1" x14ac:dyDescent="0.2">
      <c r="A56" s="52" t="s">
        <v>62</v>
      </c>
      <c r="B56" s="50">
        <v>2610</v>
      </c>
      <c r="C56" s="50">
        <v>340</v>
      </c>
      <c r="D56" s="96">
        <v>0</v>
      </c>
      <c r="E56" s="43" t="s">
        <v>27</v>
      </c>
      <c r="F56" s="43" t="s">
        <v>27</v>
      </c>
      <c r="G56" s="43" t="s">
        <v>27</v>
      </c>
      <c r="H56" s="43" t="s">
        <v>27</v>
      </c>
      <c r="I56" s="96">
        <v>0</v>
      </c>
      <c r="J56" s="96">
        <v>0</v>
      </c>
      <c r="K56" s="43" t="s">
        <v>27</v>
      </c>
    </row>
    <row r="57" spans="1:11" s="12" customFormat="1" ht="10.199999999999999" x14ac:dyDescent="0.2">
      <c r="A57" s="52" t="s">
        <v>63</v>
      </c>
      <c r="B57" s="50">
        <v>2620</v>
      </c>
      <c r="C57" s="50">
        <v>350</v>
      </c>
      <c r="D57" s="96">
        <v>0</v>
      </c>
      <c r="E57" s="43" t="s">
        <v>27</v>
      </c>
      <c r="F57" s="43" t="s">
        <v>27</v>
      </c>
      <c r="G57" s="43" t="s">
        <v>27</v>
      </c>
      <c r="H57" s="43" t="s">
        <v>27</v>
      </c>
      <c r="I57" s="96">
        <v>0</v>
      </c>
      <c r="J57" s="96">
        <v>0</v>
      </c>
      <c r="K57" s="43" t="s">
        <v>27</v>
      </c>
    </row>
    <row r="58" spans="1:11" s="12" customFormat="1" ht="13.5" customHeight="1" x14ac:dyDescent="0.2">
      <c r="A58" s="55" t="s">
        <v>64</v>
      </c>
      <c r="B58" s="50">
        <v>2630</v>
      </c>
      <c r="C58" s="50">
        <v>360</v>
      </c>
      <c r="D58" s="96">
        <v>0</v>
      </c>
      <c r="E58" s="43" t="s">
        <v>27</v>
      </c>
      <c r="F58" s="43" t="s">
        <v>27</v>
      </c>
      <c r="G58" s="43" t="s">
        <v>27</v>
      </c>
      <c r="H58" s="43" t="s">
        <v>27</v>
      </c>
      <c r="I58" s="96">
        <v>0</v>
      </c>
      <c r="J58" s="96">
        <v>0</v>
      </c>
      <c r="K58" s="43" t="s">
        <v>27</v>
      </c>
    </row>
    <row r="59" spans="1:11" s="12" customFormat="1" ht="10.199999999999999" x14ac:dyDescent="0.2">
      <c r="A59" s="53" t="s">
        <v>65</v>
      </c>
      <c r="B59" s="39">
        <v>2700</v>
      </c>
      <c r="C59" s="39">
        <v>370</v>
      </c>
      <c r="D59" s="41">
        <f>SUM(D60:D62)</f>
        <v>0</v>
      </c>
      <c r="E59" s="43" t="s">
        <v>27</v>
      </c>
      <c r="F59" s="43" t="s">
        <v>27</v>
      </c>
      <c r="G59" s="43" t="s">
        <v>27</v>
      </c>
      <c r="H59" s="43" t="s">
        <v>27</v>
      </c>
      <c r="I59" s="41">
        <f>SUM(I60:I62)</f>
        <v>0</v>
      </c>
      <c r="J59" s="41">
        <f>SUM(J60:J62)</f>
        <v>0</v>
      </c>
      <c r="K59" s="43" t="s">
        <v>27</v>
      </c>
    </row>
    <row r="60" spans="1:11" s="12" customFormat="1" ht="10.199999999999999" x14ac:dyDescent="0.2">
      <c r="A60" s="52" t="s">
        <v>66</v>
      </c>
      <c r="B60" s="50">
        <v>2710</v>
      </c>
      <c r="C60" s="50">
        <v>380</v>
      </c>
      <c r="D60" s="96">
        <v>0</v>
      </c>
      <c r="E60" s="43" t="s">
        <v>27</v>
      </c>
      <c r="F60" s="43" t="s">
        <v>27</v>
      </c>
      <c r="G60" s="43" t="s">
        <v>27</v>
      </c>
      <c r="H60" s="43" t="s">
        <v>27</v>
      </c>
      <c r="I60" s="96">
        <v>0</v>
      </c>
      <c r="J60" s="96">
        <v>0</v>
      </c>
      <c r="K60" s="43" t="s">
        <v>27</v>
      </c>
    </row>
    <row r="61" spans="1:11" s="12" customFormat="1" ht="10.199999999999999" x14ac:dyDescent="0.2">
      <c r="A61" s="52" t="s">
        <v>67</v>
      </c>
      <c r="B61" s="50">
        <v>2720</v>
      </c>
      <c r="C61" s="50">
        <v>390</v>
      </c>
      <c r="D61" s="96">
        <v>0</v>
      </c>
      <c r="E61" s="43" t="s">
        <v>27</v>
      </c>
      <c r="F61" s="43" t="s">
        <v>27</v>
      </c>
      <c r="G61" s="43" t="s">
        <v>27</v>
      </c>
      <c r="H61" s="43" t="s">
        <v>27</v>
      </c>
      <c r="I61" s="96">
        <v>0</v>
      </c>
      <c r="J61" s="96">
        <v>0</v>
      </c>
      <c r="K61" s="43" t="s">
        <v>27</v>
      </c>
    </row>
    <row r="62" spans="1:11" s="12" customFormat="1" ht="10.199999999999999" x14ac:dyDescent="0.2">
      <c r="A62" s="52" t="s">
        <v>68</v>
      </c>
      <c r="B62" s="50">
        <v>2730</v>
      </c>
      <c r="C62" s="50">
        <v>400</v>
      </c>
      <c r="D62" s="96">
        <v>0</v>
      </c>
      <c r="E62" s="43" t="s">
        <v>27</v>
      </c>
      <c r="F62" s="43" t="s">
        <v>27</v>
      </c>
      <c r="G62" s="43" t="s">
        <v>27</v>
      </c>
      <c r="H62" s="43" t="s">
        <v>27</v>
      </c>
      <c r="I62" s="96">
        <v>0</v>
      </c>
      <c r="J62" s="96">
        <v>0</v>
      </c>
      <c r="K62" s="43" t="s">
        <v>27</v>
      </c>
    </row>
    <row r="63" spans="1:11" s="12" customFormat="1" ht="10.199999999999999" x14ac:dyDescent="0.2">
      <c r="A63" s="53" t="s">
        <v>69</v>
      </c>
      <c r="B63" s="39">
        <v>2800</v>
      </c>
      <c r="C63" s="39">
        <v>410</v>
      </c>
      <c r="D63" s="91">
        <v>0</v>
      </c>
      <c r="E63" s="43" t="s">
        <v>27</v>
      </c>
      <c r="F63" s="43" t="s">
        <v>27</v>
      </c>
      <c r="G63" s="43" t="s">
        <v>27</v>
      </c>
      <c r="H63" s="43" t="s">
        <v>27</v>
      </c>
      <c r="I63" s="91">
        <v>0</v>
      </c>
      <c r="J63" s="91">
        <v>0</v>
      </c>
      <c r="K63" s="43" t="s">
        <v>27</v>
      </c>
    </row>
    <row r="64" spans="1:11" s="12" customFormat="1" ht="10.199999999999999" x14ac:dyDescent="0.2">
      <c r="A64" s="39" t="s">
        <v>70</v>
      </c>
      <c r="B64" s="39">
        <v>3000</v>
      </c>
      <c r="C64" s="39">
        <v>420</v>
      </c>
      <c r="D64" s="41">
        <f>D65+D79</f>
        <v>0</v>
      </c>
      <c r="E64" s="43" t="s">
        <v>27</v>
      </c>
      <c r="F64" s="43" t="s">
        <v>27</v>
      </c>
      <c r="G64" s="43" t="s">
        <v>27</v>
      </c>
      <c r="H64" s="43" t="s">
        <v>27</v>
      </c>
      <c r="I64" s="41">
        <f>I65+I79</f>
        <v>0</v>
      </c>
      <c r="J64" s="41">
        <f>J65+J79</f>
        <v>0</v>
      </c>
      <c r="K64" s="43" t="s">
        <v>27</v>
      </c>
    </row>
    <row r="65" spans="1:11" s="12" customFormat="1" ht="10.199999999999999" x14ac:dyDescent="0.2">
      <c r="A65" s="48" t="s">
        <v>71</v>
      </c>
      <c r="B65" s="39">
        <v>3100</v>
      </c>
      <c r="C65" s="39">
        <v>430</v>
      </c>
      <c r="D65" s="41">
        <f>D66+D67+D70+D73+D77+D78</f>
        <v>0</v>
      </c>
      <c r="E65" s="43" t="s">
        <v>27</v>
      </c>
      <c r="F65" s="43" t="s">
        <v>27</v>
      </c>
      <c r="G65" s="43" t="s">
        <v>27</v>
      </c>
      <c r="H65" s="43" t="s">
        <v>27</v>
      </c>
      <c r="I65" s="41">
        <f>I66+I67+I70+I73+I77+I78</f>
        <v>0</v>
      </c>
      <c r="J65" s="41">
        <f>J66+J67+J70+J73+J77+J78</f>
        <v>0</v>
      </c>
      <c r="K65" s="43" t="s">
        <v>27</v>
      </c>
    </row>
    <row r="66" spans="1:11" s="12" customFormat="1" ht="10.199999999999999" x14ac:dyDescent="0.2">
      <c r="A66" s="52" t="s">
        <v>72</v>
      </c>
      <c r="B66" s="50">
        <v>3110</v>
      </c>
      <c r="C66" s="50">
        <v>440</v>
      </c>
      <c r="D66" s="96">
        <v>0</v>
      </c>
      <c r="E66" s="43" t="s">
        <v>27</v>
      </c>
      <c r="F66" s="43" t="s">
        <v>27</v>
      </c>
      <c r="G66" s="43" t="s">
        <v>27</v>
      </c>
      <c r="H66" s="43" t="s">
        <v>27</v>
      </c>
      <c r="I66" s="96">
        <v>0</v>
      </c>
      <c r="J66" s="96">
        <v>0</v>
      </c>
      <c r="K66" s="43" t="s">
        <v>27</v>
      </c>
    </row>
    <row r="67" spans="1:11" s="12" customFormat="1" ht="10.199999999999999" x14ac:dyDescent="0.2">
      <c r="A67" s="55" t="s">
        <v>73</v>
      </c>
      <c r="B67" s="50">
        <v>3120</v>
      </c>
      <c r="C67" s="50">
        <v>450</v>
      </c>
      <c r="D67" s="93">
        <f>SUM(D68:D69)</f>
        <v>0</v>
      </c>
      <c r="E67" s="43" t="s">
        <v>27</v>
      </c>
      <c r="F67" s="43" t="s">
        <v>27</v>
      </c>
      <c r="G67" s="43" t="s">
        <v>27</v>
      </c>
      <c r="H67" s="43" t="s">
        <v>27</v>
      </c>
      <c r="I67" s="93">
        <f>SUM(I68:I69)</f>
        <v>0</v>
      </c>
      <c r="J67" s="93">
        <f>SUM(J68:J69)</f>
        <v>0</v>
      </c>
      <c r="K67" s="43" t="s">
        <v>27</v>
      </c>
    </row>
    <row r="68" spans="1:11" s="12" customFormat="1" ht="10.199999999999999" x14ac:dyDescent="0.2">
      <c r="A68" s="51" t="s">
        <v>74</v>
      </c>
      <c r="B68" s="35">
        <v>3121</v>
      </c>
      <c r="C68" s="35">
        <v>460</v>
      </c>
      <c r="D68" s="94">
        <v>0</v>
      </c>
      <c r="E68" s="43" t="s">
        <v>27</v>
      </c>
      <c r="F68" s="43" t="s">
        <v>27</v>
      </c>
      <c r="G68" s="43" t="s">
        <v>27</v>
      </c>
      <c r="H68" s="43" t="s">
        <v>27</v>
      </c>
      <c r="I68" s="94">
        <v>0</v>
      </c>
      <c r="J68" s="94">
        <v>0</v>
      </c>
      <c r="K68" s="43" t="s">
        <v>27</v>
      </c>
    </row>
    <row r="69" spans="1:11" s="12" customFormat="1" ht="10.199999999999999" x14ac:dyDescent="0.2">
      <c r="A69" s="51" t="s">
        <v>75</v>
      </c>
      <c r="B69" s="35">
        <v>3122</v>
      </c>
      <c r="C69" s="35">
        <v>470</v>
      </c>
      <c r="D69" s="94">
        <v>0</v>
      </c>
      <c r="E69" s="43" t="s">
        <v>27</v>
      </c>
      <c r="F69" s="43" t="s">
        <v>27</v>
      </c>
      <c r="G69" s="43" t="s">
        <v>27</v>
      </c>
      <c r="H69" s="43" t="s">
        <v>27</v>
      </c>
      <c r="I69" s="94">
        <v>0</v>
      </c>
      <c r="J69" s="94">
        <v>0</v>
      </c>
      <c r="K69" s="43" t="s">
        <v>27</v>
      </c>
    </row>
    <row r="70" spans="1:11" s="12" customFormat="1" ht="10.199999999999999" x14ac:dyDescent="0.2">
      <c r="A70" s="49" t="s">
        <v>76</v>
      </c>
      <c r="B70" s="50">
        <v>3130</v>
      </c>
      <c r="C70" s="50">
        <v>480</v>
      </c>
      <c r="D70" s="93">
        <f>SUM(D71:D72)</f>
        <v>0</v>
      </c>
      <c r="E70" s="43" t="s">
        <v>27</v>
      </c>
      <c r="F70" s="43" t="s">
        <v>27</v>
      </c>
      <c r="G70" s="43" t="s">
        <v>27</v>
      </c>
      <c r="H70" s="43" t="s">
        <v>27</v>
      </c>
      <c r="I70" s="93">
        <f>SUM(I71:I72)</f>
        <v>0</v>
      </c>
      <c r="J70" s="93">
        <f>SUM(J71:J72)</f>
        <v>0</v>
      </c>
      <c r="K70" s="43" t="s">
        <v>27</v>
      </c>
    </row>
    <row r="71" spans="1:11" s="12" customFormat="1" ht="10.199999999999999" x14ac:dyDescent="0.2">
      <c r="A71" s="51" t="s">
        <v>77</v>
      </c>
      <c r="B71" s="35">
        <v>3131</v>
      </c>
      <c r="C71" s="50">
        <v>490</v>
      </c>
      <c r="D71" s="94">
        <v>0</v>
      </c>
      <c r="E71" s="43" t="s">
        <v>27</v>
      </c>
      <c r="F71" s="43" t="s">
        <v>27</v>
      </c>
      <c r="G71" s="43" t="s">
        <v>27</v>
      </c>
      <c r="H71" s="43" t="s">
        <v>27</v>
      </c>
      <c r="I71" s="94">
        <v>0</v>
      </c>
      <c r="J71" s="94">
        <v>0</v>
      </c>
      <c r="K71" s="43" t="s">
        <v>27</v>
      </c>
    </row>
    <row r="72" spans="1:11" s="12" customFormat="1" ht="10.199999999999999" x14ac:dyDescent="0.2">
      <c r="A72" s="51" t="s">
        <v>78</v>
      </c>
      <c r="B72" s="35">
        <v>3132</v>
      </c>
      <c r="C72" s="35">
        <v>500</v>
      </c>
      <c r="D72" s="94">
        <v>0</v>
      </c>
      <c r="E72" s="43" t="s">
        <v>27</v>
      </c>
      <c r="F72" s="43" t="s">
        <v>27</v>
      </c>
      <c r="G72" s="43" t="s">
        <v>27</v>
      </c>
      <c r="H72" s="43" t="s">
        <v>27</v>
      </c>
      <c r="I72" s="94">
        <v>0</v>
      </c>
      <c r="J72" s="94">
        <v>0</v>
      </c>
      <c r="K72" s="43" t="s">
        <v>27</v>
      </c>
    </row>
    <row r="73" spans="1:11" s="12" customFormat="1" ht="10.199999999999999" x14ac:dyDescent="0.2">
      <c r="A73" s="49" t="s">
        <v>79</v>
      </c>
      <c r="B73" s="50">
        <v>3140</v>
      </c>
      <c r="C73" s="50">
        <v>510</v>
      </c>
      <c r="D73" s="93">
        <f>SUM(D74:D76)</f>
        <v>0</v>
      </c>
      <c r="E73" s="43" t="s">
        <v>27</v>
      </c>
      <c r="F73" s="43" t="s">
        <v>27</v>
      </c>
      <c r="G73" s="43" t="s">
        <v>27</v>
      </c>
      <c r="H73" s="43" t="s">
        <v>27</v>
      </c>
      <c r="I73" s="93">
        <f>SUM(I74:I76)</f>
        <v>0</v>
      </c>
      <c r="J73" s="93">
        <f>SUM(J74:J76)</f>
        <v>0</v>
      </c>
      <c r="K73" s="43" t="s">
        <v>27</v>
      </c>
    </row>
    <row r="74" spans="1:11" s="12" customFormat="1" ht="11.4" x14ac:dyDescent="0.2">
      <c r="A74" s="135" t="s">
        <v>121</v>
      </c>
      <c r="B74" s="35">
        <v>3141</v>
      </c>
      <c r="C74" s="35">
        <v>520</v>
      </c>
      <c r="D74" s="94">
        <v>0</v>
      </c>
      <c r="E74" s="43" t="s">
        <v>27</v>
      </c>
      <c r="F74" s="43" t="s">
        <v>27</v>
      </c>
      <c r="G74" s="43" t="s">
        <v>27</v>
      </c>
      <c r="H74" s="43" t="s">
        <v>27</v>
      </c>
      <c r="I74" s="94">
        <v>0</v>
      </c>
      <c r="J74" s="94">
        <v>0</v>
      </c>
      <c r="K74" s="43" t="s">
        <v>27</v>
      </c>
    </row>
    <row r="75" spans="1:11" s="12" customFormat="1" ht="11.4" x14ac:dyDescent="0.2">
      <c r="A75" s="135" t="s">
        <v>122</v>
      </c>
      <c r="B75" s="35">
        <v>3142</v>
      </c>
      <c r="C75" s="35">
        <v>530</v>
      </c>
      <c r="D75" s="94">
        <v>0</v>
      </c>
      <c r="E75" s="43" t="s">
        <v>27</v>
      </c>
      <c r="F75" s="43" t="s">
        <v>27</v>
      </c>
      <c r="G75" s="43" t="s">
        <v>27</v>
      </c>
      <c r="H75" s="43" t="s">
        <v>27</v>
      </c>
      <c r="I75" s="94">
        <v>0</v>
      </c>
      <c r="J75" s="94">
        <v>0</v>
      </c>
      <c r="K75" s="43" t="s">
        <v>27</v>
      </c>
    </row>
    <row r="76" spans="1:11" s="12" customFormat="1" ht="11.4" x14ac:dyDescent="0.2">
      <c r="A76" s="135" t="s">
        <v>123</v>
      </c>
      <c r="B76" s="35">
        <v>3143</v>
      </c>
      <c r="C76" s="35">
        <v>540</v>
      </c>
      <c r="D76" s="94">
        <v>0</v>
      </c>
      <c r="E76" s="43" t="s">
        <v>27</v>
      </c>
      <c r="F76" s="43" t="s">
        <v>27</v>
      </c>
      <c r="G76" s="43" t="s">
        <v>27</v>
      </c>
      <c r="H76" s="43" t="s">
        <v>27</v>
      </c>
      <c r="I76" s="94">
        <v>0</v>
      </c>
      <c r="J76" s="94">
        <v>0</v>
      </c>
      <c r="K76" s="43" t="s">
        <v>27</v>
      </c>
    </row>
    <row r="77" spans="1:11" s="12" customFormat="1" ht="10.199999999999999" x14ac:dyDescent="0.2">
      <c r="A77" s="49" t="s">
        <v>80</v>
      </c>
      <c r="B77" s="50">
        <v>3150</v>
      </c>
      <c r="C77" s="50">
        <v>550</v>
      </c>
      <c r="D77" s="96">
        <v>0</v>
      </c>
      <c r="E77" s="43" t="s">
        <v>27</v>
      </c>
      <c r="F77" s="43" t="s">
        <v>27</v>
      </c>
      <c r="G77" s="43" t="s">
        <v>27</v>
      </c>
      <c r="H77" s="43" t="s">
        <v>27</v>
      </c>
      <c r="I77" s="96">
        <v>0</v>
      </c>
      <c r="J77" s="96">
        <v>0</v>
      </c>
      <c r="K77" s="43" t="s">
        <v>27</v>
      </c>
    </row>
    <row r="78" spans="1:11" s="12" customFormat="1" ht="10.199999999999999" x14ac:dyDescent="0.2">
      <c r="A78" s="49" t="s">
        <v>81</v>
      </c>
      <c r="B78" s="50">
        <v>3160</v>
      </c>
      <c r="C78" s="50">
        <v>560</v>
      </c>
      <c r="D78" s="96">
        <v>0</v>
      </c>
      <c r="E78" s="43" t="s">
        <v>27</v>
      </c>
      <c r="F78" s="43" t="s">
        <v>27</v>
      </c>
      <c r="G78" s="43" t="s">
        <v>27</v>
      </c>
      <c r="H78" s="43" t="s">
        <v>27</v>
      </c>
      <c r="I78" s="96">
        <v>0</v>
      </c>
      <c r="J78" s="96">
        <v>0</v>
      </c>
      <c r="K78" s="43" t="s">
        <v>27</v>
      </c>
    </row>
    <row r="79" spans="1:11" s="12" customFormat="1" ht="10.199999999999999" x14ac:dyDescent="0.2">
      <c r="A79" s="48" t="s">
        <v>82</v>
      </c>
      <c r="B79" s="39">
        <v>3200</v>
      </c>
      <c r="C79" s="39">
        <v>570</v>
      </c>
      <c r="D79" s="41">
        <f>SUM(D80:D82)</f>
        <v>0</v>
      </c>
      <c r="E79" s="43" t="s">
        <v>27</v>
      </c>
      <c r="F79" s="43" t="s">
        <v>27</v>
      </c>
      <c r="G79" s="43" t="s">
        <v>27</v>
      </c>
      <c r="H79" s="43" t="s">
        <v>27</v>
      </c>
      <c r="I79" s="41">
        <f>SUM(I80:I82)</f>
        <v>0</v>
      </c>
      <c r="J79" s="41">
        <f>SUM(J80:J82)</f>
        <v>0</v>
      </c>
      <c r="K79" s="43" t="s">
        <v>27</v>
      </c>
    </row>
    <row r="80" spans="1:11" s="12" customFormat="1" ht="10.199999999999999" x14ac:dyDescent="0.2">
      <c r="A80" s="52" t="s">
        <v>83</v>
      </c>
      <c r="B80" s="50">
        <v>3210</v>
      </c>
      <c r="C80" s="50">
        <v>580</v>
      </c>
      <c r="D80" s="96">
        <v>0</v>
      </c>
      <c r="E80" s="43" t="s">
        <v>27</v>
      </c>
      <c r="F80" s="43" t="s">
        <v>27</v>
      </c>
      <c r="G80" s="43" t="s">
        <v>27</v>
      </c>
      <c r="H80" s="43" t="s">
        <v>27</v>
      </c>
      <c r="I80" s="96">
        <v>0</v>
      </c>
      <c r="J80" s="96">
        <v>0</v>
      </c>
      <c r="K80" s="43" t="s">
        <v>27</v>
      </c>
    </row>
    <row r="81" spans="1:11" s="12" customFormat="1" ht="10.199999999999999" x14ac:dyDescent="0.2">
      <c r="A81" s="52" t="s">
        <v>84</v>
      </c>
      <c r="B81" s="50">
        <v>3220</v>
      </c>
      <c r="C81" s="50">
        <v>590</v>
      </c>
      <c r="D81" s="96">
        <v>0</v>
      </c>
      <c r="E81" s="43" t="s">
        <v>27</v>
      </c>
      <c r="F81" s="43" t="s">
        <v>27</v>
      </c>
      <c r="G81" s="43" t="s">
        <v>27</v>
      </c>
      <c r="H81" s="43" t="s">
        <v>27</v>
      </c>
      <c r="I81" s="96">
        <v>0</v>
      </c>
      <c r="J81" s="96">
        <v>0</v>
      </c>
      <c r="K81" s="43" t="s">
        <v>27</v>
      </c>
    </row>
    <row r="82" spans="1:11" s="12" customFormat="1" ht="10.199999999999999" x14ac:dyDescent="0.2">
      <c r="A82" s="49" t="s">
        <v>85</v>
      </c>
      <c r="B82" s="50">
        <v>3230</v>
      </c>
      <c r="C82" s="50">
        <v>600</v>
      </c>
      <c r="D82" s="96">
        <v>0</v>
      </c>
      <c r="E82" s="43" t="s">
        <v>27</v>
      </c>
      <c r="F82" s="43" t="s">
        <v>27</v>
      </c>
      <c r="G82" s="43" t="s">
        <v>27</v>
      </c>
      <c r="H82" s="43" t="s">
        <v>27</v>
      </c>
      <c r="I82" s="96">
        <v>0</v>
      </c>
      <c r="J82" s="96">
        <v>0</v>
      </c>
      <c r="K82" s="43" t="s">
        <v>27</v>
      </c>
    </row>
    <row r="83" spans="1:11" s="12" customFormat="1" ht="10.199999999999999" x14ac:dyDescent="0.2">
      <c r="A83" s="52" t="s">
        <v>86</v>
      </c>
      <c r="B83" s="50">
        <v>3240</v>
      </c>
      <c r="C83" s="50">
        <v>610</v>
      </c>
      <c r="D83" s="96">
        <v>0</v>
      </c>
      <c r="E83" s="43" t="s">
        <v>27</v>
      </c>
      <c r="F83" s="43" t="s">
        <v>27</v>
      </c>
      <c r="G83" s="43" t="s">
        <v>27</v>
      </c>
      <c r="H83" s="43" t="s">
        <v>27</v>
      </c>
      <c r="I83" s="96">
        <v>0</v>
      </c>
      <c r="J83" s="96">
        <v>0</v>
      </c>
      <c r="K83" s="43" t="s">
        <v>27</v>
      </c>
    </row>
    <row r="84" spans="1:11" s="12" customFormat="1" ht="10.199999999999999" hidden="1" x14ac:dyDescent="0.2">
      <c r="A84" s="49"/>
      <c r="B84" s="50"/>
      <c r="C84" s="136"/>
      <c r="D84" s="156"/>
      <c r="E84" s="157"/>
      <c r="F84" s="157"/>
      <c r="G84" s="157"/>
      <c r="H84" s="157"/>
      <c r="I84" s="156"/>
      <c r="J84" s="156"/>
      <c r="K84" s="157"/>
    </row>
    <row r="85" spans="1:11" s="12" customFormat="1" ht="10.199999999999999" hidden="1" x14ac:dyDescent="0.2">
      <c r="A85" s="49"/>
      <c r="B85" s="50"/>
      <c r="C85" s="136"/>
      <c r="D85" s="156"/>
      <c r="E85" s="157"/>
      <c r="F85" s="157"/>
      <c r="G85" s="157"/>
      <c r="H85" s="157"/>
      <c r="I85" s="156"/>
      <c r="J85" s="156"/>
      <c r="K85" s="157"/>
    </row>
    <row r="86" spans="1:11" s="12" customFormat="1" ht="12.75" hidden="1" customHeight="1" x14ac:dyDescent="0.2">
      <c r="A86" s="49"/>
      <c r="B86" s="50"/>
      <c r="C86" s="136"/>
      <c r="D86" s="156"/>
      <c r="E86" s="157"/>
      <c r="F86" s="157"/>
      <c r="G86" s="157"/>
      <c r="H86" s="157"/>
      <c r="I86" s="156"/>
      <c r="J86" s="156"/>
      <c r="K86" s="157"/>
    </row>
    <row r="87" spans="1:11" s="12" customFormat="1" ht="11.4" x14ac:dyDescent="0.2">
      <c r="A87" s="65" t="s">
        <v>87</v>
      </c>
      <c r="B87" s="39">
        <v>4100</v>
      </c>
      <c r="C87" s="39">
        <v>620</v>
      </c>
      <c r="D87" s="158">
        <f>D88</f>
        <v>0</v>
      </c>
      <c r="E87" s="139" t="s">
        <v>27</v>
      </c>
      <c r="F87" s="139" t="s">
        <v>27</v>
      </c>
      <c r="G87" s="139" t="s">
        <v>27</v>
      </c>
      <c r="H87" s="139" t="s">
        <v>27</v>
      </c>
      <c r="I87" s="158">
        <f>I88</f>
        <v>0</v>
      </c>
      <c r="J87" s="158">
        <f>J88</f>
        <v>0</v>
      </c>
      <c r="K87" s="139" t="s">
        <v>27</v>
      </c>
    </row>
    <row r="88" spans="1:11" s="12" customFormat="1" ht="10.199999999999999" x14ac:dyDescent="0.2">
      <c r="A88" s="49" t="s">
        <v>88</v>
      </c>
      <c r="B88" s="50">
        <v>4110</v>
      </c>
      <c r="C88" s="50">
        <v>630</v>
      </c>
      <c r="D88" s="159">
        <f>SUM(D89:D91)</f>
        <v>0</v>
      </c>
      <c r="E88" s="139" t="s">
        <v>27</v>
      </c>
      <c r="F88" s="139" t="s">
        <v>27</v>
      </c>
      <c r="G88" s="139" t="s">
        <v>27</v>
      </c>
      <c r="H88" s="139" t="s">
        <v>27</v>
      </c>
      <c r="I88" s="159">
        <f>SUM(I89:I91)</f>
        <v>0</v>
      </c>
      <c r="J88" s="159">
        <f>SUM(J89:J91)</f>
        <v>0</v>
      </c>
      <c r="K88" s="139" t="s">
        <v>27</v>
      </c>
    </row>
    <row r="89" spans="1:11" s="12" customFormat="1" ht="10.199999999999999" x14ac:dyDescent="0.2">
      <c r="A89" s="51" t="s">
        <v>89</v>
      </c>
      <c r="B89" s="35">
        <v>4111</v>
      </c>
      <c r="C89" s="35">
        <v>640</v>
      </c>
      <c r="D89" s="160">
        <v>0</v>
      </c>
      <c r="E89" s="139" t="s">
        <v>27</v>
      </c>
      <c r="F89" s="139" t="s">
        <v>27</v>
      </c>
      <c r="G89" s="139" t="s">
        <v>27</v>
      </c>
      <c r="H89" s="139" t="s">
        <v>27</v>
      </c>
      <c r="I89" s="160">
        <v>0</v>
      </c>
      <c r="J89" s="160">
        <v>0</v>
      </c>
      <c r="K89" s="139" t="s">
        <v>27</v>
      </c>
    </row>
    <row r="90" spans="1:11" s="12" customFormat="1" ht="10.199999999999999" x14ac:dyDescent="0.2">
      <c r="A90" s="51" t="s">
        <v>90</v>
      </c>
      <c r="B90" s="35">
        <v>4112</v>
      </c>
      <c r="C90" s="35">
        <v>650</v>
      </c>
      <c r="D90" s="160">
        <v>0</v>
      </c>
      <c r="E90" s="139" t="s">
        <v>27</v>
      </c>
      <c r="F90" s="139" t="s">
        <v>27</v>
      </c>
      <c r="G90" s="139" t="s">
        <v>27</v>
      </c>
      <c r="H90" s="139" t="s">
        <v>27</v>
      </c>
      <c r="I90" s="160">
        <v>0</v>
      </c>
      <c r="J90" s="160">
        <v>0</v>
      </c>
      <c r="K90" s="139" t="s">
        <v>27</v>
      </c>
    </row>
    <row r="91" spans="1:11" s="12" customFormat="1" ht="13.2" x14ac:dyDescent="0.2">
      <c r="A91" s="66" t="s">
        <v>125</v>
      </c>
      <c r="B91" s="35">
        <v>4113</v>
      </c>
      <c r="C91" s="35">
        <v>660</v>
      </c>
      <c r="D91" s="160">
        <v>0</v>
      </c>
      <c r="E91" s="139" t="s">
        <v>27</v>
      </c>
      <c r="F91" s="139" t="s">
        <v>27</v>
      </c>
      <c r="G91" s="139" t="s">
        <v>27</v>
      </c>
      <c r="H91" s="139" t="s">
        <v>27</v>
      </c>
      <c r="I91" s="160">
        <v>0</v>
      </c>
      <c r="J91" s="160">
        <v>0</v>
      </c>
      <c r="K91" s="139" t="s">
        <v>27</v>
      </c>
    </row>
    <row r="92" spans="1:11" s="12" customFormat="1" ht="10.199999999999999" hidden="1" x14ac:dyDescent="0.2">
      <c r="A92" s="49"/>
      <c r="B92" s="50"/>
      <c r="C92" s="39"/>
      <c r="D92" s="160"/>
      <c r="E92" s="139"/>
      <c r="F92" s="139"/>
      <c r="G92" s="139"/>
      <c r="H92" s="139"/>
      <c r="I92" s="160">
        <v>0</v>
      </c>
      <c r="J92" s="160">
        <v>0</v>
      </c>
      <c r="K92" s="139"/>
    </row>
    <row r="93" spans="1:11" s="12" customFormat="1" ht="10.199999999999999" hidden="1" x14ac:dyDescent="0.2">
      <c r="A93" s="67"/>
      <c r="B93" s="35"/>
      <c r="C93" s="39"/>
      <c r="D93" s="160"/>
      <c r="E93" s="139"/>
      <c r="F93" s="139"/>
      <c r="G93" s="139"/>
      <c r="H93" s="139"/>
      <c r="I93" s="160">
        <v>0</v>
      </c>
      <c r="J93" s="160">
        <v>0</v>
      </c>
      <c r="K93" s="139"/>
    </row>
    <row r="94" spans="1:11" s="12" customFormat="1" ht="10.199999999999999" hidden="1" x14ac:dyDescent="0.2">
      <c r="A94" s="67"/>
      <c r="B94" s="35"/>
      <c r="C94" s="39"/>
      <c r="D94" s="160"/>
      <c r="E94" s="139"/>
      <c r="F94" s="139"/>
      <c r="G94" s="139"/>
      <c r="H94" s="139"/>
      <c r="I94" s="160">
        <v>0</v>
      </c>
      <c r="J94" s="160">
        <v>0</v>
      </c>
      <c r="K94" s="139"/>
    </row>
    <row r="95" spans="1:11" s="12" customFormat="1" ht="10.199999999999999" hidden="1" x14ac:dyDescent="0.2">
      <c r="A95" s="51"/>
      <c r="B95" s="35"/>
      <c r="C95" s="39"/>
      <c r="D95" s="160"/>
      <c r="E95" s="139"/>
      <c r="F95" s="139"/>
      <c r="G95" s="139"/>
      <c r="H95" s="139"/>
      <c r="I95" s="160">
        <v>0</v>
      </c>
      <c r="J95" s="160">
        <v>0</v>
      </c>
      <c r="K95" s="139"/>
    </row>
    <row r="96" spans="1:11" s="12" customFormat="1" ht="11.4" x14ac:dyDescent="0.2">
      <c r="A96" s="65" t="s">
        <v>91</v>
      </c>
      <c r="B96" s="39">
        <v>4200</v>
      </c>
      <c r="C96" s="39">
        <v>670</v>
      </c>
      <c r="D96" s="158">
        <f>D97</f>
        <v>0</v>
      </c>
      <c r="E96" s="139" t="s">
        <v>27</v>
      </c>
      <c r="F96" s="139" t="s">
        <v>27</v>
      </c>
      <c r="G96" s="139" t="s">
        <v>27</v>
      </c>
      <c r="H96" s="139" t="s">
        <v>27</v>
      </c>
      <c r="I96" s="158">
        <f>I97</f>
        <v>0</v>
      </c>
      <c r="J96" s="158">
        <f>J97</f>
        <v>0</v>
      </c>
      <c r="K96" s="139" t="s">
        <v>27</v>
      </c>
    </row>
    <row r="97" spans="1:11" s="12" customFormat="1" ht="10.199999999999999" x14ac:dyDescent="0.2">
      <c r="A97" s="49" t="s">
        <v>92</v>
      </c>
      <c r="B97" s="50">
        <v>4210</v>
      </c>
      <c r="C97" s="50">
        <v>680</v>
      </c>
      <c r="D97" s="159">
        <v>0</v>
      </c>
      <c r="E97" s="139" t="s">
        <v>27</v>
      </c>
      <c r="F97" s="139" t="s">
        <v>27</v>
      </c>
      <c r="G97" s="139" t="s">
        <v>27</v>
      </c>
      <c r="H97" s="139" t="s">
        <v>27</v>
      </c>
      <c r="I97" s="159">
        <v>0</v>
      </c>
      <c r="J97" s="159">
        <v>0</v>
      </c>
      <c r="K97" s="139" t="s">
        <v>27</v>
      </c>
    </row>
    <row r="98" spans="1:11" s="12" customFormat="1" ht="10.199999999999999" hidden="1" x14ac:dyDescent="0.2">
      <c r="A98" s="59" t="s">
        <v>130</v>
      </c>
      <c r="B98" s="60">
        <v>4220</v>
      </c>
      <c r="C98" s="140">
        <v>710</v>
      </c>
      <c r="D98" s="141" t="s">
        <v>27</v>
      </c>
      <c r="E98" s="141" t="s">
        <v>27</v>
      </c>
      <c r="F98" s="141" t="s">
        <v>27</v>
      </c>
      <c r="G98" s="141"/>
      <c r="H98" s="141" t="s">
        <v>27</v>
      </c>
      <c r="I98" s="141" t="s">
        <v>27</v>
      </c>
      <c r="J98" s="141" t="s">
        <v>27</v>
      </c>
      <c r="K98" s="141" t="s">
        <v>27</v>
      </c>
    </row>
    <row r="99" spans="1:11" s="12" customFormat="1" ht="8.25" customHeight="1" x14ac:dyDescent="0.2">
      <c r="A99" s="142"/>
      <c r="B99" s="143"/>
      <c r="C99" s="144"/>
      <c r="D99" s="145"/>
      <c r="E99" s="145"/>
      <c r="F99" s="145"/>
      <c r="G99" s="145"/>
      <c r="H99" s="145"/>
      <c r="I99" s="145"/>
      <c r="J99" s="161"/>
      <c r="K99" s="145"/>
    </row>
    <row r="100" spans="1:11" x14ac:dyDescent="0.3">
      <c r="A100" s="76" t="str">
        <f>[1]ЗАПОЛНИТЬ!F30</f>
        <v xml:space="preserve">Керівник </v>
      </c>
      <c r="B100" s="146"/>
      <c r="C100" s="146"/>
      <c r="E100" s="110" t="str">
        <f>[1]ЗАПОЛНИТЬ!F26</f>
        <v>Л. О. Темченко</v>
      </c>
      <c r="F100" s="110"/>
      <c r="G100" s="110"/>
      <c r="H100" s="110"/>
    </row>
    <row r="101" spans="1:11" x14ac:dyDescent="0.3">
      <c r="B101" s="147" t="s">
        <v>97</v>
      </c>
      <c r="C101" s="147"/>
      <c r="E101" s="113" t="s">
        <v>98</v>
      </c>
      <c r="F101" s="113"/>
      <c r="G101" s="148"/>
      <c r="H101" s="3"/>
    </row>
    <row r="102" spans="1:11" x14ac:dyDescent="0.3">
      <c r="A102" s="76" t="str">
        <f>[1]ЗАПОЛНИТЬ!F31</f>
        <v>Головний бухгалтер</v>
      </c>
      <c r="B102" s="146"/>
      <c r="C102" s="146"/>
      <c r="E102" s="110" t="str">
        <f>[1]ЗАПОЛНИТЬ!F28</f>
        <v>А. М. Трусевич</v>
      </c>
      <c r="F102" s="110"/>
      <c r="G102" s="110"/>
      <c r="H102" s="110"/>
    </row>
    <row r="103" spans="1:11" x14ac:dyDescent="0.3">
      <c r="B103" s="147" t="s">
        <v>97</v>
      </c>
      <c r="C103" s="147"/>
      <c r="E103" s="113" t="s">
        <v>98</v>
      </c>
      <c r="F103" s="113"/>
      <c r="G103" s="148"/>
      <c r="H103" s="3"/>
    </row>
    <row r="104" spans="1:11" x14ac:dyDescent="0.3">
      <c r="A104" s="3" t="str">
        <f>[1]ЗАПОЛНИТЬ!C19</f>
        <v>" 12 "січня2016 року</v>
      </c>
    </row>
    <row r="105" spans="1:11" x14ac:dyDescent="0.3">
      <c r="A105" s="12" t="s">
        <v>99</v>
      </c>
    </row>
  </sheetData>
  <mergeCells count="35">
    <mergeCell ref="B101:C101"/>
    <mergeCell ref="E101:F101"/>
    <mergeCell ref="B102:C102"/>
    <mergeCell ref="E102:H102"/>
    <mergeCell ref="B103:C103"/>
    <mergeCell ref="E103:F103"/>
    <mergeCell ref="G18:G20"/>
    <mergeCell ref="H18:H20"/>
    <mergeCell ref="I18:I20"/>
    <mergeCell ref="J18:J20"/>
    <mergeCell ref="K18:K20"/>
    <mergeCell ref="B100:C100"/>
    <mergeCell ref="E100:H100"/>
    <mergeCell ref="A14:C14"/>
    <mergeCell ref="E14:K14"/>
    <mergeCell ref="A15:C15"/>
    <mergeCell ref="E15:K15"/>
    <mergeCell ref="A18:A20"/>
    <mergeCell ref="B18:B20"/>
    <mergeCell ref="C18:C20"/>
    <mergeCell ref="D18:D20"/>
    <mergeCell ref="E18:E20"/>
    <mergeCell ref="F18:F20"/>
    <mergeCell ref="B10:I10"/>
    <mergeCell ref="B11:I11"/>
    <mergeCell ref="A12:C12"/>
    <mergeCell ref="E12:I12"/>
    <mergeCell ref="A13:C13"/>
    <mergeCell ref="E13:K13"/>
    <mergeCell ref="F1:K2"/>
    <mergeCell ref="A3:K3"/>
    <mergeCell ref="A4:K4"/>
    <mergeCell ref="A5:C5"/>
    <mergeCell ref="A6:K6"/>
    <mergeCell ref="B9:I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workbookViewId="0">
      <selection sqref="A1:XFD1048576"/>
    </sheetView>
  </sheetViews>
  <sheetFormatPr defaultRowHeight="14.4" x14ac:dyDescent="0.3"/>
  <cols>
    <col min="1" max="1" width="63.88671875" customWidth="1"/>
    <col min="2" max="2" width="5" customWidth="1"/>
    <col min="3" max="3" width="5.109375" customWidth="1"/>
    <col min="4" max="4" width="10" customWidth="1"/>
    <col min="5" max="5" width="8.5546875" customWidth="1"/>
    <col min="6" max="6" width="6.88671875" customWidth="1"/>
    <col min="7" max="7" width="9.5546875" customWidth="1"/>
    <col min="8" max="10" width="12.109375" customWidth="1"/>
    <col min="11" max="11" width="11.6640625" customWidth="1"/>
    <col min="257" max="257" width="63.88671875" customWidth="1"/>
    <col min="258" max="258" width="5" customWidth="1"/>
    <col min="259" max="259" width="5.109375" customWidth="1"/>
    <col min="260" max="260" width="10" customWidth="1"/>
    <col min="261" max="261" width="8.5546875" customWidth="1"/>
    <col min="262" max="262" width="6.88671875" customWidth="1"/>
    <col min="263" max="263" width="9.5546875" customWidth="1"/>
    <col min="264" max="266" width="12.109375" customWidth="1"/>
    <col min="267" max="267" width="11.6640625" customWidth="1"/>
    <col min="513" max="513" width="63.88671875" customWidth="1"/>
    <col min="514" max="514" width="5" customWidth="1"/>
    <col min="515" max="515" width="5.109375" customWidth="1"/>
    <col min="516" max="516" width="10" customWidth="1"/>
    <col min="517" max="517" width="8.5546875" customWidth="1"/>
    <col min="518" max="518" width="6.88671875" customWidth="1"/>
    <col min="519" max="519" width="9.5546875" customWidth="1"/>
    <col min="520" max="522" width="12.109375" customWidth="1"/>
    <col min="523" max="523" width="11.6640625" customWidth="1"/>
    <col min="769" max="769" width="63.88671875" customWidth="1"/>
    <col min="770" max="770" width="5" customWidth="1"/>
    <col min="771" max="771" width="5.109375" customWidth="1"/>
    <col min="772" max="772" width="10" customWidth="1"/>
    <col min="773" max="773" width="8.5546875" customWidth="1"/>
    <col min="774" max="774" width="6.88671875" customWidth="1"/>
    <col min="775" max="775" width="9.5546875" customWidth="1"/>
    <col min="776" max="778" width="12.109375" customWidth="1"/>
    <col min="779" max="779" width="11.6640625" customWidth="1"/>
    <col min="1025" max="1025" width="63.88671875" customWidth="1"/>
    <col min="1026" max="1026" width="5" customWidth="1"/>
    <col min="1027" max="1027" width="5.109375" customWidth="1"/>
    <col min="1028" max="1028" width="10" customWidth="1"/>
    <col min="1029" max="1029" width="8.5546875" customWidth="1"/>
    <col min="1030" max="1030" width="6.88671875" customWidth="1"/>
    <col min="1031" max="1031" width="9.5546875" customWidth="1"/>
    <col min="1032" max="1034" width="12.109375" customWidth="1"/>
    <col min="1035" max="1035" width="11.6640625" customWidth="1"/>
    <col min="1281" max="1281" width="63.88671875" customWidth="1"/>
    <col min="1282" max="1282" width="5" customWidth="1"/>
    <col min="1283" max="1283" width="5.109375" customWidth="1"/>
    <col min="1284" max="1284" width="10" customWidth="1"/>
    <col min="1285" max="1285" width="8.5546875" customWidth="1"/>
    <col min="1286" max="1286" width="6.88671875" customWidth="1"/>
    <col min="1287" max="1287" width="9.5546875" customWidth="1"/>
    <col min="1288" max="1290" width="12.109375" customWidth="1"/>
    <col min="1291" max="1291" width="11.6640625" customWidth="1"/>
    <col min="1537" max="1537" width="63.88671875" customWidth="1"/>
    <col min="1538" max="1538" width="5" customWidth="1"/>
    <col min="1539" max="1539" width="5.109375" customWidth="1"/>
    <col min="1540" max="1540" width="10" customWidth="1"/>
    <col min="1541" max="1541" width="8.5546875" customWidth="1"/>
    <col min="1542" max="1542" width="6.88671875" customWidth="1"/>
    <col min="1543" max="1543" width="9.5546875" customWidth="1"/>
    <col min="1544" max="1546" width="12.109375" customWidth="1"/>
    <col min="1547" max="1547" width="11.6640625" customWidth="1"/>
    <col min="1793" max="1793" width="63.88671875" customWidth="1"/>
    <col min="1794" max="1794" width="5" customWidth="1"/>
    <col min="1795" max="1795" width="5.109375" customWidth="1"/>
    <col min="1796" max="1796" width="10" customWidth="1"/>
    <col min="1797" max="1797" width="8.5546875" customWidth="1"/>
    <col min="1798" max="1798" width="6.88671875" customWidth="1"/>
    <col min="1799" max="1799" width="9.5546875" customWidth="1"/>
    <col min="1800" max="1802" width="12.109375" customWidth="1"/>
    <col min="1803" max="1803" width="11.6640625" customWidth="1"/>
    <col min="2049" max="2049" width="63.88671875" customWidth="1"/>
    <col min="2050" max="2050" width="5" customWidth="1"/>
    <col min="2051" max="2051" width="5.109375" customWidth="1"/>
    <col min="2052" max="2052" width="10" customWidth="1"/>
    <col min="2053" max="2053" width="8.5546875" customWidth="1"/>
    <col min="2054" max="2054" width="6.88671875" customWidth="1"/>
    <col min="2055" max="2055" width="9.5546875" customWidth="1"/>
    <col min="2056" max="2058" width="12.109375" customWidth="1"/>
    <col min="2059" max="2059" width="11.6640625" customWidth="1"/>
    <col min="2305" max="2305" width="63.88671875" customWidth="1"/>
    <col min="2306" max="2306" width="5" customWidth="1"/>
    <col min="2307" max="2307" width="5.109375" customWidth="1"/>
    <col min="2308" max="2308" width="10" customWidth="1"/>
    <col min="2309" max="2309" width="8.5546875" customWidth="1"/>
    <col min="2310" max="2310" width="6.88671875" customWidth="1"/>
    <col min="2311" max="2311" width="9.5546875" customWidth="1"/>
    <col min="2312" max="2314" width="12.109375" customWidth="1"/>
    <col min="2315" max="2315" width="11.6640625" customWidth="1"/>
    <col min="2561" max="2561" width="63.88671875" customWidth="1"/>
    <col min="2562" max="2562" width="5" customWidth="1"/>
    <col min="2563" max="2563" width="5.109375" customWidth="1"/>
    <col min="2564" max="2564" width="10" customWidth="1"/>
    <col min="2565" max="2565" width="8.5546875" customWidth="1"/>
    <col min="2566" max="2566" width="6.88671875" customWidth="1"/>
    <col min="2567" max="2567" width="9.5546875" customWidth="1"/>
    <col min="2568" max="2570" width="12.109375" customWidth="1"/>
    <col min="2571" max="2571" width="11.6640625" customWidth="1"/>
    <col min="2817" max="2817" width="63.88671875" customWidth="1"/>
    <col min="2818" max="2818" width="5" customWidth="1"/>
    <col min="2819" max="2819" width="5.109375" customWidth="1"/>
    <col min="2820" max="2820" width="10" customWidth="1"/>
    <col min="2821" max="2821" width="8.5546875" customWidth="1"/>
    <col min="2822" max="2822" width="6.88671875" customWidth="1"/>
    <col min="2823" max="2823" width="9.5546875" customWidth="1"/>
    <col min="2824" max="2826" width="12.109375" customWidth="1"/>
    <col min="2827" max="2827" width="11.6640625" customWidth="1"/>
    <col min="3073" max="3073" width="63.88671875" customWidth="1"/>
    <col min="3074" max="3074" width="5" customWidth="1"/>
    <col min="3075" max="3075" width="5.109375" customWidth="1"/>
    <col min="3076" max="3076" width="10" customWidth="1"/>
    <col min="3077" max="3077" width="8.5546875" customWidth="1"/>
    <col min="3078" max="3078" width="6.88671875" customWidth="1"/>
    <col min="3079" max="3079" width="9.5546875" customWidth="1"/>
    <col min="3080" max="3082" width="12.109375" customWidth="1"/>
    <col min="3083" max="3083" width="11.6640625" customWidth="1"/>
    <col min="3329" max="3329" width="63.88671875" customWidth="1"/>
    <col min="3330" max="3330" width="5" customWidth="1"/>
    <col min="3331" max="3331" width="5.109375" customWidth="1"/>
    <col min="3332" max="3332" width="10" customWidth="1"/>
    <col min="3333" max="3333" width="8.5546875" customWidth="1"/>
    <col min="3334" max="3334" width="6.88671875" customWidth="1"/>
    <col min="3335" max="3335" width="9.5546875" customWidth="1"/>
    <col min="3336" max="3338" width="12.109375" customWidth="1"/>
    <col min="3339" max="3339" width="11.6640625" customWidth="1"/>
    <col min="3585" max="3585" width="63.88671875" customWidth="1"/>
    <col min="3586" max="3586" width="5" customWidth="1"/>
    <col min="3587" max="3587" width="5.109375" customWidth="1"/>
    <col min="3588" max="3588" width="10" customWidth="1"/>
    <col min="3589" max="3589" width="8.5546875" customWidth="1"/>
    <col min="3590" max="3590" width="6.88671875" customWidth="1"/>
    <col min="3591" max="3591" width="9.5546875" customWidth="1"/>
    <col min="3592" max="3594" width="12.109375" customWidth="1"/>
    <col min="3595" max="3595" width="11.6640625" customWidth="1"/>
    <col min="3841" max="3841" width="63.88671875" customWidth="1"/>
    <col min="3842" max="3842" width="5" customWidth="1"/>
    <col min="3843" max="3843" width="5.109375" customWidth="1"/>
    <col min="3844" max="3844" width="10" customWidth="1"/>
    <col min="3845" max="3845" width="8.5546875" customWidth="1"/>
    <col min="3846" max="3846" width="6.88671875" customWidth="1"/>
    <col min="3847" max="3847" width="9.5546875" customWidth="1"/>
    <col min="3848" max="3850" width="12.109375" customWidth="1"/>
    <col min="3851" max="3851" width="11.6640625" customWidth="1"/>
    <col min="4097" max="4097" width="63.88671875" customWidth="1"/>
    <col min="4098" max="4098" width="5" customWidth="1"/>
    <col min="4099" max="4099" width="5.109375" customWidth="1"/>
    <col min="4100" max="4100" width="10" customWidth="1"/>
    <col min="4101" max="4101" width="8.5546875" customWidth="1"/>
    <col min="4102" max="4102" width="6.88671875" customWidth="1"/>
    <col min="4103" max="4103" width="9.5546875" customWidth="1"/>
    <col min="4104" max="4106" width="12.109375" customWidth="1"/>
    <col min="4107" max="4107" width="11.6640625" customWidth="1"/>
    <col min="4353" max="4353" width="63.88671875" customWidth="1"/>
    <col min="4354" max="4354" width="5" customWidth="1"/>
    <col min="4355" max="4355" width="5.109375" customWidth="1"/>
    <col min="4356" max="4356" width="10" customWidth="1"/>
    <col min="4357" max="4357" width="8.5546875" customWidth="1"/>
    <col min="4358" max="4358" width="6.88671875" customWidth="1"/>
    <col min="4359" max="4359" width="9.5546875" customWidth="1"/>
    <col min="4360" max="4362" width="12.109375" customWidth="1"/>
    <col min="4363" max="4363" width="11.6640625" customWidth="1"/>
    <col min="4609" max="4609" width="63.88671875" customWidth="1"/>
    <col min="4610" max="4610" width="5" customWidth="1"/>
    <col min="4611" max="4611" width="5.109375" customWidth="1"/>
    <col min="4612" max="4612" width="10" customWidth="1"/>
    <col min="4613" max="4613" width="8.5546875" customWidth="1"/>
    <col min="4614" max="4614" width="6.88671875" customWidth="1"/>
    <col min="4615" max="4615" width="9.5546875" customWidth="1"/>
    <col min="4616" max="4618" width="12.109375" customWidth="1"/>
    <col min="4619" max="4619" width="11.6640625" customWidth="1"/>
    <col min="4865" max="4865" width="63.88671875" customWidth="1"/>
    <col min="4866" max="4866" width="5" customWidth="1"/>
    <col min="4867" max="4867" width="5.109375" customWidth="1"/>
    <col min="4868" max="4868" width="10" customWidth="1"/>
    <col min="4869" max="4869" width="8.5546875" customWidth="1"/>
    <col min="4870" max="4870" width="6.88671875" customWidth="1"/>
    <col min="4871" max="4871" width="9.5546875" customWidth="1"/>
    <col min="4872" max="4874" width="12.109375" customWidth="1"/>
    <col min="4875" max="4875" width="11.6640625" customWidth="1"/>
    <col min="5121" max="5121" width="63.88671875" customWidth="1"/>
    <col min="5122" max="5122" width="5" customWidth="1"/>
    <col min="5123" max="5123" width="5.109375" customWidth="1"/>
    <col min="5124" max="5124" width="10" customWidth="1"/>
    <col min="5125" max="5125" width="8.5546875" customWidth="1"/>
    <col min="5126" max="5126" width="6.88671875" customWidth="1"/>
    <col min="5127" max="5127" width="9.5546875" customWidth="1"/>
    <col min="5128" max="5130" width="12.109375" customWidth="1"/>
    <col min="5131" max="5131" width="11.6640625" customWidth="1"/>
    <col min="5377" max="5377" width="63.88671875" customWidth="1"/>
    <col min="5378" max="5378" width="5" customWidth="1"/>
    <col min="5379" max="5379" width="5.109375" customWidth="1"/>
    <col min="5380" max="5380" width="10" customWidth="1"/>
    <col min="5381" max="5381" width="8.5546875" customWidth="1"/>
    <col min="5382" max="5382" width="6.88671875" customWidth="1"/>
    <col min="5383" max="5383" width="9.5546875" customWidth="1"/>
    <col min="5384" max="5386" width="12.109375" customWidth="1"/>
    <col min="5387" max="5387" width="11.6640625" customWidth="1"/>
    <col min="5633" max="5633" width="63.88671875" customWidth="1"/>
    <col min="5634" max="5634" width="5" customWidth="1"/>
    <col min="5635" max="5635" width="5.109375" customWidth="1"/>
    <col min="5636" max="5636" width="10" customWidth="1"/>
    <col min="5637" max="5637" width="8.5546875" customWidth="1"/>
    <col min="5638" max="5638" width="6.88671875" customWidth="1"/>
    <col min="5639" max="5639" width="9.5546875" customWidth="1"/>
    <col min="5640" max="5642" width="12.109375" customWidth="1"/>
    <col min="5643" max="5643" width="11.6640625" customWidth="1"/>
    <col min="5889" max="5889" width="63.88671875" customWidth="1"/>
    <col min="5890" max="5890" width="5" customWidth="1"/>
    <col min="5891" max="5891" width="5.109375" customWidth="1"/>
    <col min="5892" max="5892" width="10" customWidth="1"/>
    <col min="5893" max="5893" width="8.5546875" customWidth="1"/>
    <col min="5894" max="5894" width="6.88671875" customWidth="1"/>
    <col min="5895" max="5895" width="9.5546875" customWidth="1"/>
    <col min="5896" max="5898" width="12.109375" customWidth="1"/>
    <col min="5899" max="5899" width="11.6640625" customWidth="1"/>
    <col min="6145" max="6145" width="63.88671875" customWidth="1"/>
    <col min="6146" max="6146" width="5" customWidth="1"/>
    <col min="6147" max="6147" width="5.109375" customWidth="1"/>
    <col min="6148" max="6148" width="10" customWidth="1"/>
    <col min="6149" max="6149" width="8.5546875" customWidth="1"/>
    <col min="6150" max="6150" width="6.88671875" customWidth="1"/>
    <col min="6151" max="6151" width="9.5546875" customWidth="1"/>
    <col min="6152" max="6154" width="12.109375" customWidth="1"/>
    <col min="6155" max="6155" width="11.6640625" customWidth="1"/>
    <col min="6401" max="6401" width="63.88671875" customWidth="1"/>
    <col min="6402" max="6402" width="5" customWidth="1"/>
    <col min="6403" max="6403" width="5.109375" customWidth="1"/>
    <col min="6404" max="6404" width="10" customWidth="1"/>
    <col min="6405" max="6405" width="8.5546875" customWidth="1"/>
    <col min="6406" max="6406" width="6.88671875" customWidth="1"/>
    <col min="6407" max="6407" width="9.5546875" customWidth="1"/>
    <col min="6408" max="6410" width="12.109375" customWidth="1"/>
    <col min="6411" max="6411" width="11.6640625" customWidth="1"/>
    <col min="6657" max="6657" width="63.88671875" customWidth="1"/>
    <col min="6658" max="6658" width="5" customWidth="1"/>
    <col min="6659" max="6659" width="5.109375" customWidth="1"/>
    <col min="6660" max="6660" width="10" customWidth="1"/>
    <col min="6661" max="6661" width="8.5546875" customWidth="1"/>
    <col min="6662" max="6662" width="6.88671875" customWidth="1"/>
    <col min="6663" max="6663" width="9.5546875" customWidth="1"/>
    <col min="6664" max="6666" width="12.109375" customWidth="1"/>
    <col min="6667" max="6667" width="11.6640625" customWidth="1"/>
    <col min="6913" max="6913" width="63.88671875" customWidth="1"/>
    <col min="6914" max="6914" width="5" customWidth="1"/>
    <col min="6915" max="6915" width="5.109375" customWidth="1"/>
    <col min="6916" max="6916" width="10" customWidth="1"/>
    <col min="6917" max="6917" width="8.5546875" customWidth="1"/>
    <col min="6918" max="6918" width="6.88671875" customWidth="1"/>
    <col min="6919" max="6919" width="9.5546875" customWidth="1"/>
    <col min="6920" max="6922" width="12.109375" customWidth="1"/>
    <col min="6923" max="6923" width="11.6640625" customWidth="1"/>
    <col min="7169" max="7169" width="63.88671875" customWidth="1"/>
    <col min="7170" max="7170" width="5" customWidth="1"/>
    <col min="7171" max="7171" width="5.109375" customWidth="1"/>
    <col min="7172" max="7172" width="10" customWidth="1"/>
    <col min="7173" max="7173" width="8.5546875" customWidth="1"/>
    <col min="7174" max="7174" width="6.88671875" customWidth="1"/>
    <col min="7175" max="7175" width="9.5546875" customWidth="1"/>
    <col min="7176" max="7178" width="12.109375" customWidth="1"/>
    <col min="7179" max="7179" width="11.6640625" customWidth="1"/>
    <col min="7425" max="7425" width="63.88671875" customWidth="1"/>
    <col min="7426" max="7426" width="5" customWidth="1"/>
    <col min="7427" max="7427" width="5.109375" customWidth="1"/>
    <col min="7428" max="7428" width="10" customWidth="1"/>
    <col min="7429" max="7429" width="8.5546875" customWidth="1"/>
    <col min="7430" max="7430" width="6.88671875" customWidth="1"/>
    <col min="7431" max="7431" width="9.5546875" customWidth="1"/>
    <col min="7432" max="7434" width="12.109375" customWidth="1"/>
    <col min="7435" max="7435" width="11.6640625" customWidth="1"/>
    <col min="7681" max="7681" width="63.88671875" customWidth="1"/>
    <col min="7682" max="7682" width="5" customWidth="1"/>
    <col min="7683" max="7683" width="5.109375" customWidth="1"/>
    <col min="7684" max="7684" width="10" customWidth="1"/>
    <col min="7685" max="7685" width="8.5546875" customWidth="1"/>
    <col min="7686" max="7686" width="6.88671875" customWidth="1"/>
    <col min="7687" max="7687" width="9.5546875" customWidth="1"/>
    <col min="7688" max="7690" width="12.109375" customWidth="1"/>
    <col min="7691" max="7691" width="11.6640625" customWidth="1"/>
    <col min="7937" max="7937" width="63.88671875" customWidth="1"/>
    <col min="7938" max="7938" width="5" customWidth="1"/>
    <col min="7939" max="7939" width="5.109375" customWidth="1"/>
    <col min="7940" max="7940" width="10" customWidth="1"/>
    <col min="7941" max="7941" width="8.5546875" customWidth="1"/>
    <col min="7942" max="7942" width="6.88671875" customWidth="1"/>
    <col min="7943" max="7943" width="9.5546875" customWidth="1"/>
    <col min="7944" max="7946" width="12.109375" customWidth="1"/>
    <col min="7947" max="7947" width="11.6640625" customWidth="1"/>
    <col min="8193" max="8193" width="63.88671875" customWidth="1"/>
    <col min="8194" max="8194" width="5" customWidth="1"/>
    <col min="8195" max="8195" width="5.109375" customWidth="1"/>
    <col min="8196" max="8196" width="10" customWidth="1"/>
    <col min="8197" max="8197" width="8.5546875" customWidth="1"/>
    <col min="8198" max="8198" width="6.88671875" customWidth="1"/>
    <col min="8199" max="8199" width="9.5546875" customWidth="1"/>
    <col min="8200" max="8202" width="12.109375" customWidth="1"/>
    <col min="8203" max="8203" width="11.6640625" customWidth="1"/>
    <col min="8449" max="8449" width="63.88671875" customWidth="1"/>
    <col min="8450" max="8450" width="5" customWidth="1"/>
    <col min="8451" max="8451" width="5.109375" customWidth="1"/>
    <col min="8452" max="8452" width="10" customWidth="1"/>
    <col min="8453" max="8453" width="8.5546875" customWidth="1"/>
    <col min="8454" max="8454" width="6.88671875" customWidth="1"/>
    <col min="8455" max="8455" width="9.5546875" customWidth="1"/>
    <col min="8456" max="8458" width="12.109375" customWidth="1"/>
    <col min="8459" max="8459" width="11.6640625" customWidth="1"/>
    <col min="8705" max="8705" width="63.88671875" customWidth="1"/>
    <col min="8706" max="8706" width="5" customWidth="1"/>
    <col min="8707" max="8707" width="5.109375" customWidth="1"/>
    <col min="8708" max="8708" width="10" customWidth="1"/>
    <col min="8709" max="8709" width="8.5546875" customWidth="1"/>
    <col min="8710" max="8710" width="6.88671875" customWidth="1"/>
    <col min="8711" max="8711" width="9.5546875" customWidth="1"/>
    <col min="8712" max="8714" width="12.109375" customWidth="1"/>
    <col min="8715" max="8715" width="11.6640625" customWidth="1"/>
    <col min="8961" max="8961" width="63.88671875" customWidth="1"/>
    <col min="8962" max="8962" width="5" customWidth="1"/>
    <col min="8963" max="8963" width="5.109375" customWidth="1"/>
    <col min="8964" max="8964" width="10" customWidth="1"/>
    <col min="8965" max="8965" width="8.5546875" customWidth="1"/>
    <col min="8966" max="8966" width="6.88671875" customWidth="1"/>
    <col min="8967" max="8967" width="9.5546875" customWidth="1"/>
    <col min="8968" max="8970" width="12.109375" customWidth="1"/>
    <col min="8971" max="8971" width="11.6640625" customWidth="1"/>
    <col min="9217" max="9217" width="63.88671875" customWidth="1"/>
    <col min="9218" max="9218" width="5" customWidth="1"/>
    <col min="9219" max="9219" width="5.109375" customWidth="1"/>
    <col min="9220" max="9220" width="10" customWidth="1"/>
    <col min="9221" max="9221" width="8.5546875" customWidth="1"/>
    <col min="9222" max="9222" width="6.88671875" customWidth="1"/>
    <col min="9223" max="9223" width="9.5546875" customWidth="1"/>
    <col min="9224" max="9226" width="12.109375" customWidth="1"/>
    <col min="9227" max="9227" width="11.6640625" customWidth="1"/>
    <col min="9473" max="9473" width="63.88671875" customWidth="1"/>
    <col min="9474" max="9474" width="5" customWidth="1"/>
    <col min="9475" max="9475" width="5.109375" customWidth="1"/>
    <col min="9476" max="9476" width="10" customWidth="1"/>
    <col min="9477" max="9477" width="8.5546875" customWidth="1"/>
    <col min="9478" max="9478" width="6.88671875" customWidth="1"/>
    <col min="9479" max="9479" width="9.5546875" customWidth="1"/>
    <col min="9480" max="9482" width="12.109375" customWidth="1"/>
    <col min="9483" max="9483" width="11.6640625" customWidth="1"/>
    <col min="9729" max="9729" width="63.88671875" customWidth="1"/>
    <col min="9730" max="9730" width="5" customWidth="1"/>
    <col min="9731" max="9731" width="5.109375" customWidth="1"/>
    <col min="9732" max="9732" width="10" customWidth="1"/>
    <col min="9733" max="9733" width="8.5546875" customWidth="1"/>
    <col min="9734" max="9734" width="6.88671875" customWidth="1"/>
    <col min="9735" max="9735" width="9.5546875" customWidth="1"/>
    <col min="9736" max="9738" width="12.109375" customWidth="1"/>
    <col min="9739" max="9739" width="11.6640625" customWidth="1"/>
    <col min="9985" max="9985" width="63.88671875" customWidth="1"/>
    <col min="9986" max="9986" width="5" customWidth="1"/>
    <col min="9987" max="9987" width="5.109375" customWidth="1"/>
    <col min="9988" max="9988" width="10" customWidth="1"/>
    <col min="9989" max="9989" width="8.5546875" customWidth="1"/>
    <col min="9990" max="9990" width="6.88671875" customWidth="1"/>
    <col min="9991" max="9991" width="9.5546875" customWidth="1"/>
    <col min="9992" max="9994" width="12.109375" customWidth="1"/>
    <col min="9995" max="9995" width="11.6640625" customWidth="1"/>
    <col min="10241" max="10241" width="63.88671875" customWidth="1"/>
    <col min="10242" max="10242" width="5" customWidth="1"/>
    <col min="10243" max="10243" width="5.109375" customWidth="1"/>
    <col min="10244" max="10244" width="10" customWidth="1"/>
    <col min="10245" max="10245" width="8.5546875" customWidth="1"/>
    <col min="10246" max="10246" width="6.88671875" customWidth="1"/>
    <col min="10247" max="10247" width="9.5546875" customWidth="1"/>
    <col min="10248" max="10250" width="12.109375" customWidth="1"/>
    <col min="10251" max="10251" width="11.6640625" customWidth="1"/>
    <col min="10497" max="10497" width="63.88671875" customWidth="1"/>
    <col min="10498" max="10498" width="5" customWidth="1"/>
    <col min="10499" max="10499" width="5.109375" customWidth="1"/>
    <col min="10500" max="10500" width="10" customWidth="1"/>
    <col min="10501" max="10501" width="8.5546875" customWidth="1"/>
    <col min="10502" max="10502" width="6.88671875" customWidth="1"/>
    <col min="10503" max="10503" width="9.5546875" customWidth="1"/>
    <col min="10504" max="10506" width="12.109375" customWidth="1"/>
    <col min="10507" max="10507" width="11.6640625" customWidth="1"/>
    <col min="10753" max="10753" width="63.88671875" customWidth="1"/>
    <col min="10754" max="10754" width="5" customWidth="1"/>
    <col min="10755" max="10755" width="5.109375" customWidth="1"/>
    <col min="10756" max="10756" width="10" customWidth="1"/>
    <col min="10757" max="10757" width="8.5546875" customWidth="1"/>
    <col min="10758" max="10758" width="6.88671875" customWidth="1"/>
    <col min="10759" max="10759" width="9.5546875" customWidth="1"/>
    <col min="10760" max="10762" width="12.109375" customWidth="1"/>
    <col min="10763" max="10763" width="11.6640625" customWidth="1"/>
    <col min="11009" max="11009" width="63.88671875" customWidth="1"/>
    <col min="11010" max="11010" width="5" customWidth="1"/>
    <col min="11011" max="11011" width="5.109375" customWidth="1"/>
    <col min="11012" max="11012" width="10" customWidth="1"/>
    <col min="11013" max="11013" width="8.5546875" customWidth="1"/>
    <col min="11014" max="11014" width="6.88671875" customWidth="1"/>
    <col min="11015" max="11015" width="9.5546875" customWidth="1"/>
    <col min="11016" max="11018" width="12.109375" customWidth="1"/>
    <col min="11019" max="11019" width="11.6640625" customWidth="1"/>
    <col min="11265" max="11265" width="63.88671875" customWidth="1"/>
    <col min="11266" max="11266" width="5" customWidth="1"/>
    <col min="11267" max="11267" width="5.109375" customWidth="1"/>
    <col min="11268" max="11268" width="10" customWidth="1"/>
    <col min="11269" max="11269" width="8.5546875" customWidth="1"/>
    <col min="11270" max="11270" width="6.88671875" customWidth="1"/>
    <col min="11271" max="11271" width="9.5546875" customWidth="1"/>
    <col min="11272" max="11274" width="12.109375" customWidth="1"/>
    <col min="11275" max="11275" width="11.6640625" customWidth="1"/>
    <col min="11521" max="11521" width="63.88671875" customWidth="1"/>
    <col min="11522" max="11522" width="5" customWidth="1"/>
    <col min="11523" max="11523" width="5.109375" customWidth="1"/>
    <col min="11524" max="11524" width="10" customWidth="1"/>
    <col min="11525" max="11525" width="8.5546875" customWidth="1"/>
    <col min="11526" max="11526" width="6.88671875" customWidth="1"/>
    <col min="11527" max="11527" width="9.5546875" customWidth="1"/>
    <col min="11528" max="11530" width="12.109375" customWidth="1"/>
    <col min="11531" max="11531" width="11.6640625" customWidth="1"/>
    <col min="11777" max="11777" width="63.88671875" customWidth="1"/>
    <col min="11778" max="11778" width="5" customWidth="1"/>
    <col min="11779" max="11779" width="5.109375" customWidth="1"/>
    <col min="11780" max="11780" width="10" customWidth="1"/>
    <col min="11781" max="11781" width="8.5546875" customWidth="1"/>
    <col min="11782" max="11782" width="6.88671875" customWidth="1"/>
    <col min="11783" max="11783" width="9.5546875" customWidth="1"/>
    <col min="11784" max="11786" width="12.109375" customWidth="1"/>
    <col min="11787" max="11787" width="11.6640625" customWidth="1"/>
    <col min="12033" max="12033" width="63.88671875" customWidth="1"/>
    <col min="12034" max="12034" width="5" customWidth="1"/>
    <col min="12035" max="12035" width="5.109375" customWidth="1"/>
    <col min="12036" max="12036" width="10" customWidth="1"/>
    <col min="12037" max="12037" width="8.5546875" customWidth="1"/>
    <col min="12038" max="12038" width="6.88671875" customWidth="1"/>
    <col min="12039" max="12039" width="9.5546875" customWidth="1"/>
    <col min="12040" max="12042" width="12.109375" customWidth="1"/>
    <col min="12043" max="12043" width="11.6640625" customWidth="1"/>
    <col min="12289" max="12289" width="63.88671875" customWidth="1"/>
    <col min="12290" max="12290" width="5" customWidth="1"/>
    <col min="12291" max="12291" width="5.109375" customWidth="1"/>
    <col min="12292" max="12292" width="10" customWidth="1"/>
    <col min="12293" max="12293" width="8.5546875" customWidth="1"/>
    <col min="12294" max="12294" width="6.88671875" customWidth="1"/>
    <col min="12295" max="12295" width="9.5546875" customWidth="1"/>
    <col min="12296" max="12298" width="12.109375" customWidth="1"/>
    <col min="12299" max="12299" width="11.6640625" customWidth="1"/>
    <col min="12545" max="12545" width="63.88671875" customWidth="1"/>
    <col min="12546" max="12546" width="5" customWidth="1"/>
    <col min="12547" max="12547" width="5.109375" customWidth="1"/>
    <col min="12548" max="12548" width="10" customWidth="1"/>
    <col min="12549" max="12549" width="8.5546875" customWidth="1"/>
    <col min="12550" max="12550" width="6.88671875" customWidth="1"/>
    <col min="12551" max="12551" width="9.5546875" customWidth="1"/>
    <col min="12552" max="12554" width="12.109375" customWidth="1"/>
    <col min="12555" max="12555" width="11.6640625" customWidth="1"/>
    <col min="12801" max="12801" width="63.88671875" customWidth="1"/>
    <col min="12802" max="12802" width="5" customWidth="1"/>
    <col min="12803" max="12803" width="5.109375" customWidth="1"/>
    <col min="12804" max="12804" width="10" customWidth="1"/>
    <col min="12805" max="12805" width="8.5546875" customWidth="1"/>
    <col min="12806" max="12806" width="6.88671875" customWidth="1"/>
    <col min="12807" max="12807" width="9.5546875" customWidth="1"/>
    <col min="12808" max="12810" width="12.109375" customWidth="1"/>
    <col min="12811" max="12811" width="11.6640625" customWidth="1"/>
    <col min="13057" max="13057" width="63.88671875" customWidth="1"/>
    <col min="13058" max="13058" width="5" customWidth="1"/>
    <col min="13059" max="13059" width="5.109375" customWidth="1"/>
    <col min="13060" max="13060" width="10" customWidth="1"/>
    <col min="13061" max="13061" width="8.5546875" customWidth="1"/>
    <col min="13062" max="13062" width="6.88671875" customWidth="1"/>
    <col min="13063" max="13063" width="9.5546875" customWidth="1"/>
    <col min="13064" max="13066" width="12.109375" customWidth="1"/>
    <col min="13067" max="13067" width="11.6640625" customWidth="1"/>
    <col min="13313" max="13313" width="63.88671875" customWidth="1"/>
    <col min="13314" max="13314" width="5" customWidth="1"/>
    <col min="13315" max="13315" width="5.109375" customWidth="1"/>
    <col min="13316" max="13316" width="10" customWidth="1"/>
    <col min="13317" max="13317" width="8.5546875" customWidth="1"/>
    <col min="13318" max="13318" width="6.88671875" customWidth="1"/>
    <col min="13319" max="13319" width="9.5546875" customWidth="1"/>
    <col min="13320" max="13322" width="12.109375" customWidth="1"/>
    <col min="13323" max="13323" width="11.6640625" customWidth="1"/>
    <col min="13569" max="13569" width="63.88671875" customWidth="1"/>
    <col min="13570" max="13570" width="5" customWidth="1"/>
    <col min="13571" max="13571" width="5.109375" customWidth="1"/>
    <col min="13572" max="13572" width="10" customWidth="1"/>
    <col min="13573" max="13573" width="8.5546875" customWidth="1"/>
    <col min="13574" max="13574" width="6.88671875" customWidth="1"/>
    <col min="13575" max="13575" width="9.5546875" customWidth="1"/>
    <col min="13576" max="13578" width="12.109375" customWidth="1"/>
    <col min="13579" max="13579" width="11.6640625" customWidth="1"/>
    <col min="13825" max="13825" width="63.88671875" customWidth="1"/>
    <col min="13826" max="13826" width="5" customWidth="1"/>
    <col min="13827" max="13827" width="5.109375" customWidth="1"/>
    <col min="13828" max="13828" width="10" customWidth="1"/>
    <col min="13829" max="13829" width="8.5546875" customWidth="1"/>
    <col min="13830" max="13830" width="6.88671875" customWidth="1"/>
    <col min="13831" max="13831" width="9.5546875" customWidth="1"/>
    <col min="13832" max="13834" width="12.109375" customWidth="1"/>
    <col min="13835" max="13835" width="11.6640625" customWidth="1"/>
    <col min="14081" max="14081" width="63.88671875" customWidth="1"/>
    <col min="14082" max="14082" width="5" customWidth="1"/>
    <col min="14083" max="14083" width="5.109375" customWidth="1"/>
    <col min="14084" max="14084" width="10" customWidth="1"/>
    <col min="14085" max="14085" width="8.5546875" customWidth="1"/>
    <col min="14086" max="14086" width="6.88671875" customWidth="1"/>
    <col min="14087" max="14087" width="9.5546875" customWidth="1"/>
    <col min="14088" max="14090" width="12.109375" customWidth="1"/>
    <col min="14091" max="14091" width="11.6640625" customWidth="1"/>
    <col min="14337" max="14337" width="63.88671875" customWidth="1"/>
    <col min="14338" max="14338" width="5" customWidth="1"/>
    <col min="14339" max="14339" width="5.109375" customWidth="1"/>
    <col min="14340" max="14340" width="10" customWidth="1"/>
    <col min="14341" max="14341" width="8.5546875" customWidth="1"/>
    <col min="14342" max="14342" width="6.88671875" customWidth="1"/>
    <col min="14343" max="14343" width="9.5546875" customWidth="1"/>
    <col min="14344" max="14346" width="12.109375" customWidth="1"/>
    <col min="14347" max="14347" width="11.6640625" customWidth="1"/>
    <col min="14593" max="14593" width="63.88671875" customWidth="1"/>
    <col min="14594" max="14594" width="5" customWidth="1"/>
    <col min="14595" max="14595" width="5.109375" customWidth="1"/>
    <col min="14596" max="14596" width="10" customWidth="1"/>
    <col min="14597" max="14597" width="8.5546875" customWidth="1"/>
    <col min="14598" max="14598" width="6.88671875" customWidth="1"/>
    <col min="14599" max="14599" width="9.5546875" customWidth="1"/>
    <col min="14600" max="14602" width="12.109375" customWidth="1"/>
    <col min="14603" max="14603" width="11.6640625" customWidth="1"/>
    <col min="14849" max="14849" width="63.88671875" customWidth="1"/>
    <col min="14850" max="14850" width="5" customWidth="1"/>
    <col min="14851" max="14851" width="5.109375" customWidth="1"/>
    <col min="14852" max="14852" width="10" customWidth="1"/>
    <col min="14853" max="14853" width="8.5546875" customWidth="1"/>
    <col min="14854" max="14854" width="6.88671875" customWidth="1"/>
    <col min="14855" max="14855" width="9.5546875" customWidth="1"/>
    <col min="14856" max="14858" width="12.109375" customWidth="1"/>
    <col min="14859" max="14859" width="11.6640625" customWidth="1"/>
    <col min="15105" max="15105" width="63.88671875" customWidth="1"/>
    <col min="15106" max="15106" width="5" customWidth="1"/>
    <col min="15107" max="15107" width="5.109375" customWidth="1"/>
    <col min="15108" max="15108" width="10" customWidth="1"/>
    <col min="15109" max="15109" width="8.5546875" customWidth="1"/>
    <col min="15110" max="15110" width="6.88671875" customWidth="1"/>
    <col min="15111" max="15111" width="9.5546875" customWidth="1"/>
    <col min="15112" max="15114" width="12.109375" customWidth="1"/>
    <col min="15115" max="15115" width="11.6640625" customWidth="1"/>
    <col min="15361" max="15361" width="63.88671875" customWidth="1"/>
    <col min="15362" max="15362" width="5" customWidth="1"/>
    <col min="15363" max="15363" width="5.109375" customWidth="1"/>
    <col min="15364" max="15364" width="10" customWidth="1"/>
    <col min="15365" max="15365" width="8.5546875" customWidth="1"/>
    <col min="15366" max="15366" width="6.88671875" customWidth="1"/>
    <col min="15367" max="15367" width="9.5546875" customWidth="1"/>
    <col min="15368" max="15370" width="12.109375" customWidth="1"/>
    <col min="15371" max="15371" width="11.6640625" customWidth="1"/>
    <col min="15617" max="15617" width="63.88671875" customWidth="1"/>
    <col min="15618" max="15618" width="5" customWidth="1"/>
    <col min="15619" max="15619" width="5.109375" customWidth="1"/>
    <col min="15620" max="15620" width="10" customWidth="1"/>
    <col min="15621" max="15621" width="8.5546875" customWidth="1"/>
    <col min="15622" max="15622" width="6.88671875" customWidth="1"/>
    <col min="15623" max="15623" width="9.5546875" customWidth="1"/>
    <col min="15624" max="15626" width="12.109375" customWidth="1"/>
    <col min="15627" max="15627" width="11.6640625" customWidth="1"/>
    <col min="15873" max="15873" width="63.88671875" customWidth="1"/>
    <col min="15874" max="15874" width="5" customWidth="1"/>
    <col min="15875" max="15875" width="5.109375" customWidth="1"/>
    <col min="15876" max="15876" width="10" customWidth="1"/>
    <col min="15877" max="15877" width="8.5546875" customWidth="1"/>
    <col min="15878" max="15878" width="6.88671875" customWidth="1"/>
    <col min="15879" max="15879" width="9.5546875" customWidth="1"/>
    <col min="15880" max="15882" width="12.109375" customWidth="1"/>
    <col min="15883" max="15883" width="11.6640625" customWidth="1"/>
    <col min="16129" max="16129" width="63.88671875" customWidth="1"/>
    <col min="16130" max="16130" width="5" customWidth="1"/>
    <col min="16131" max="16131" width="5.109375" customWidth="1"/>
    <col min="16132" max="16132" width="10" customWidth="1"/>
    <col min="16133" max="16133" width="8.5546875" customWidth="1"/>
    <col min="16134" max="16134" width="6.88671875" customWidth="1"/>
    <col min="16135" max="16135" width="9.5546875" customWidth="1"/>
    <col min="16136" max="16138" width="12.109375" customWidth="1"/>
    <col min="16139" max="16139" width="11.6640625" customWidth="1"/>
  </cols>
  <sheetData>
    <row r="1" spans="1:15" s="3" customFormat="1" ht="15" customHeight="1" x14ac:dyDescent="0.25">
      <c r="F1" s="4" t="s">
        <v>140</v>
      </c>
      <c r="G1" s="4"/>
      <c r="H1" s="4"/>
      <c r="I1" s="4"/>
      <c r="J1" s="4"/>
      <c r="K1" s="4"/>
      <c r="L1" s="115"/>
    </row>
    <row r="2" spans="1:15" s="3" customFormat="1" ht="13.8" x14ac:dyDescent="0.25">
      <c r="F2" s="4"/>
      <c r="G2" s="4"/>
      <c r="H2" s="4"/>
      <c r="I2" s="4"/>
      <c r="J2" s="4"/>
      <c r="K2" s="4"/>
      <c r="L2" s="115"/>
    </row>
    <row r="3" spans="1:15" s="3" customFormat="1" ht="13.8" x14ac:dyDescent="0.25">
      <c r="A3" s="5" t="s">
        <v>1</v>
      </c>
      <c r="B3" s="5"/>
      <c r="C3" s="5"/>
      <c r="D3" s="5"/>
      <c r="E3" s="5"/>
      <c r="F3" s="5"/>
      <c r="G3" s="5"/>
      <c r="H3" s="5"/>
      <c r="I3" s="5"/>
      <c r="J3" s="5"/>
      <c r="K3" s="5"/>
      <c r="L3" s="115"/>
    </row>
    <row r="4" spans="1:15" s="3" customFormat="1" ht="13.8" x14ac:dyDescent="0.25">
      <c r="A4" s="5" t="s">
        <v>141</v>
      </c>
      <c r="B4" s="5"/>
      <c r="C4" s="5"/>
      <c r="D4" s="5"/>
      <c r="E4" s="5"/>
      <c r="F4" s="5"/>
      <c r="G4" s="5"/>
      <c r="H4" s="5"/>
      <c r="I4" s="5"/>
      <c r="J4" s="5"/>
      <c r="K4" s="5"/>
      <c r="L4" s="8"/>
      <c r="M4" s="8"/>
      <c r="N4" s="8"/>
      <c r="O4" s="8"/>
    </row>
    <row r="5" spans="1:15" s="3" customFormat="1" ht="13.5" customHeight="1" x14ac:dyDescent="0.25">
      <c r="A5" s="6" t="str">
        <f>IF([1]ЗАПОЛНИТЬ!$F$7=1,CONCATENATE([1]шапки!A4),CONCATENATE([1]шапки!A4,[1]шапки!C4))</f>
        <v xml:space="preserve">(форма № 4-2д, </v>
      </c>
      <c r="B5" s="6"/>
      <c r="C5" s="6"/>
      <c r="D5" s="7" t="str">
        <f>IF([1]ЗАПОЛНИТЬ!$F$7=1,[1]шапки!C4,[1]шапки!D4)</f>
        <v>№ 4-2м),</v>
      </c>
      <c r="E5" s="8" t="str">
        <f>IF([1]ЗАПОЛНИТЬ!$F$7=1,[1]шапки!D4,"")</f>
        <v/>
      </c>
      <c r="F5" s="10"/>
      <c r="G5" s="10"/>
      <c r="H5" s="8"/>
      <c r="I5" s="8"/>
      <c r="J5" s="8"/>
      <c r="K5" s="8"/>
      <c r="L5" s="8"/>
      <c r="M5" s="8"/>
      <c r="N5" s="8"/>
      <c r="O5" s="8"/>
    </row>
    <row r="6" spans="1:15" s="3" customFormat="1" ht="13.8" x14ac:dyDescent="0.25">
      <c r="A6" s="5" t="str">
        <f>CONCATENATE("за ",[1]ЗАПОЛНИТЬ!$B$17," ",[1]ЗАПОЛНИТЬ!$C$17)</f>
        <v>за  2015 р.</v>
      </c>
      <c r="B6" s="5"/>
      <c r="C6" s="5"/>
      <c r="D6" s="5"/>
      <c r="E6" s="5"/>
      <c r="F6" s="5"/>
      <c r="G6" s="5"/>
      <c r="H6" s="5"/>
      <c r="I6" s="5"/>
      <c r="J6" s="5"/>
      <c r="K6" s="5"/>
    </row>
    <row r="7" spans="1:15" s="12" customFormat="1" ht="4.5" hidden="1" customHeight="1" x14ac:dyDescent="0.2"/>
    <row r="8" spans="1:15" s="12" customFormat="1" ht="9" customHeight="1" x14ac:dyDescent="0.2">
      <c r="K8" s="13" t="s">
        <v>3</v>
      </c>
    </row>
    <row r="9" spans="1:15" s="12" customFormat="1" ht="23.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8"/>
      <c r="M9" s="119"/>
    </row>
    <row r="10" spans="1:15" s="12" customFormat="1" ht="11.25" customHeight="1" x14ac:dyDescent="0.2">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20">
        <f>[1]ЗАПОЛНИТЬ!B14</f>
        <v>1210136300</v>
      </c>
      <c r="L10" s="118"/>
      <c r="M10" s="18"/>
    </row>
    <row r="11" spans="1:15" s="12" customFormat="1" ht="11.25" customHeight="1" x14ac:dyDescent="0.2">
      <c r="A11" s="18" t="str">
        <f>[1]Ф.4.1.КФК20!A11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18"/>
      <c r="M11" s="18"/>
    </row>
    <row r="12" spans="1:15" s="12" customFormat="1" ht="21" customHeight="1" x14ac:dyDescent="0.25">
      <c r="A12" s="21" t="s">
        <v>101</v>
      </c>
      <c r="B12" s="21"/>
      <c r="C12" s="21"/>
      <c r="D12" s="120" t="str">
        <f>[1]ЗАПОЛНИТЬ!H9</f>
        <v>-</v>
      </c>
      <c r="E12" s="121" t="str">
        <f>IF(D12&gt;0,VLOOKUP(D12,'[1]ДовидникКВК(ГОС)'!A$1:B$65536,2,FALSE),"")</f>
        <v>-</v>
      </c>
      <c r="F12" s="121"/>
      <c r="G12" s="121"/>
      <c r="H12" s="121"/>
      <c r="I12" s="121"/>
      <c r="J12" s="25"/>
      <c r="K12" s="25"/>
      <c r="L12" s="122"/>
      <c r="M12" s="119"/>
    </row>
    <row r="13" spans="1:15" s="12" customFormat="1" ht="21" customHeight="1" x14ac:dyDescent="0.25">
      <c r="A13" s="21" t="s">
        <v>12</v>
      </c>
      <c r="B13" s="21"/>
      <c r="C13" s="21"/>
      <c r="D13" s="149"/>
      <c r="E13" s="150" t="str">
        <f>IF(D13&gt;0,VLOOKUP(D13,[1]ДовидникКПК!B$1:C$65536,2,FALSE),"")</f>
        <v/>
      </c>
      <c r="F13" s="150"/>
      <c r="G13" s="150"/>
      <c r="H13" s="150"/>
      <c r="I13" s="150"/>
      <c r="J13" s="150"/>
      <c r="K13" s="150"/>
      <c r="L13" s="118"/>
      <c r="M13" s="119"/>
    </row>
    <row r="14" spans="1:15" s="12" customFormat="1" ht="22.5" customHeight="1" x14ac:dyDescent="0.25">
      <c r="A14" s="21" t="s">
        <v>13</v>
      </c>
      <c r="B14" s="21"/>
      <c r="C14" s="21"/>
      <c r="D14" s="28" t="str">
        <f>[1]ЗАПОЛНИТЬ!H10</f>
        <v>-</v>
      </c>
      <c r="E14" s="121" t="str">
        <f>[1]ЗАПОЛНИТЬ!I10</f>
        <v>10 - Орган з питань освіти і науки, молоді</v>
      </c>
      <c r="F14" s="121"/>
      <c r="G14" s="121"/>
      <c r="H14" s="121"/>
      <c r="I14" s="121"/>
      <c r="J14" s="121"/>
      <c r="K14" s="121"/>
      <c r="L14" s="118"/>
      <c r="M14" s="119"/>
    </row>
    <row r="15" spans="1:15" s="12" customFormat="1" ht="45" customHeight="1" x14ac:dyDescent="0.25">
      <c r="A15" s="21" t="s">
        <v>14</v>
      </c>
      <c r="B15" s="21"/>
      <c r="C15" s="21"/>
      <c r="D15" s="151" t="s">
        <v>138</v>
      </c>
      <c r="E15" s="121" t="str">
        <f>IF(D15&gt;0,VLOOKUP(D15,[1]ДовидникКФК!A$1:B$65536,2,FALSE),"")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
      <c r="F15" s="121"/>
      <c r="G15" s="121"/>
      <c r="H15" s="121"/>
      <c r="I15" s="121"/>
      <c r="J15" s="121"/>
      <c r="K15" s="121"/>
      <c r="L15" s="118"/>
      <c r="M15" s="119"/>
    </row>
    <row r="16" spans="1:15" s="12" customFormat="1" ht="10.199999999999999" x14ac:dyDescent="0.2">
      <c r="A16" s="33" t="s">
        <v>151</v>
      </c>
    </row>
    <row r="17" spans="1:12" s="12" customFormat="1" ht="10.199999999999999" x14ac:dyDescent="0.2">
      <c r="A17" s="33" t="s">
        <v>16</v>
      </c>
    </row>
    <row r="18" spans="1:12" s="12" customFormat="1" ht="11.25" customHeight="1" x14ac:dyDescent="0.2">
      <c r="A18" s="34" t="s">
        <v>17</v>
      </c>
      <c r="B18" s="34" t="s">
        <v>18</v>
      </c>
      <c r="C18" s="34" t="s">
        <v>19</v>
      </c>
      <c r="D18" s="34" t="s">
        <v>142</v>
      </c>
      <c r="E18" s="34" t="s">
        <v>22</v>
      </c>
      <c r="F18" s="34" t="s">
        <v>105</v>
      </c>
      <c r="G18" s="34" t="s">
        <v>143</v>
      </c>
      <c r="H18" s="34" t="s">
        <v>23</v>
      </c>
      <c r="I18" s="34" t="s">
        <v>24</v>
      </c>
      <c r="J18" s="34" t="s">
        <v>25</v>
      </c>
      <c r="K18" s="126" t="s">
        <v>26</v>
      </c>
    </row>
    <row r="19" spans="1:12" s="12" customFormat="1" ht="10.199999999999999" x14ac:dyDescent="0.2">
      <c r="A19" s="34"/>
      <c r="B19" s="34"/>
      <c r="C19" s="34"/>
      <c r="D19" s="34"/>
      <c r="E19" s="34"/>
      <c r="F19" s="34"/>
      <c r="G19" s="34"/>
      <c r="H19" s="34"/>
      <c r="I19" s="34"/>
      <c r="J19" s="34"/>
      <c r="K19" s="126"/>
    </row>
    <row r="20" spans="1:12" s="12" customFormat="1" ht="21.75" customHeight="1" x14ac:dyDescent="0.2">
      <c r="A20" s="34"/>
      <c r="B20" s="34"/>
      <c r="C20" s="34"/>
      <c r="D20" s="34"/>
      <c r="E20" s="34"/>
      <c r="F20" s="34"/>
      <c r="G20" s="34"/>
      <c r="H20" s="34"/>
      <c r="I20" s="34"/>
      <c r="J20" s="34"/>
      <c r="K20" s="126"/>
    </row>
    <row r="21" spans="1:12" s="12" customFormat="1" ht="10.199999999999999" x14ac:dyDescent="0.2">
      <c r="A21" s="37">
        <v>1</v>
      </c>
      <c r="B21" s="37">
        <v>2</v>
      </c>
      <c r="C21" s="37">
        <v>3</v>
      </c>
      <c r="D21" s="37">
        <v>4</v>
      </c>
      <c r="E21" s="37">
        <v>5</v>
      </c>
      <c r="F21" s="37">
        <v>6</v>
      </c>
      <c r="G21" s="37">
        <v>7</v>
      </c>
      <c r="H21" s="37">
        <v>8</v>
      </c>
      <c r="I21" s="37">
        <v>9</v>
      </c>
      <c r="J21" s="37">
        <v>10</v>
      </c>
      <c r="K21" s="37">
        <v>11</v>
      </c>
    </row>
    <row r="22" spans="1:12" s="12" customFormat="1" ht="10.199999999999999" x14ac:dyDescent="0.2">
      <c r="A22" s="37" t="s">
        <v>112</v>
      </c>
      <c r="B22" s="39" t="s">
        <v>27</v>
      </c>
      <c r="C22" s="40" t="s">
        <v>28</v>
      </c>
      <c r="D22" s="41">
        <f>SUM(D23:D27)</f>
        <v>7740</v>
      </c>
      <c r="E22" s="91">
        <v>204.4</v>
      </c>
      <c r="F22" s="91">
        <v>0</v>
      </c>
      <c r="G22" s="41">
        <f>G25</f>
        <v>0</v>
      </c>
      <c r="H22" s="41">
        <f>SUM(H23:H26)</f>
        <v>7740</v>
      </c>
      <c r="I22" s="43" t="s">
        <v>27</v>
      </c>
      <c r="J22" s="43" t="s">
        <v>27</v>
      </c>
      <c r="K22" s="41">
        <f>E22-F22+H22-I28</f>
        <v>204.39999999999964</v>
      </c>
      <c r="L22" s="152" t="s">
        <v>2</v>
      </c>
    </row>
    <row r="23" spans="1:12" s="12" customFormat="1" ht="10.199999999999999" x14ac:dyDescent="0.2">
      <c r="A23" s="44" t="s">
        <v>144</v>
      </c>
      <c r="B23" s="39" t="s">
        <v>27</v>
      </c>
      <c r="C23" s="40" t="s">
        <v>29</v>
      </c>
      <c r="D23" s="94">
        <v>0</v>
      </c>
      <c r="E23" s="43" t="s">
        <v>27</v>
      </c>
      <c r="F23" s="43" t="s">
        <v>27</v>
      </c>
      <c r="G23" s="43" t="s">
        <v>27</v>
      </c>
      <c r="H23" s="94">
        <v>0</v>
      </c>
      <c r="I23" s="43" t="s">
        <v>27</v>
      </c>
      <c r="J23" s="43" t="s">
        <v>27</v>
      </c>
      <c r="K23" s="43" t="s">
        <v>27</v>
      </c>
    </row>
    <row r="24" spans="1:12" s="12" customFormat="1" ht="27.75" customHeight="1" x14ac:dyDescent="0.2">
      <c r="A24" s="127" t="s">
        <v>145</v>
      </c>
      <c r="B24" s="39" t="s">
        <v>27</v>
      </c>
      <c r="C24" s="40" t="s">
        <v>31</v>
      </c>
      <c r="D24" s="94">
        <v>7740</v>
      </c>
      <c r="E24" s="43" t="s">
        <v>27</v>
      </c>
      <c r="F24" s="43" t="s">
        <v>27</v>
      </c>
      <c r="G24" s="43" t="s">
        <v>27</v>
      </c>
      <c r="H24" s="94">
        <v>7740</v>
      </c>
      <c r="I24" s="43" t="s">
        <v>27</v>
      </c>
      <c r="J24" s="43" t="s">
        <v>27</v>
      </c>
      <c r="K24" s="43" t="s">
        <v>27</v>
      </c>
    </row>
    <row r="25" spans="1:12" s="12" customFormat="1" ht="15.6" x14ac:dyDescent="0.2">
      <c r="A25" s="127" t="s">
        <v>146</v>
      </c>
      <c r="B25" s="39" t="s">
        <v>27</v>
      </c>
      <c r="C25" s="40" t="s">
        <v>33</v>
      </c>
      <c r="D25" s="94">
        <v>0</v>
      </c>
      <c r="E25" s="43" t="s">
        <v>27</v>
      </c>
      <c r="F25" s="43" t="s">
        <v>27</v>
      </c>
      <c r="G25" s="128">
        <v>0</v>
      </c>
      <c r="H25" s="94">
        <v>0</v>
      </c>
      <c r="I25" s="43" t="s">
        <v>27</v>
      </c>
      <c r="J25" s="43" t="s">
        <v>27</v>
      </c>
      <c r="K25" s="43" t="s">
        <v>27</v>
      </c>
    </row>
    <row r="26" spans="1:12" s="12" customFormat="1" ht="15.6" x14ac:dyDescent="0.2">
      <c r="A26" s="127" t="s">
        <v>147</v>
      </c>
      <c r="B26" s="39" t="s">
        <v>27</v>
      </c>
      <c r="C26" s="40" t="s">
        <v>35</v>
      </c>
      <c r="D26" s="94">
        <v>0</v>
      </c>
      <c r="E26" s="43" t="s">
        <v>27</v>
      </c>
      <c r="F26" s="43" t="s">
        <v>27</v>
      </c>
      <c r="G26" s="43" t="s">
        <v>27</v>
      </c>
      <c r="H26" s="94">
        <v>0</v>
      </c>
      <c r="I26" s="43" t="s">
        <v>27</v>
      </c>
      <c r="J26" s="43" t="s">
        <v>27</v>
      </c>
      <c r="K26" s="43" t="s">
        <v>27</v>
      </c>
    </row>
    <row r="27" spans="1:12" s="12" customFormat="1" ht="10.199999999999999" x14ac:dyDescent="0.2">
      <c r="A27" s="44" t="s">
        <v>117</v>
      </c>
      <c r="B27" s="39" t="s">
        <v>27</v>
      </c>
      <c r="C27" s="40" t="s">
        <v>37</v>
      </c>
      <c r="D27" s="94">
        <v>0</v>
      </c>
      <c r="E27" s="43" t="s">
        <v>27</v>
      </c>
      <c r="F27" s="43" t="s">
        <v>27</v>
      </c>
      <c r="G27" s="43" t="s">
        <v>27</v>
      </c>
      <c r="H27" s="43" t="s">
        <v>27</v>
      </c>
      <c r="I27" s="43" t="s">
        <v>27</v>
      </c>
      <c r="J27" s="43" t="s">
        <v>27</v>
      </c>
      <c r="K27" s="43" t="s">
        <v>27</v>
      </c>
    </row>
    <row r="28" spans="1:12" s="12" customFormat="1" ht="10.199999999999999" x14ac:dyDescent="0.2">
      <c r="A28" s="129" t="s">
        <v>148</v>
      </c>
      <c r="B28" s="39" t="s">
        <v>27</v>
      </c>
      <c r="C28" s="40" t="s">
        <v>39</v>
      </c>
      <c r="D28" s="41">
        <f>D30+D64+D87+D96</f>
        <v>7740</v>
      </c>
      <c r="E28" s="43" t="s">
        <v>27</v>
      </c>
      <c r="F28" s="43" t="s">
        <v>27</v>
      </c>
      <c r="G28" s="43" t="s">
        <v>27</v>
      </c>
      <c r="H28" s="43" t="s">
        <v>27</v>
      </c>
      <c r="I28" s="41">
        <f>I30+I64+I87+I96</f>
        <v>7740</v>
      </c>
      <c r="J28" s="41">
        <f>J30+J64+J87+J96</f>
        <v>7740</v>
      </c>
      <c r="K28" s="43" t="s">
        <v>27</v>
      </c>
    </row>
    <row r="29" spans="1:12" s="12" customFormat="1" ht="10.199999999999999" x14ac:dyDescent="0.2">
      <c r="A29" s="130" t="s">
        <v>119</v>
      </c>
      <c r="B29" s="131"/>
      <c r="C29" s="132"/>
      <c r="D29" s="128"/>
      <c r="E29" s="43"/>
      <c r="F29" s="43"/>
      <c r="G29" s="43"/>
      <c r="H29" s="43"/>
      <c r="I29" s="128"/>
      <c r="J29" s="128"/>
      <c r="K29" s="43"/>
    </row>
    <row r="30" spans="1:12" s="12" customFormat="1" ht="10.199999999999999" x14ac:dyDescent="0.2">
      <c r="A30" s="39" t="s">
        <v>120</v>
      </c>
      <c r="B30" s="39">
        <v>2000</v>
      </c>
      <c r="C30" s="40" t="s">
        <v>41</v>
      </c>
      <c r="D30" s="41">
        <f>D31+D36+D52+D55+D59+D63</f>
        <v>7740</v>
      </c>
      <c r="E30" s="43" t="s">
        <v>27</v>
      </c>
      <c r="F30" s="43" t="s">
        <v>27</v>
      </c>
      <c r="G30" s="43" t="s">
        <v>27</v>
      </c>
      <c r="H30" s="43" t="s">
        <v>27</v>
      </c>
      <c r="I30" s="41">
        <f>I31+I36+I52+I55+I59+I63</f>
        <v>7740</v>
      </c>
      <c r="J30" s="41">
        <f>J31+J36+J52+J55+J59+J63</f>
        <v>7740</v>
      </c>
      <c r="K30" s="43" t="s">
        <v>27</v>
      </c>
    </row>
    <row r="31" spans="1:12" s="12" customFormat="1" ht="10.199999999999999" x14ac:dyDescent="0.2">
      <c r="A31" s="48" t="s">
        <v>30</v>
      </c>
      <c r="B31" s="39">
        <v>2100</v>
      </c>
      <c r="C31" s="40" t="s">
        <v>43</v>
      </c>
      <c r="D31" s="41">
        <f>D32+D35</f>
        <v>0</v>
      </c>
      <c r="E31" s="43" t="s">
        <v>27</v>
      </c>
      <c r="F31" s="43" t="s">
        <v>27</v>
      </c>
      <c r="G31" s="43" t="s">
        <v>27</v>
      </c>
      <c r="H31" s="43" t="s">
        <v>27</v>
      </c>
      <c r="I31" s="41">
        <f>I32+I35</f>
        <v>0</v>
      </c>
      <c r="J31" s="41">
        <f>J32+J35</f>
        <v>0</v>
      </c>
      <c r="K31" s="43" t="s">
        <v>27</v>
      </c>
    </row>
    <row r="32" spans="1:12" s="12" customFormat="1" ht="10.199999999999999" x14ac:dyDescent="0.2">
      <c r="A32" s="49" t="s">
        <v>32</v>
      </c>
      <c r="B32" s="50">
        <v>2110</v>
      </c>
      <c r="C32" s="133" t="s">
        <v>149</v>
      </c>
      <c r="D32" s="93">
        <f>SUM(D33:D34)</f>
        <v>0</v>
      </c>
      <c r="E32" s="43" t="s">
        <v>27</v>
      </c>
      <c r="F32" s="43" t="s">
        <v>27</v>
      </c>
      <c r="G32" s="43" t="s">
        <v>27</v>
      </c>
      <c r="H32" s="43" t="s">
        <v>27</v>
      </c>
      <c r="I32" s="93">
        <f>SUM(I33:I34)</f>
        <v>0</v>
      </c>
      <c r="J32" s="93">
        <f>SUM(J33:J34)</f>
        <v>0</v>
      </c>
      <c r="K32" s="43" t="s">
        <v>27</v>
      </c>
    </row>
    <row r="33" spans="1:11" s="12" customFormat="1" ht="10.199999999999999" x14ac:dyDescent="0.2">
      <c r="A33" s="51" t="s">
        <v>34</v>
      </c>
      <c r="B33" s="35">
        <v>2111</v>
      </c>
      <c r="C33" s="35">
        <v>110</v>
      </c>
      <c r="D33" s="94">
        <v>0</v>
      </c>
      <c r="E33" s="43" t="s">
        <v>27</v>
      </c>
      <c r="F33" s="43" t="s">
        <v>27</v>
      </c>
      <c r="G33" s="43" t="s">
        <v>27</v>
      </c>
      <c r="H33" s="43" t="s">
        <v>27</v>
      </c>
      <c r="I33" s="94">
        <v>0</v>
      </c>
      <c r="J33" s="94">
        <v>0</v>
      </c>
      <c r="K33" s="43" t="s">
        <v>27</v>
      </c>
    </row>
    <row r="34" spans="1:11" s="12" customFormat="1" ht="10.199999999999999" x14ac:dyDescent="0.2">
      <c r="A34" s="51" t="s">
        <v>36</v>
      </c>
      <c r="B34" s="35">
        <v>2112</v>
      </c>
      <c r="C34" s="35">
        <v>120</v>
      </c>
      <c r="D34" s="94">
        <v>0</v>
      </c>
      <c r="E34" s="43" t="s">
        <v>27</v>
      </c>
      <c r="F34" s="43" t="s">
        <v>27</v>
      </c>
      <c r="G34" s="43" t="s">
        <v>27</v>
      </c>
      <c r="H34" s="43" t="s">
        <v>27</v>
      </c>
      <c r="I34" s="94">
        <v>0</v>
      </c>
      <c r="J34" s="94">
        <v>0</v>
      </c>
      <c r="K34" s="43" t="s">
        <v>27</v>
      </c>
    </row>
    <row r="35" spans="1:11" s="12" customFormat="1" ht="12" customHeight="1" x14ac:dyDescent="0.2">
      <c r="A35" s="52" t="s">
        <v>38</v>
      </c>
      <c r="B35" s="50">
        <v>2120</v>
      </c>
      <c r="C35" s="50">
        <v>130</v>
      </c>
      <c r="D35" s="96">
        <v>0</v>
      </c>
      <c r="E35" s="43" t="s">
        <v>27</v>
      </c>
      <c r="F35" s="43" t="s">
        <v>27</v>
      </c>
      <c r="G35" s="43" t="s">
        <v>27</v>
      </c>
      <c r="H35" s="43" t="s">
        <v>27</v>
      </c>
      <c r="I35" s="96">
        <v>0</v>
      </c>
      <c r="J35" s="96">
        <v>0</v>
      </c>
      <c r="K35" s="43" t="s">
        <v>27</v>
      </c>
    </row>
    <row r="36" spans="1:11" s="12" customFormat="1" ht="12" customHeight="1" x14ac:dyDescent="0.2">
      <c r="A36" s="53" t="s">
        <v>40</v>
      </c>
      <c r="B36" s="39">
        <v>2200</v>
      </c>
      <c r="C36" s="39">
        <v>140</v>
      </c>
      <c r="D36" s="41">
        <f>SUM(D37:D43)+D49</f>
        <v>7740</v>
      </c>
      <c r="E36" s="43" t="s">
        <v>27</v>
      </c>
      <c r="F36" s="43" t="s">
        <v>27</v>
      </c>
      <c r="G36" s="43" t="s">
        <v>27</v>
      </c>
      <c r="H36" s="43" t="s">
        <v>27</v>
      </c>
      <c r="I36" s="41">
        <f>SUM(I37:I43)+I49</f>
        <v>7740</v>
      </c>
      <c r="J36" s="41">
        <f>SUM(J37:J43)+J49</f>
        <v>7740</v>
      </c>
      <c r="K36" s="43" t="s">
        <v>27</v>
      </c>
    </row>
    <row r="37" spans="1:11" s="12" customFormat="1" ht="10.199999999999999" x14ac:dyDescent="0.2">
      <c r="A37" s="49" t="s">
        <v>42</v>
      </c>
      <c r="B37" s="50">
        <v>2210</v>
      </c>
      <c r="C37" s="50">
        <v>150</v>
      </c>
      <c r="D37" s="96">
        <v>0</v>
      </c>
      <c r="E37" s="43" t="s">
        <v>27</v>
      </c>
      <c r="F37" s="43" t="s">
        <v>27</v>
      </c>
      <c r="G37" s="43" t="s">
        <v>27</v>
      </c>
      <c r="H37" s="43" t="s">
        <v>27</v>
      </c>
      <c r="I37" s="96">
        <v>0</v>
      </c>
      <c r="J37" s="96">
        <v>0</v>
      </c>
      <c r="K37" s="43" t="s">
        <v>27</v>
      </c>
    </row>
    <row r="38" spans="1:11" s="12" customFormat="1" ht="10.199999999999999" x14ac:dyDescent="0.2">
      <c r="A38" s="49" t="s">
        <v>44</v>
      </c>
      <c r="B38" s="50">
        <v>2220</v>
      </c>
      <c r="C38" s="50">
        <v>160</v>
      </c>
      <c r="D38" s="96">
        <v>0</v>
      </c>
      <c r="E38" s="43" t="s">
        <v>27</v>
      </c>
      <c r="F38" s="43" t="s">
        <v>27</v>
      </c>
      <c r="G38" s="43" t="s">
        <v>27</v>
      </c>
      <c r="H38" s="43" t="s">
        <v>27</v>
      </c>
      <c r="I38" s="96">
        <v>0</v>
      </c>
      <c r="J38" s="96">
        <v>0</v>
      </c>
      <c r="K38" s="43" t="s">
        <v>27</v>
      </c>
    </row>
    <row r="39" spans="1:11" s="12" customFormat="1" ht="10.199999999999999" x14ac:dyDescent="0.2">
      <c r="A39" s="49" t="s">
        <v>45</v>
      </c>
      <c r="B39" s="50">
        <v>2230</v>
      </c>
      <c r="C39" s="50">
        <v>170</v>
      </c>
      <c r="D39" s="96">
        <v>7740</v>
      </c>
      <c r="E39" s="43" t="s">
        <v>27</v>
      </c>
      <c r="F39" s="43" t="s">
        <v>27</v>
      </c>
      <c r="G39" s="43" t="s">
        <v>27</v>
      </c>
      <c r="H39" s="43" t="s">
        <v>27</v>
      </c>
      <c r="I39" s="96">
        <v>7740</v>
      </c>
      <c r="J39" s="96">
        <v>7740</v>
      </c>
      <c r="K39" s="43" t="s">
        <v>27</v>
      </c>
    </row>
    <row r="40" spans="1:11" s="12" customFormat="1" ht="10.199999999999999" x14ac:dyDescent="0.2">
      <c r="A40" s="49" t="s">
        <v>46</v>
      </c>
      <c r="B40" s="50">
        <v>2240</v>
      </c>
      <c r="C40" s="50">
        <v>180</v>
      </c>
      <c r="D40" s="96">
        <v>0</v>
      </c>
      <c r="E40" s="43" t="s">
        <v>27</v>
      </c>
      <c r="F40" s="43" t="s">
        <v>27</v>
      </c>
      <c r="G40" s="43" t="s">
        <v>27</v>
      </c>
      <c r="H40" s="43" t="s">
        <v>27</v>
      </c>
      <c r="I40" s="96">
        <v>0</v>
      </c>
      <c r="J40" s="96">
        <v>0</v>
      </c>
      <c r="K40" s="43" t="s">
        <v>27</v>
      </c>
    </row>
    <row r="41" spans="1:11" s="12" customFormat="1" ht="10.199999999999999" x14ac:dyDescent="0.2">
      <c r="A41" s="49" t="s">
        <v>47</v>
      </c>
      <c r="B41" s="50">
        <v>2250</v>
      </c>
      <c r="C41" s="50">
        <v>190</v>
      </c>
      <c r="D41" s="96">
        <v>0</v>
      </c>
      <c r="E41" s="43" t="s">
        <v>27</v>
      </c>
      <c r="F41" s="43" t="s">
        <v>27</v>
      </c>
      <c r="G41" s="43" t="s">
        <v>27</v>
      </c>
      <c r="H41" s="43" t="s">
        <v>27</v>
      </c>
      <c r="I41" s="96">
        <v>0</v>
      </c>
      <c r="J41" s="96">
        <v>0</v>
      </c>
      <c r="K41" s="43" t="s">
        <v>27</v>
      </c>
    </row>
    <row r="42" spans="1:11" s="12" customFormat="1" ht="12.75" customHeight="1" x14ac:dyDescent="0.2">
      <c r="A42" s="52" t="s">
        <v>48</v>
      </c>
      <c r="B42" s="50">
        <v>2260</v>
      </c>
      <c r="C42" s="50">
        <v>200</v>
      </c>
      <c r="D42" s="96">
        <v>0</v>
      </c>
      <c r="E42" s="43" t="s">
        <v>27</v>
      </c>
      <c r="F42" s="43" t="s">
        <v>27</v>
      </c>
      <c r="G42" s="43" t="s">
        <v>27</v>
      </c>
      <c r="H42" s="43" t="s">
        <v>27</v>
      </c>
      <c r="I42" s="96">
        <v>0</v>
      </c>
      <c r="J42" s="96">
        <v>0</v>
      </c>
      <c r="K42" s="43" t="s">
        <v>27</v>
      </c>
    </row>
    <row r="43" spans="1:11" s="12" customFormat="1" ht="10.199999999999999" x14ac:dyDescent="0.2">
      <c r="A43" s="52" t="s">
        <v>49</v>
      </c>
      <c r="B43" s="50">
        <v>2270</v>
      </c>
      <c r="C43" s="50">
        <v>210</v>
      </c>
      <c r="D43" s="93">
        <f>SUM(D44:D48)</f>
        <v>0</v>
      </c>
      <c r="E43" s="43" t="s">
        <v>27</v>
      </c>
      <c r="F43" s="43" t="s">
        <v>27</v>
      </c>
      <c r="G43" s="43" t="s">
        <v>27</v>
      </c>
      <c r="H43" s="43" t="s">
        <v>27</v>
      </c>
      <c r="I43" s="93">
        <f>SUM(I44:I48)</f>
        <v>0</v>
      </c>
      <c r="J43" s="93">
        <f>SUM(J44:J48)</f>
        <v>0</v>
      </c>
      <c r="K43" s="43" t="s">
        <v>27</v>
      </c>
    </row>
    <row r="44" spans="1:11" s="12" customFormat="1" ht="10.199999999999999" x14ac:dyDescent="0.2">
      <c r="A44" s="51" t="s">
        <v>50</v>
      </c>
      <c r="B44" s="35">
        <v>2271</v>
      </c>
      <c r="C44" s="35">
        <v>220</v>
      </c>
      <c r="D44" s="94">
        <v>0</v>
      </c>
      <c r="E44" s="43" t="s">
        <v>27</v>
      </c>
      <c r="F44" s="43" t="s">
        <v>27</v>
      </c>
      <c r="G44" s="43" t="s">
        <v>27</v>
      </c>
      <c r="H44" s="43" t="s">
        <v>27</v>
      </c>
      <c r="I44" s="94">
        <v>0</v>
      </c>
      <c r="J44" s="94">
        <v>0</v>
      </c>
      <c r="K44" s="43" t="s">
        <v>27</v>
      </c>
    </row>
    <row r="45" spans="1:11" s="12" customFormat="1" ht="10.199999999999999" x14ac:dyDescent="0.2">
      <c r="A45" s="51" t="s">
        <v>51</v>
      </c>
      <c r="B45" s="35">
        <v>2272</v>
      </c>
      <c r="C45" s="35">
        <v>230</v>
      </c>
      <c r="D45" s="94">
        <v>0</v>
      </c>
      <c r="E45" s="43" t="s">
        <v>27</v>
      </c>
      <c r="F45" s="43" t="s">
        <v>27</v>
      </c>
      <c r="G45" s="43" t="s">
        <v>27</v>
      </c>
      <c r="H45" s="43" t="s">
        <v>27</v>
      </c>
      <c r="I45" s="94">
        <v>0</v>
      </c>
      <c r="J45" s="94">
        <v>0</v>
      </c>
      <c r="K45" s="43" t="s">
        <v>27</v>
      </c>
    </row>
    <row r="46" spans="1:11" s="12" customFormat="1" ht="10.199999999999999" x14ac:dyDescent="0.2">
      <c r="A46" s="51" t="s">
        <v>52</v>
      </c>
      <c r="B46" s="35">
        <v>2273</v>
      </c>
      <c r="C46" s="35">
        <v>240</v>
      </c>
      <c r="D46" s="94">
        <v>0</v>
      </c>
      <c r="E46" s="43" t="s">
        <v>27</v>
      </c>
      <c r="F46" s="43" t="s">
        <v>27</v>
      </c>
      <c r="G46" s="43" t="s">
        <v>27</v>
      </c>
      <c r="H46" s="43" t="s">
        <v>27</v>
      </c>
      <c r="I46" s="94">
        <v>0</v>
      </c>
      <c r="J46" s="94">
        <v>0</v>
      </c>
      <c r="K46" s="43" t="s">
        <v>27</v>
      </c>
    </row>
    <row r="47" spans="1:11" s="12" customFormat="1" ht="10.199999999999999" x14ac:dyDescent="0.2">
      <c r="A47" s="51" t="s">
        <v>53</v>
      </c>
      <c r="B47" s="35">
        <v>2274</v>
      </c>
      <c r="C47" s="35">
        <v>250</v>
      </c>
      <c r="D47" s="94">
        <v>0</v>
      </c>
      <c r="E47" s="43" t="s">
        <v>27</v>
      </c>
      <c r="F47" s="43" t="s">
        <v>27</v>
      </c>
      <c r="G47" s="43" t="s">
        <v>27</v>
      </c>
      <c r="H47" s="43" t="s">
        <v>27</v>
      </c>
      <c r="I47" s="94">
        <v>0</v>
      </c>
      <c r="J47" s="94">
        <v>0</v>
      </c>
      <c r="K47" s="43" t="s">
        <v>27</v>
      </c>
    </row>
    <row r="48" spans="1:11" s="12" customFormat="1" ht="10.199999999999999" x14ac:dyDescent="0.2">
      <c r="A48" s="51" t="s">
        <v>54</v>
      </c>
      <c r="B48" s="35">
        <v>2275</v>
      </c>
      <c r="C48" s="35">
        <v>260</v>
      </c>
      <c r="D48" s="94">
        <v>0</v>
      </c>
      <c r="E48" s="43" t="s">
        <v>27</v>
      </c>
      <c r="F48" s="43" t="s">
        <v>27</v>
      </c>
      <c r="G48" s="43" t="s">
        <v>27</v>
      </c>
      <c r="H48" s="43" t="s">
        <v>27</v>
      </c>
      <c r="I48" s="94">
        <v>0</v>
      </c>
      <c r="J48" s="94">
        <v>0</v>
      </c>
      <c r="K48" s="43" t="s">
        <v>27</v>
      </c>
    </row>
    <row r="49" spans="1:11" s="12" customFormat="1" ht="14.25" customHeight="1" x14ac:dyDescent="0.2">
      <c r="A49" s="52" t="s">
        <v>55</v>
      </c>
      <c r="B49" s="50">
        <v>2280</v>
      </c>
      <c r="C49" s="50">
        <v>270</v>
      </c>
      <c r="D49" s="93">
        <f>SUM(D50:D51)</f>
        <v>0</v>
      </c>
      <c r="E49" s="43" t="s">
        <v>27</v>
      </c>
      <c r="F49" s="43" t="s">
        <v>27</v>
      </c>
      <c r="G49" s="43" t="s">
        <v>27</v>
      </c>
      <c r="H49" s="43" t="s">
        <v>27</v>
      </c>
      <c r="I49" s="93">
        <f>SUM(I50:I51)</f>
        <v>0</v>
      </c>
      <c r="J49" s="93">
        <f>SUM(J50:J51)</f>
        <v>0</v>
      </c>
      <c r="K49" s="43" t="s">
        <v>27</v>
      </c>
    </row>
    <row r="50" spans="1:11" s="12" customFormat="1" ht="10.199999999999999" x14ac:dyDescent="0.2">
      <c r="A50" s="134" t="s">
        <v>56</v>
      </c>
      <c r="B50" s="35">
        <v>2281</v>
      </c>
      <c r="C50" s="35">
        <v>280</v>
      </c>
      <c r="D50" s="94">
        <v>0</v>
      </c>
      <c r="E50" s="43" t="s">
        <v>27</v>
      </c>
      <c r="F50" s="43" t="s">
        <v>27</v>
      </c>
      <c r="G50" s="43" t="s">
        <v>27</v>
      </c>
      <c r="H50" s="43" t="s">
        <v>27</v>
      </c>
      <c r="I50" s="94">
        <v>0</v>
      </c>
      <c r="J50" s="94">
        <v>0</v>
      </c>
      <c r="K50" s="43" t="s">
        <v>27</v>
      </c>
    </row>
    <row r="51" spans="1:11" s="12" customFormat="1" ht="10.199999999999999" x14ac:dyDescent="0.2">
      <c r="A51" s="67" t="s">
        <v>57</v>
      </c>
      <c r="B51" s="35">
        <v>2282</v>
      </c>
      <c r="C51" s="35">
        <v>290</v>
      </c>
      <c r="D51" s="94">
        <v>0</v>
      </c>
      <c r="E51" s="43" t="s">
        <v>27</v>
      </c>
      <c r="F51" s="43" t="s">
        <v>27</v>
      </c>
      <c r="G51" s="43" t="s">
        <v>27</v>
      </c>
      <c r="H51" s="43" t="s">
        <v>27</v>
      </c>
      <c r="I51" s="94">
        <v>0</v>
      </c>
      <c r="J51" s="94">
        <v>0</v>
      </c>
      <c r="K51" s="43" t="s">
        <v>27</v>
      </c>
    </row>
    <row r="52" spans="1:11" s="12" customFormat="1" ht="10.199999999999999" x14ac:dyDescent="0.2">
      <c r="A52" s="48" t="s">
        <v>58</v>
      </c>
      <c r="B52" s="39">
        <v>2400</v>
      </c>
      <c r="C52" s="39">
        <v>300</v>
      </c>
      <c r="D52" s="41">
        <f>SUM(D53:D54)</f>
        <v>0</v>
      </c>
      <c r="E52" s="43" t="s">
        <v>27</v>
      </c>
      <c r="F52" s="43" t="s">
        <v>27</v>
      </c>
      <c r="G52" s="43" t="s">
        <v>27</v>
      </c>
      <c r="H52" s="43" t="s">
        <v>27</v>
      </c>
      <c r="I52" s="41">
        <f>SUM(I53:I54)</f>
        <v>0</v>
      </c>
      <c r="J52" s="41">
        <f>SUM(J53:J54)</f>
        <v>0</v>
      </c>
      <c r="K52" s="43" t="s">
        <v>27</v>
      </c>
    </row>
    <row r="53" spans="1:11" s="12" customFormat="1" ht="10.199999999999999" x14ac:dyDescent="0.2">
      <c r="A53" s="55" t="s">
        <v>59</v>
      </c>
      <c r="B53" s="50">
        <v>2410</v>
      </c>
      <c r="C53" s="50">
        <v>310</v>
      </c>
      <c r="D53" s="96">
        <v>0</v>
      </c>
      <c r="E53" s="43" t="s">
        <v>27</v>
      </c>
      <c r="F53" s="43" t="s">
        <v>27</v>
      </c>
      <c r="G53" s="43" t="s">
        <v>27</v>
      </c>
      <c r="H53" s="43" t="s">
        <v>27</v>
      </c>
      <c r="I53" s="96">
        <v>0</v>
      </c>
      <c r="J53" s="96">
        <v>0</v>
      </c>
      <c r="K53" s="43" t="s">
        <v>27</v>
      </c>
    </row>
    <row r="54" spans="1:11" s="12" customFormat="1" ht="12.75" customHeight="1" x14ac:dyDescent="0.2">
      <c r="A54" s="55" t="s">
        <v>60</v>
      </c>
      <c r="B54" s="50">
        <v>2420</v>
      </c>
      <c r="C54" s="50">
        <v>320</v>
      </c>
      <c r="D54" s="96">
        <v>0</v>
      </c>
      <c r="E54" s="43" t="s">
        <v>27</v>
      </c>
      <c r="F54" s="43" t="s">
        <v>27</v>
      </c>
      <c r="G54" s="43" t="s">
        <v>27</v>
      </c>
      <c r="H54" s="43" t="s">
        <v>27</v>
      </c>
      <c r="I54" s="96">
        <v>0</v>
      </c>
      <c r="J54" s="96">
        <v>0</v>
      </c>
      <c r="K54" s="43" t="s">
        <v>27</v>
      </c>
    </row>
    <row r="55" spans="1:11" s="12" customFormat="1" ht="12" customHeight="1" x14ac:dyDescent="0.2">
      <c r="A55" s="56" t="s">
        <v>61</v>
      </c>
      <c r="B55" s="39">
        <v>2600</v>
      </c>
      <c r="C55" s="39">
        <v>330</v>
      </c>
      <c r="D55" s="41">
        <f>SUM(D56:D58)</f>
        <v>0</v>
      </c>
      <c r="E55" s="43" t="s">
        <v>27</v>
      </c>
      <c r="F55" s="43" t="s">
        <v>27</v>
      </c>
      <c r="G55" s="43" t="s">
        <v>27</v>
      </c>
      <c r="H55" s="43" t="s">
        <v>27</v>
      </c>
      <c r="I55" s="41">
        <f>SUM(I56:I58)</f>
        <v>0</v>
      </c>
      <c r="J55" s="41">
        <f>SUM(J56:J58)</f>
        <v>0</v>
      </c>
      <c r="K55" s="43" t="s">
        <v>27</v>
      </c>
    </row>
    <row r="56" spans="1:11" s="12" customFormat="1" ht="11.25" customHeight="1" x14ac:dyDescent="0.2">
      <c r="A56" s="52" t="s">
        <v>62</v>
      </c>
      <c r="B56" s="50">
        <v>2610</v>
      </c>
      <c r="C56" s="50">
        <v>340</v>
      </c>
      <c r="D56" s="96">
        <v>0</v>
      </c>
      <c r="E56" s="43" t="s">
        <v>27</v>
      </c>
      <c r="F56" s="43" t="s">
        <v>27</v>
      </c>
      <c r="G56" s="43" t="s">
        <v>27</v>
      </c>
      <c r="H56" s="43" t="s">
        <v>27</v>
      </c>
      <c r="I56" s="96">
        <v>0</v>
      </c>
      <c r="J56" s="96">
        <v>0</v>
      </c>
      <c r="K56" s="43" t="s">
        <v>27</v>
      </c>
    </row>
    <row r="57" spans="1:11" s="12" customFormat="1" ht="10.199999999999999" x14ac:dyDescent="0.2">
      <c r="A57" s="52" t="s">
        <v>63</v>
      </c>
      <c r="B57" s="50">
        <v>2620</v>
      </c>
      <c r="C57" s="50">
        <v>350</v>
      </c>
      <c r="D57" s="96">
        <v>0</v>
      </c>
      <c r="E57" s="43" t="s">
        <v>27</v>
      </c>
      <c r="F57" s="43" t="s">
        <v>27</v>
      </c>
      <c r="G57" s="43" t="s">
        <v>27</v>
      </c>
      <c r="H57" s="43" t="s">
        <v>27</v>
      </c>
      <c r="I57" s="96">
        <v>0</v>
      </c>
      <c r="J57" s="96">
        <v>0</v>
      </c>
      <c r="K57" s="43" t="s">
        <v>27</v>
      </c>
    </row>
    <row r="58" spans="1:11" s="12" customFormat="1" ht="13.5" customHeight="1" x14ac:dyDescent="0.2">
      <c r="A58" s="55" t="s">
        <v>64</v>
      </c>
      <c r="B58" s="50">
        <v>2630</v>
      </c>
      <c r="C58" s="50">
        <v>360</v>
      </c>
      <c r="D58" s="96">
        <v>0</v>
      </c>
      <c r="E58" s="43" t="s">
        <v>27</v>
      </c>
      <c r="F58" s="43" t="s">
        <v>27</v>
      </c>
      <c r="G58" s="43" t="s">
        <v>27</v>
      </c>
      <c r="H58" s="43" t="s">
        <v>27</v>
      </c>
      <c r="I58" s="96">
        <v>0</v>
      </c>
      <c r="J58" s="96">
        <v>0</v>
      </c>
      <c r="K58" s="43" t="s">
        <v>27</v>
      </c>
    </row>
    <row r="59" spans="1:11" s="12" customFormat="1" ht="10.199999999999999" x14ac:dyDescent="0.2">
      <c r="A59" s="53" t="s">
        <v>65</v>
      </c>
      <c r="B59" s="39">
        <v>2700</v>
      </c>
      <c r="C59" s="39">
        <v>370</v>
      </c>
      <c r="D59" s="41">
        <f>SUM(D60:D62)</f>
        <v>0</v>
      </c>
      <c r="E59" s="43" t="s">
        <v>27</v>
      </c>
      <c r="F59" s="43" t="s">
        <v>27</v>
      </c>
      <c r="G59" s="43" t="s">
        <v>27</v>
      </c>
      <c r="H59" s="43" t="s">
        <v>27</v>
      </c>
      <c r="I59" s="41">
        <f>SUM(I60:I62)</f>
        <v>0</v>
      </c>
      <c r="J59" s="41">
        <f>SUM(J60:J62)</f>
        <v>0</v>
      </c>
      <c r="K59" s="43" t="s">
        <v>27</v>
      </c>
    </row>
    <row r="60" spans="1:11" s="12" customFormat="1" ht="10.199999999999999" x14ac:dyDescent="0.2">
      <c r="A60" s="52" t="s">
        <v>66</v>
      </c>
      <c r="B60" s="50">
        <v>2710</v>
      </c>
      <c r="C60" s="50">
        <v>380</v>
      </c>
      <c r="D60" s="96">
        <v>0</v>
      </c>
      <c r="E60" s="43" t="s">
        <v>27</v>
      </c>
      <c r="F60" s="43" t="s">
        <v>27</v>
      </c>
      <c r="G60" s="43" t="s">
        <v>27</v>
      </c>
      <c r="H60" s="43" t="s">
        <v>27</v>
      </c>
      <c r="I60" s="96">
        <v>0</v>
      </c>
      <c r="J60" s="96">
        <v>0</v>
      </c>
      <c r="K60" s="43" t="s">
        <v>27</v>
      </c>
    </row>
    <row r="61" spans="1:11" s="12" customFormat="1" ht="10.199999999999999" x14ac:dyDescent="0.2">
      <c r="A61" s="52" t="s">
        <v>67</v>
      </c>
      <c r="B61" s="50">
        <v>2720</v>
      </c>
      <c r="C61" s="50">
        <v>390</v>
      </c>
      <c r="D61" s="96">
        <v>0</v>
      </c>
      <c r="E61" s="43" t="s">
        <v>27</v>
      </c>
      <c r="F61" s="43" t="s">
        <v>27</v>
      </c>
      <c r="G61" s="43" t="s">
        <v>27</v>
      </c>
      <c r="H61" s="43" t="s">
        <v>27</v>
      </c>
      <c r="I61" s="96">
        <v>0</v>
      </c>
      <c r="J61" s="96">
        <v>0</v>
      </c>
      <c r="K61" s="43" t="s">
        <v>27</v>
      </c>
    </row>
    <row r="62" spans="1:11" s="12" customFormat="1" ht="10.199999999999999" x14ac:dyDescent="0.2">
      <c r="A62" s="52" t="s">
        <v>68</v>
      </c>
      <c r="B62" s="50">
        <v>2730</v>
      </c>
      <c r="C62" s="50">
        <v>400</v>
      </c>
      <c r="D62" s="96">
        <v>0</v>
      </c>
      <c r="E62" s="43" t="s">
        <v>27</v>
      </c>
      <c r="F62" s="43" t="s">
        <v>27</v>
      </c>
      <c r="G62" s="43" t="s">
        <v>27</v>
      </c>
      <c r="H62" s="43" t="s">
        <v>27</v>
      </c>
      <c r="I62" s="96">
        <v>0</v>
      </c>
      <c r="J62" s="96">
        <v>0</v>
      </c>
      <c r="K62" s="43" t="s">
        <v>27</v>
      </c>
    </row>
    <row r="63" spans="1:11" s="12" customFormat="1" ht="10.199999999999999" x14ac:dyDescent="0.2">
      <c r="A63" s="53" t="s">
        <v>69</v>
      </c>
      <c r="B63" s="39">
        <v>2800</v>
      </c>
      <c r="C63" s="39">
        <v>410</v>
      </c>
      <c r="D63" s="91">
        <v>0</v>
      </c>
      <c r="E63" s="43" t="s">
        <v>27</v>
      </c>
      <c r="F63" s="43" t="s">
        <v>27</v>
      </c>
      <c r="G63" s="43" t="s">
        <v>27</v>
      </c>
      <c r="H63" s="43" t="s">
        <v>27</v>
      </c>
      <c r="I63" s="91">
        <v>0</v>
      </c>
      <c r="J63" s="91">
        <v>0</v>
      </c>
      <c r="K63" s="43" t="s">
        <v>27</v>
      </c>
    </row>
    <row r="64" spans="1:11" s="12" customFormat="1" ht="10.199999999999999" x14ac:dyDescent="0.2">
      <c r="A64" s="39" t="s">
        <v>70</v>
      </c>
      <c r="B64" s="39">
        <v>3000</v>
      </c>
      <c r="C64" s="39">
        <v>420</v>
      </c>
      <c r="D64" s="41">
        <f>D65+D79</f>
        <v>0</v>
      </c>
      <c r="E64" s="43" t="s">
        <v>27</v>
      </c>
      <c r="F64" s="43" t="s">
        <v>27</v>
      </c>
      <c r="G64" s="43" t="s">
        <v>27</v>
      </c>
      <c r="H64" s="43" t="s">
        <v>27</v>
      </c>
      <c r="I64" s="41">
        <f>I65+I79</f>
        <v>0</v>
      </c>
      <c r="J64" s="41">
        <f>J65+J79</f>
        <v>0</v>
      </c>
      <c r="K64" s="43" t="s">
        <v>27</v>
      </c>
    </row>
    <row r="65" spans="1:11" s="12" customFormat="1" ht="10.199999999999999" x14ac:dyDescent="0.2">
      <c r="A65" s="48" t="s">
        <v>71</v>
      </c>
      <c r="B65" s="39">
        <v>3100</v>
      </c>
      <c r="C65" s="39">
        <v>430</v>
      </c>
      <c r="D65" s="41">
        <f>D66+D67+D70+D73+D77+D78</f>
        <v>0</v>
      </c>
      <c r="E65" s="43" t="s">
        <v>27</v>
      </c>
      <c r="F65" s="43" t="s">
        <v>27</v>
      </c>
      <c r="G65" s="43" t="s">
        <v>27</v>
      </c>
      <c r="H65" s="43" t="s">
        <v>27</v>
      </c>
      <c r="I65" s="41">
        <f>I66+I67+I70+I73+I77+I78</f>
        <v>0</v>
      </c>
      <c r="J65" s="41">
        <f>J66+J67+J70+J73+J77+J78</f>
        <v>0</v>
      </c>
      <c r="K65" s="43" t="s">
        <v>27</v>
      </c>
    </row>
    <row r="66" spans="1:11" s="12" customFormat="1" ht="10.199999999999999" x14ac:dyDescent="0.2">
      <c r="A66" s="52" t="s">
        <v>72</v>
      </c>
      <c r="B66" s="50">
        <v>3110</v>
      </c>
      <c r="C66" s="50">
        <v>440</v>
      </c>
      <c r="D66" s="96">
        <v>0</v>
      </c>
      <c r="E66" s="43" t="s">
        <v>27</v>
      </c>
      <c r="F66" s="43" t="s">
        <v>27</v>
      </c>
      <c r="G66" s="43" t="s">
        <v>27</v>
      </c>
      <c r="H66" s="43" t="s">
        <v>27</v>
      </c>
      <c r="I66" s="96">
        <v>0</v>
      </c>
      <c r="J66" s="96">
        <v>0</v>
      </c>
      <c r="K66" s="43" t="s">
        <v>27</v>
      </c>
    </row>
    <row r="67" spans="1:11" s="12" customFormat="1" ht="10.199999999999999" x14ac:dyDescent="0.2">
      <c r="A67" s="55" t="s">
        <v>73</v>
      </c>
      <c r="B67" s="50">
        <v>3120</v>
      </c>
      <c r="C67" s="50">
        <v>450</v>
      </c>
      <c r="D67" s="93">
        <f>SUM(D68:D69)</f>
        <v>0</v>
      </c>
      <c r="E67" s="43" t="s">
        <v>27</v>
      </c>
      <c r="F67" s="43" t="s">
        <v>27</v>
      </c>
      <c r="G67" s="43" t="s">
        <v>27</v>
      </c>
      <c r="H67" s="43" t="s">
        <v>27</v>
      </c>
      <c r="I67" s="93">
        <f>SUM(I68:I69)</f>
        <v>0</v>
      </c>
      <c r="J67" s="93">
        <f>SUM(J68:J69)</f>
        <v>0</v>
      </c>
      <c r="K67" s="43" t="s">
        <v>27</v>
      </c>
    </row>
    <row r="68" spans="1:11" s="12" customFormat="1" ht="10.199999999999999" x14ac:dyDescent="0.2">
      <c r="A68" s="51" t="s">
        <v>74</v>
      </c>
      <c r="B68" s="35">
        <v>3121</v>
      </c>
      <c r="C68" s="35">
        <v>460</v>
      </c>
      <c r="D68" s="94">
        <v>0</v>
      </c>
      <c r="E68" s="43" t="s">
        <v>27</v>
      </c>
      <c r="F68" s="43" t="s">
        <v>27</v>
      </c>
      <c r="G68" s="43" t="s">
        <v>27</v>
      </c>
      <c r="H68" s="43" t="s">
        <v>27</v>
      </c>
      <c r="I68" s="94">
        <v>0</v>
      </c>
      <c r="J68" s="94">
        <v>0</v>
      </c>
      <c r="K68" s="43" t="s">
        <v>27</v>
      </c>
    </row>
    <row r="69" spans="1:11" s="12" customFormat="1" ht="10.199999999999999" x14ac:dyDescent="0.2">
      <c r="A69" s="51" t="s">
        <v>75</v>
      </c>
      <c r="B69" s="35">
        <v>3122</v>
      </c>
      <c r="C69" s="35">
        <v>470</v>
      </c>
      <c r="D69" s="94">
        <v>0</v>
      </c>
      <c r="E69" s="43" t="s">
        <v>27</v>
      </c>
      <c r="F69" s="43" t="s">
        <v>27</v>
      </c>
      <c r="G69" s="43" t="s">
        <v>27</v>
      </c>
      <c r="H69" s="43" t="s">
        <v>27</v>
      </c>
      <c r="I69" s="94">
        <v>0</v>
      </c>
      <c r="J69" s="94">
        <v>0</v>
      </c>
      <c r="K69" s="43" t="s">
        <v>27</v>
      </c>
    </row>
    <row r="70" spans="1:11" s="12" customFormat="1" ht="10.199999999999999" x14ac:dyDescent="0.2">
      <c r="A70" s="49" t="s">
        <v>76</v>
      </c>
      <c r="B70" s="50">
        <v>3130</v>
      </c>
      <c r="C70" s="50">
        <v>480</v>
      </c>
      <c r="D70" s="93">
        <f>SUM(D71:D72)</f>
        <v>0</v>
      </c>
      <c r="E70" s="43" t="s">
        <v>27</v>
      </c>
      <c r="F70" s="43" t="s">
        <v>27</v>
      </c>
      <c r="G70" s="43" t="s">
        <v>27</v>
      </c>
      <c r="H70" s="43" t="s">
        <v>27</v>
      </c>
      <c r="I70" s="93">
        <f>SUM(I71:I72)</f>
        <v>0</v>
      </c>
      <c r="J70" s="93">
        <f>SUM(J71:J72)</f>
        <v>0</v>
      </c>
      <c r="K70" s="43" t="s">
        <v>27</v>
      </c>
    </row>
    <row r="71" spans="1:11" s="12" customFormat="1" ht="10.199999999999999" x14ac:dyDescent="0.2">
      <c r="A71" s="51" t="s">
        <v>77</v>
      </c>
      <c r="B71" s="35">
        <v>3131</v>
      </c>
      <c r="C71" s="50">
        <v>490</v>
      </c>
      <c r="D71" s="94">
        <v>0</v>
      </c>
      <c r="E71" s="43" t="s">
        <v>27</v>
      </c>
      <c r="F71" s="43" t="s">
        <v>27</v>
      </c>
      <c r="G71" s="43" t="s">
        <v>27</v>
      </c>
      <c r="H71" s="43" t="s">
        <v>27</v>
      </c>
      <c r="I71" s="94">
        <v>0</v>
      </c>
      <c r="J71" s="94">
        <v>0</v>
      </c>
      <c r="K71" s="43" t="s">
        <v>27</v>
      </c>
    </row>
    <row r="72" spans="1:11" s="12" customFormat="1" ht="10.199999999999999" x14ac:dyDescent="0.2">
      <c r="A72" s="51" t="s">
        <v>78</v>
      </c>
      <c r="B72" s="35">
        <v>3132</v>
      </c>
      <c r="C72" s="35">
        <v>500</v>
      </c>
      <c r="D72" s="94">
        <v>0</v>
      </c>
      <c r="E72" s="43" t="s">
        <v>27</v>
      </c>
      <c r="F72" s="43" t="s">
        <v>27</v>
      </c>
      <c r="G72" s="43" t="s">
        <v>27</v>
      </c>
      <c r="H72" s="43" t="s">
        <v>27</v>
      </c>
      <c r="I72" s="94">
        <v>0</v>
      </c>
      <c r="J72" s="94">
        <v>0</v>
      </c>
      <c r="K72" s="43" t="s">
        <v>27</v>
      </c>
    </row>
    <row r="73" spans="1:11" s="12" customFormat="1" ht="10.199999999999999" x14ac:dyDescent="0.2">
      <c r="A73" s="49" t="s">
        <v>79</v>
      </c>
      <c r="B73" s="50">
        <v>3140</v>
      </c>
      <c r="C73" s="50">
        <v>510</v>
      </c>
      <c r="D73" s="93">
        <f>SUM(D74:D76)</f>
        <v>0</v>
      </c>
      <c r="E73" s="43" t="s">
        <v>27</v>
      </c>
      <c r="F73" s="43" t="s">
        <v>27</v>
      </c>
      <c r="G73" s="43" t="s">
        <v>27</v>
      </c>
      <c r="H73" s="43" t="s">
        <v>27</v>
      </c>
      <c r="I73" s="93">
        <f>SUM(I74:I76)</f>
        <v>0</v>
      </c>
      <c r="J73" s="93">
        <f>SUM(J74:J76)</f>
        <v>0</v>
      </c>
      <c r="K73" s="43" t="s">
        <v>27</v>
      </c>
    </row>
    <row r="74" spans="1:11" s="12" customFormat="1" ht="11.4" x14ac:dyDescent="0.2">
      <c r="A74" s="135" t="s">
        <v>121</v>
      </c>
      <c r="B74" s="35">
        <v>3141</v>
      </c>
      <c r="C74" s="35">
        <v>520</v>
      </c>
      <c r="D74" s="94">
        <v>0</v>
      </c>
      <c r="E74" s="43" t="s">
        <v>27</v>
      </c>
      <c r="F74" s="43" t="s">
        <v>27</v>
      </c>
      <c r="G74" s="43" t="s">
        <v>27</v>
      </c>
      <c r="H74" s="43" t="s">
        <v>27</v>
      </c>
      <c r="I74" s="94">
        <v>0</v>
      </c>
      <c r="J74" s="94">
        <v>0</v>
      </c>
      <c r="K74" s="43" t="s">
        <v>27</v>
      </c>
    </row>
    <row r="75" spans="1:11" s="12" customFormat="1" ht="11.4" x14ac:dyDescent="0.2">
      <c r="A75" s="135" t="s">
        <v>122</v>
      </c>
      <c r="B75" s="35">
        <v>3142</v>
      </c>
      <c r="C75" s="35">
        <v>530</v>
      </c>
      <c r="D75" s="94">
        <v>0</v>
      </c>
      <c r="E75" s="43" t="s">
        <v>27</v>
      </c>
      <c r="F75" s="43" t="s">
        <v>27</v>
      </c>
      <c r="G75" s="43" t="s">
        <v>27</v>
      </c>
      <c r="H75" s="43" t="s">
        <v>27</v>
      </c>
      <c r="I75" s="94">
        <v>0</v>
      </c>
      <c r="J75" s="94">
        <v>0</v>
      </c>
      <c r="K75" s="43" t="s">
        <v>27</v>
      </c>
    </row>
    <row r="76" spans="1:11" s="12" customFormat="1" ht="11.4" x14ac:dyDescent="0.2">
      <c r="A76" s="135" t="s">
        <v>123</v>
      </c>
      <c r="B76" s="35">
        <v>3143</v>
      </c>
      <c r="C76" s="35">
        <v>540</v>
      </c>
      <c r="D76" s="94">
        <v>0</v>
      </c>
      <c r="E76" s="43" t="s">
        <v>27</v>
      </c>
      <c r="F76" s="43" t="s">
        <v>27</v>
      </c>
      <c r="G76" s="43" t="s">
        <v>27</v>
      </c>
      <c r="H76" s="43" t="s">
        <v>27</v>
      </c>
      <c r="I76" s="94">
        <v>0</v>
      </c>
      <c r="J76" s="94">
        <v>0</v>
      </c>
      <c r="K76" s="43" t="s">
        <v>27</v>
      </c>
    </row>
    <row r="77" spans="1:11" s="12" customFormat="1" ht="10.199999999999999" x14ac:dyDescent="0.2">
      <c r="A77" s="49" t="s">
        <v>80</v>
      </c>
      <c r="B77" s="50">
        <v>3150</v>
      </c>
      <c r="C77" s="50">
        <v>550</v>
      </c>
      <c r="D77" s="96">
        <v>0</v>
      </c>
      <c r="E77" s="43" t="s">
        <v>27</v>
      </c>
      <c r="F77" s="43" t="s">
        <v>27</v>
      </c>
      <c r="G77" s="43" t="s">
        <v>27</v>
      </c>
      <c r="H77" s="43" t="s">
        <v>27</v>
      </c>
      <c r="I77" s="96">
        <v>0</v>
      </c>
      <c r="J77" s="96">
        <v>0</v>
      </c>
      <c r="K77" s="43" t="s">
        <v>27</v>
      </c>
    </row>
    <row r="78" spans="1:11" s="12" customFormat="1" ht="10.199999999999999" x14ac:dyDescent="0.2">
      <c r="A78" s="49" t="s">
        <v>81</v>
      </c>
      <c r="B78" s="50">
        <v>3160</v>
      </c>
      <c r="C78" s="50">
        <v>560</v>
      </c>
      <c r="D78" s="96">
        <v>0</v>
      </c>
      <c r="E78" s="43" t="s">
        <v>27</v>
      </c>
      <c r="F78" s="43" t="s">
        <v>27</v>
      </c>
      <c r="G78" s="43" t="s">
        <v>27</v>
      </c>
      <c r="H78" s="43" t="s">
        <v>27</v>
      </c>
      <c r="I78" s="96">
        <v>0</v>
      </c>
      <c r="J78" s="96">
        <v>0</v>
      </c>
      <c r="K78" s="43" t="s">
        <v>27</v>
      </c>
    </row>
    <row r="79" spans="1:11" s="12" customFormat="1" ht="10.199999999999999" x14ac:dyDescent="0.2">
      <c r="A79" s="48" t="s">
        <v>82</v>
      </c>
      <c r="B79" s="39">
        <v>3200</v>
      </c>
      <c r="C79" s="39">
        <v>570</v>
      </c>
      <c r="D79" s="41">
        <f>SUM(D80:D82)</f>
        <v>0</v>
      </c>
      <c r="E79" s="43" t="s">
        <v>27</v>
      </c>
      <c r="F79" s="43" t="s">
        <v>27</v>
      </c>
      <c r="G79" s="43" t="s">
        <v>27</v>
      </c>
      <c r="H79" s="43" t="s">
        <v>27</v>
      </c>
      <c r="I79" s="41">
        <f>SUM(I80:I82)</f>
        <v>0</v>
      </c>
      <c r="J79" s="41">
        <f>SUM(J80:J82)</f>
        <v>0</v>
      </c>
      <c r="K79" s="43" t="s">
        <v>27</v>
      </c>
    </row>
    <row r="80" spans="1:11" s="12" customFormat="1" ht="10.199999999999999" x14ac:dyDescent="0.2">
      <c r="A80" s="52" t="s">
        <v>83</v>
      </c>
      <c r="B80" s="50">
        <v>3210</v>
      </c>
      <c r="C80" s="50">
        <v>580</v>
      </c>
      <c r="D80" s="96">
        <v>0</v>
      </c>
      <c r="E80" s="43" t="s">
        <v>27</v>
      </c>
      <c r="F80" s="43" t="s">
        <v>27</v>
      </c>
      <c r="G80" s="43" t="s">
        <v>27</v>
      </c>
      <c r="H80" s="43" t="s">
        <v>27</v>
      </c>
      <c r="I80" s="96">
        <v>0</v>
      </c>
      <c r="J80" s="96">
        <v>0</v>
      </c>
      <c r="K80" s="43" t="s">
        <v>27</v>
      </c>
    </row>
    <row r="81" spans="1:11" s="12" customFormat="1" ht="10.199999999999999" x14ac:dyDescent="0.2">
      <c r="A81" s="52" t="s">
        <v>84</v>
      </c>
      <c r="B81" s="50">
        <v>3220</v>
      </c>
      <c r="C81" s="50">
        <v>590</v>
      </c>
      <c r="D81" s="96">
        <v>0</v>
      </c>
      <c r="E81" s="43" t="s">
        <v>27</v>
      </c>
      <c r="F81" s="43" t="s">
        <v>27</v>
      </c>
      <c r="G81" s="43" t="s">
        <v>27</v>
      </c>
      <c r="H81" s="43" t="s">
        <v>27</v>
      </c>
      <c r="I81" s="96">
        <v>0</v>
      </c>
      <c r="J81" s="96">
        <v>0</v>
      </c>
      <c r="K81" s="43" t="s">
        <v>27</v>
      </c>
    </row>
    <row r="82" spans="1:11" s="12" customFormat="1" ht="10.199999999999999" x14ac:dyDescent="0.2">
      <c r="A82" s="49" t="s">
        <v>85</v>
      </c>
      <c r="B82" s="50">
        <v>3230</v>
      </c>
      <c r="C82" s="50">
        <v>600</v>
      </c>
      <c r="D82" s="96">
        <v>0</v>
      </c>
      <c r="E82" s="43" t="s">
        <v>27</v>
      </c>
      <c r="F82" s="43" t="s">
        <v>27</v>
      </c>
      <c r="G82" s="43" t="s">
        <v>27</v>
      </c>
      <c r="H82" s="43" t="s">
        <v>27</v>
      </c>
      <c r="I82" s="96">
        <v>0</v>
      </c>
      <c r="J82" s="96">
        <v>0</v>
      </c>
      <c r="K82" s="43" t="s">
        <v>27</v>
      </c>
    </row>
    <row r="83" spans="1:11" s="12" customFormat="1" ht="10.199999999999999" x14ac:dyDescent="0.2">
      <c r="A83" s="52" t="s">
        <v>86</v>
      </c>
      <c r="B83" s="50">
        <v>3240</v>
      </c>
      <c r="C83" s="50">
        <v>610</v>
      </c>
      <c r="D83" s="96">
        <v>0</v>
      </c>
      <c r="E83" s="43" t="s">
        <v>27</v>
      </c>
      <c r="F83" s="43" t="s">
        <v>27</v>
      </c>
      <c r="G83" s="43" t="s">
        <v>27</v>
      </c>
      <c r="H83" s="43" t="s">
        <v>27</v>
      </c>
      <c r="I83" s="96">
        <v>0</v>
      </c>
      <c r="J83" s="96">
        <v>0</v>
      </c>
      <c r="K83" s="43" t="s">
        <v>27</v>
      </c>
    </row>
    <row r="84" spans="1:11" s="12" customFormat="1" ht="10.199999999999999" hidden="1" x14ac:dyDescent="0.2">
      <c r="A84" s="49"/>
      <c r="B84" s="50"/>
      <c r="C84" s="136"/>
      <c r="D84" s="156"/>
      <c r="E84" s="157"/>
      <c r="F84" s="157"/>
      <c r="G84" s="157"/>
      <c r="H84" s="157"/>
      <c r="I84" s="156"/>
      <c r="J84" s="156"/>
      <c r="K84" s="157"/>
    </row>
    <row r="85" spans="1:11" s="12" customFormat="1" ht="10.199999999999999" hidden="1" x14ac:dyDescent="0.2">
      <c r="A85" s="49"/>
      <c r="B85" s="50"/>
      <c r="C85" s="136"/>
      <c r="D85" s="156"/>
      <c r="E85" s="157"/>
      <c r="F85" s="157"/>
      <c r="G85" s="157"/>
      <c r="H85" s="157"/>
      <c r="I85" s="156"/>
      <c r="J85" s="156"/>
      <c r="K85" s="157"/>
    </row>
    <row r="86" spans="1:11" s="12" customFormat="1" ht="12.75" hidden="1" customHeight="1" x14ac:dyDescent="0.2">
      <c r="A86" s="49"/>
      <c r="B86" s="50"/>
      <c r="C86" s="136"/>
      <c r="D86" s="156"/>
      <c r="E86" s="157"/>
      <c r="F86" s="157"/>
      <c r="G86" s="157"/>
      <c r="H86" s="157"/>
      <c r="I86" s="156"/>
      <c r="J86" s="156"/>
      <c r="K86" s="157"/>
    </row>
    <row r="87" spans="1:11" s="12" customFormat="1" ht="11.4" x14ac:dyDescent="0.2">
      <c r="A87" s="65" t="s">
        <v>87</v>
      </c>
      <c r="B87" s="39">
        <v>4100</v>
      </c>
      <c r="C87" s="39">
        <v>620</v>
      </c>
      <c r="D87" s="158">
        <f>D88</f>
        <v>0</v>
      </c>
      <c r="E87" s="139" t="s">
        <v>27</v>
      </c>
      <c r="F87" s="139" t="s">
        <v>27</v>
      </c>
      <c r="G87" s="139" t="s">
        <v>27</v>
      </c>
      <c r="H87" s="139" t="s">
        <v>27</v>
      </c>
      <c r="I87" s="158">
        <f>I88</f>
        <v>0</v>
      </c>
      <c r="J87" s="158">
        <f>J88</f>
        <v>0</v>
      </c>
      <c r="K87" s="139" t="s">
        <v>27</v>
      </c>
    </row>
    <row r="88" spans="1:11" s="12" customFormat="1" ht="10.199999999999999" x14ac:dyDescent="0.2">
      <c r="A88" s="49" t="s">
        <v>88</v>
      </c>
      <c r="B88" s="50">
        <v>4110</v>
      </c>
      <c r="C88" s="50">
        <v>630</v>
      </c>
      <c r="D88" s="159">
        <f>SUM(D89:D91)</f>
        <v>0</v>
      </c>
      <c r="E88" s="139" t="s">
        <v>27</v>
      </c>
      <c r="F88" s="139" t="s">
        <v>27</v>
      </c>
      <c r="G88" s="139" t="s">
        <v>27</v>
      </c>
      <c r="H88" s="139" t="s">
        <v>27</v>
      </c>
      <c r="I88" s="159">
        <f>SUM(I89:I91)</f>
        <v>0</v>
      </c>
      <c r="J88" s="159">
        <f>SUM(J89:J91)</f>
        <v>0</v>
      </c>
      <c r="K88" s="139" t="s">
        <v>27</v>
      </c>
    </row>
    <row r="89" spans="1:11" s="12" customFormat="1" ht="10.199999999999999" x14ac:dyDescent="0.2">
      <c r="A89" s="51" t="s">
        <v>89</v>
      </c>
      <c r="B89" s="35">
        <v>4111</v>
      </c>
      <c r="C89" s="35">
        <v>640</v>
      </c>
      <c r="D89" s="160">
        <v>0</v>
      </c>
      <c r="E89" s="139" t="s">
        <v>27</v>
      </c>
      <c r="F89" s="139" t="s">
        <v>27</v>
      </c>
      <c r="G89" s="139" t="s">
        <v>27</v>
      </c>
      <c r="H89" s="139" t="s">
        <v>27</v>
      </c>
      <c r="I89" s="160">
        <v>0</v>
      </c>
      <c r="J89" s="160">
        <v>0</v>
      </c>
      <c r="K89" s="139" t="s">
        <v>27</v>
      </c>
    </row>
    <row r="90" spans="1:11" s="12" customFormat="1" ht="10.199999999999999" x14ac:dyDescent="0.2">
      <c r="A90" s="51" t="s">
        <v>90</v>
      </c>
      <c r="B90" s="35">
        <v>4112</v>
      </c>
      <c r="C90" s="35">
        <v>650</v>
      </c>
      <c r="D90" s="160">
        <v>0</v>
      </c>
      <c r="E90" s="139" t="s">
        <v>27</v>
      </c>
      <c r="F90" s="139" t="s">
        <v>27</v>
      </c>
      <c r="G90" s="139" t="s">
        <v>27</v>
      </c>
      <c r="H90" s="139" t="s">
        <v>27</v>
      </c>
      <c r="I90" s="160">
        <v>0</v>
      </c>
      <c r="J90" s="160">
        <v>0</v>
      </c>
      <c r="K90" s="139" t="s">
        <v>27</v>
      </c>
    </row>
    <row r="91" spans="1:11" s="12" customFormat="1" ht="13.2" x14ac:dyDescent="0.2">
      <c r="A91" s="66" t="s">
        <v>125</v>
      </c>
      <c r="B91" s="35">
        <v>4113</v>
      </c>
      <c r="C91" s="35">
        <v>660</v>
      </c>
      <c r="D91" s="160">
        <v>0</v>
      </c>
      <c r="E91" s="139" t="s">
        <v>27</v>
      </c>
      <c r="F91" s="139" t="s">
        <v>27</v>
      </c>
      <c r="G91" s="139" t="s">
        <v>27</v>
      </c>
      <c r="H91" s="139" t="s">
        <v>27</v>
      </c>
      <c r="I91" s="160">
        <v>0</v>
      </c>
      <c r="J91" s="160">
        <v>0</v>
      </c>
      <c r="K91" s="139" t="s">
        <v>27</v>
      </c>
    </row>
    <row r="92" spans="1:11" s="12" customFormat="1" ht="10.199999999999999" hidden="1" x14ac:dyDescent="0.2">
      <c r="A92" s="49"/>
      <c r="B92" s="50"/>
      <c r="C92" s="39"/>
      <c r="D92" s="160"/>
      <c r="E92" s="139"/>
      <c r="F92" s="139"/>
      <c r="G92" s="139"/>
      <c r="H92" s="139"/>
      <c r="I92" s="160">
        <v>0</v>
      </c>
      <c r="J92" s="160">
        <v>0</v>
      </c>
      <c r="K92" s="139"/>
    </row>
    <row r="93" spans="1:11" s="12" customFormat="1" ht="10.199999999999999" hidden="1" x14ac:dyDescent="0.2">
      <c r="A93" s="67"/>
      <c r="B93" s="35"/>
      <c r="C93" s="39"/>
      <c r="D93" s="160"/>
      <c r="E93" s="139"/>
      <c r="F93" s="139"/>
      <c r="G93" s="139"/>
      <c r="H93" s="139"/>
      <c r="I93" s="160">
        <v>0</v>
      </c>
      <c r="J93" s="160">
        <v>0</v>
      </c>
      <c r="K93" s="139"/>
    </row>
    <row r="94" spans="1:11" s="12" customFormat="1" ht="10.199999999999999" hidden="1" x14ac:dyDescent="0.2">
      <c r="A94" s="67"/>
      <c r="B94" s="35"/>
      <c r="C94" s="39"/>
      <c r="D94" s="160"/>
      <c r="E94" s="139"/>
      <c r="F94" s="139"/>
      <c r="G94" s="139"/>
      <c r="H94" s="139"/>
      <c r="I94" s="160">
        <v>0</v>
      </c>
      <c r="J94" s="160">
        <v>0</v>
      </c>
      <c r="K94" s="139"/>
    </row>
    <row r="95" spans="1:11" s="12" customFormat="1" ht="10.199999999999999" hidden="1" x14ac:dyDescent="0.2">
      <c r="A95" s="51"/>
      <c r="B95" s="35"/>
      <c r="C95" s="39"/>
      <c r="D95" s="160"/>
      <c r="E95" s="139"/>
      <c r="F95" s="139"/>
      <c r="G95" s="139"/>
      <c r="H95" s="139"/>
      <c r="I95" s="160">
        <v>0</v>
      </c>
      <c r="J95" s="160">
        <v>0</v>
      </c>
      <c r="K95" s="139"/>
    </row>
    <row r="96" spans="1:11" s="12" customFormat="1" ht="11.4" x14ac:dyDescent="0.2">
      <c r="A96" s="65" t="s">
        <v>91</v>
      </c>
      <c r="B96" s="39">
        <v>4200</v>
      </c>
      <c r="C96" s="39">
        <v>670</v>
      </c>
      <c r="D96" s="158">
        <f>D97</f>
        <v>0</v>
      </c>
      <c r="E96" s="139" t="s">
        <v>27</v>
      </c>
      <c r="F96" s="139" t="s">
        <v>27</v>
      </c>
      <c r="G96" s="139" t="s">
        <v>27</v>
      </c>
      <c r="H96" s="139" t="s">
        <v>27</v>
      </c>
      <c r="I96" s="158">
        <f>I97</f>
        <v>0</v>
      </c>
      <c r="J96" s="158">
        <f>J97</f>
        <v>0</v>
      </c>
      <c r="K96" s="139" t="s">
        <v>27</v>
      </c>
    </row>
    <row r="97" spans="1:11" s="12" customFormat="1" ht="10.199999999999999" x14ac:dyDescent="0.2">
      <c r="A97" s="49" t="s">
        <v>92</v>
      </c>
      <c r="B97" s="50">
        <v>4210</v>
      </c>
      <c r="C97" s="50">
        <v>680</v>
      </c>
      <c r="D97" s="159">
        <v>0</v>
      </c>
      <c r="E97" s="139" t="s">
        <v>27</v>
      </c>
      <c r="F97" s="139" t="s">
        <v>27</v>
      </c>
      <c r="G97" s="139" t="s">
        <v>27</v>
      </c>
      <c r="H97" s="139" t="s">
        <v>27</v>
      </c>
      <c r="I97" s="159">
        <v>0</v>
      </c>
      <c r="J97" s="159">
        <v>0</v>
      </c>
      <c r="K97" s="139" t="s">
        <v>27</v>
      </c>
    </row>
    <row r="98" spans="1:11" s="12" customFormat="1" ht="10.199999999999999" hidden="1" x14ac:dyDescent="0.2">
      <c r="A98" s="59" t="s">
        <v>130</v>
      </c>
      <c r="B98" s="60">
        <v>4220</v>
      </c>
      <c r="C98" s="140">
        <v>710</v>
      </c>
      <c r="D98" s="141" t="s">
        <v>27</v>
      </c>
      <c r="E98" s="141" t="s">
        <v>27</v>
      </c>
      <c r="F98" s="141" t="s">
        <v>27</v>
      </c>
      <c r="G98" s="141"/>
      <c r="H98" s="141" t="s">
        <v>27</v>
      </c>
      <c r="I98" s="141" t="s">
        <v>27</v>
      </c>
      <c r="J98" s="141" t="s">
        <v>27</v>
      </c>
      <c r="K98" s="141" t="s">
        <v>27</v>
      </c>
    </row>
    <row r="99" spans="1:11" s="12" customFormat="1" ht="8.25" customHeight="1" x14ac:dyDescent="0.2">
      <c r="A99" s="142"/>
      <c r="B99" s="143"/>
      <c r="C99" s="144"/>
      <c r="D99" s="145"/>
      <c r="E99" s="145"/>
      <c r="F99" s="145"/>
      <c r="G99" s="145"/>
      <c r="H99" s="145"/>
      <c r="I99" s="145"/>
      <c r="J99" s="161"/>
      <c r="K99" s="145"/>
    </row>
    <row r="100" spans="1:11" x14ac:dyDescent="0.3">
      <c r="A100" s="76" t="str">
        <f>[1]ЗАПОЛНИТЬ!F30</f>
        <v xml:space="preserve">Керівник </v>
      </c>
      <c r="B100" s="146"/>
      <c r="C100" s="146"/>
      <c r="E100" s="110" t="str">
        <f>[1]ЗАПОЛНИТЬ!F26</f>
        <v>Л. О. Темченко</v>
      </c>
      <c r="F100" s="110"/>
      <c r="G100" s="110"/>
      <c r="H100" s="110"/>
    </row>
    <row r="101" spans="1:11" x14ac:dyDescent="0.3">
      <c r="B101" s="147" t="s">
        <v>97</v>
      </c>
      <c r="C101" s="147"/>
      <c r="E101" s="113" t="s">
        <v>98</v>
      </c>
      <c r="F101" s="113"/>
      <c r="G101" s="148"/>
      <c r="H101" s="3"/>
    </row>
    <row r="102" spans="1:11" x14ac:dyDescent="0.3">
      <c r="A102" s="76" t="str">
        <f>[1]ЗАПОЛНИТЬ!F31</f>
        <v>Головний бухгалтер</v>
      </c>
      <c r="B102" s="146"/>
      <c r="C102" s="146"/>
      <c r="E102" s="110" t="str">
        <f>[1]ЗАПОЛНИТЬ!F28</f>
        <v>А. М. Трусевич</v>
      </c>
      <c r="F102" s="110"/>
      <c r="G102" s="110"/>
      <c r="H102" s="110"/>
    </row>
    <row r="103" spans="1:11" x14ac:dyDescent="0.3">
      <c r="B103" s="147" t="s">
        <v>97</v>
      </c>
      <c r="C103" s="147"/>
      <c r="E103" s="113" t="s">
        <v>98</v>
      </c>
      <c r="F103" s="113"/>
      <c r="G103" s="148"/>
      <c r="H103" s="3"/>
    </row>
    <row r="104" spans="1:11" x14ac:dyDescent="0.3">
      <c r="A104" s="3" t="str">
        <f>[1]ЗАПОЛНИТЬ!C19</f>
        <v>" 12 "січня2016 року</v>
      </c>
    </row>
    <row r="105" spans="1:11" x14ac:dyDescent="0.3">
      <c r="A105" s="12" t="s">
        <v>99</v>
      </c>
    </row>
  </sheetData>
  <mergeCells count="35">
    <mergeCell ref="B101:C101"/>
    <mergeCell ref="E101:F101"/>
    <mergeCell ref="B102:C102"/>
    <mergeCell ref="E102:H102"/>
    <mergeCell ref="B103:C103"/>
    <mergeCell ref="E103:F103"/>
    <mergeCell ref="G18:G20"/>
    <mergeCell ref="H18:H20"/>
    <mergeCell ref="I18:I20"/>
    <mergeCell ref="J18:J20"/>
    <mergeCell ref="K18:K20"/>
    <mergeCell ref="B100:C100"/>
    <mergeCell ref="E100:H100"/>
    <mergeCell ref="A14:C14"/>
    <mergeCell ref="E14:K14"/>
    <mergeCell ref="A15:C15"/>
    <mergeCell ref="E15:K15"/>
    <mergeCell ref="A18:A20"/>
    <mergeCell ref="B18:B20"/>
    <mergeCell ref="C18:C20"/>
    <mergeCell ref="D18:D20"/>
    <mergeCell ref="E18:E20"/>
    <mergeCell ref="F18:F20"/>
    <mergeCell ref="B10:I10"/>
    <mergeCell ref="B11:I11"/>
    <mergeCell ref="A12:C12"/>
    <mergeCell ref="E12:I12"/>
    <mergeCell ref="A13:C13"/>
    <mergeCell ref="E13:K13"/>
    <mergeCell ref="F1:K2"/>
    <mergeCell ref="A3:K3"/>
    <mergeCell ref="A4:K4"/>
    <mergeCell ref="A5:C5"/>
    <mergeCell ref="A6:K6"/>
    <mergeCell ref="B9:I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15.75" customHeight="1" x14ac:dyDescent="0.35">
      <c r="A13" s="21" t="s">
        <v>12</v>
      </c>
      <c r="B13" s="21"/>
      <c r="C13" s="118"/>
      <c r="D13" s="164"/>
      <c r="E13" s="124"/>
      <c r="F13" s="124"/>
      <c r="G13" s="124"/>
      <c r="H13" s="124"/>
      <c r="I13" s="124"/>
      <c r="J13" s="124"/>
      <c r="K13" s="124"/>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35">
      <c r="A15" s="21" t="s">
        <v>14</v>
      </c>
      <c r="B15" s="21"/>
      <c r="C15" s="118"/>
      <c r="D15" s="30"/>
      <c r="E15" s="125" t="s">
        <v>102</v>
      </c>
      <c r="F15" s="125"/>
      <c r="G15" s="125"/>
      <c r="H15" s="125"/>
      <c r="I15" s="125"/>
      <c r="J15" s="125"/>
      <c r="K15" s="125"/>
      <c r="L15" s="119"/>
    </row>
    <row r="16" spans="1:14" s="12" customFormat="1" ht="10.199999999999999" x14ac:dyDescent="0.2">
      <c r="A16" s="33" t="s">
        <v>153</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SUM([1]Ф.4.3.070101:Ф.4.3.070804!D22)</f>
        <v>2516050.7999999998</v>
      </c>
      <c r="E22" s="41">
        <f>SUM([1]Ф.4.3.070101:Ф.4.3.070804!E22)</f>
        <v>2209025.5</v>
      </c>
      <c r="F22" s="41">
        <f>SUM([1]Ф.4.3.070101:Ф.4.3.070804!F22)</f>
        <v>0</v>
      </c>
      <c r="G22" s="41">
        <f>SUM([1]Ф.4.3.070101:Ф.4.3.070804!G22)</f>
        <v>0</v>
      </c>
      <c r="H22" s="41">
        <f>SUM([1]Ф.4.3.070101:Ф.4.3.070804!H22)</f>
        <v>2308223.98</v>
      </c>
      <c r="I22" s="41">
        <f>SUM([1]Ф.4.3.070101:Ф.4.3.070804!I22)</f>
        <v>2308223.98</v>
      </c>
      <c r="J22" s="41">
        <f>J58</f>
        <v>1730377.77</v>
      </c>
      <c r="K22" s="41">
        <f>SUM([1]Ф.4.3.070101:Ф.4.3.070804!K22)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SUM([1]Ф.4.3.070101:Ф.4.3.070804!D24)</f>
        <v>0</v>
      </c>
      <c r="E24" s="41">
        <f>SUM([1]Ф.4.3.070101:Ф.4.3.070804!E24)</f>
        <v>0</v>
      </c>
      <c r="F24" s="41">
        <f>SUM([1]Ф.4.3.070101:Ф.4.3.070804!F24)</f>
        <v>0</v>
      </c>
      <c r="G24" s="41">
        <f>SUM([1]Ф.4.3.070101:Ф.4.3.070804!G24)</f>
        <v>0</v>
      </c>
      <c r="H24" s="41">
        <f>SUM([1]Ф.4.3.070101:Ф.4.3.070804!H24)</f>
        <v>0</v>
      </c>
      <c r="I24" s="41">
        <f>SUM([1]Ф.4.3.070101:Ф.4.3.070804!I24)</f>
        <v>0</v>
      </c>
      <c r="J24" s="41">
        <f>SUM([1]Ф.4.3.070101:Ф.4.3.070804!J24)</f>
        <v>0</v>
      </c>
      <c r="K24" s="41">
        <f>SUM([1]Ф.4.3.070101:Ф.4.3.070804!K24)</f>
        <v>0</v>
      </c>
    </row>
    <row r="25" spans="1:11" s="12" customFormat="1" ht="51" x14ac:dyDescent="0.2">
      <c r="A25" s="48" t="s">
        <v>30</v>
      </c>
      <c r="B25" s="39">
        <v>2100</v>
      </c>
      <c r="C25" s="40" t="s">
        <v>31</v>
      </c>
      <c r="D25" s="41">
        <f>SUM([1]Ф.4.3.070101:Ф.4.3.070804!D25)</f>
        <v>0</v>
      </c>
      <c r="E25" s="41">
        <f>SUM([1]Ф.4.3.070101:Ф.4.3.070804!E25)</f>
        <v>0</v>
      </c>
      <c r="F25" s="41">
        <f>SUM([1]Ф.4.3.070101:Ф.4.3.070804!F25)</f>
        <v>0</v>
      </c>
      <c r="G25" s="41">
        <f>SUM([1]Ф.4.3.070101:Ф.4.3.070804!G25)</f>
        <v>0</v>
      </c>
      <c r="H25" s="41">
        <f>SUM([1]Ф.4.3.070101:Ф.4.3.070804!H25)</f>
        <v>0</v>
      </c>
      <c r="I25" s="41">
        <f>SUM([1]Ф.4.3.070101:Ф.4.3.070804!I25)</f>
        <v>0</v>
      </c>
      <c r="J25" s="41">
        <f>SUM([1]Ф.4.3.070101:Ф.4.3.070804!J25)</f>
        <v>0</v>
      </c>
      <c r="K25" s="41">
        <f>SUM([1]Ф.4.3.070101:Ф.4.3.070804!K25)</f>
        <v>0</v>
      </c>
    </row>
    <row r="26" spans="1:11" s="12" customFormat="1" ht="20.399999999999999" x14ac:dyDescent="0.2">
      <c r="A26" s="49" t="s">
        <v>32</v>
      </c>
      <c r="B26" s="50">
        <v>2110</v>
      </c>
      <c r="C26" s="133" t="s">
        <v>33</v>
      </c>
      <c r="D26" s="41">
        <f>SUM([1]Ф.4.3.070101:Ф.4.3.070804!D26)</f>
        <v>0</v>
      </c>
      <c r="E26" s="41">
        <f>SUM([1]Ф.4.3.070101:Ф.4.3.070804!E26)</f>
        <v>0</v>
      </c>
      <c r="F26" s="41">
        <f>SUM([1]Ф.4.3.070101:Ф.4.3.070804!F26)</f>
        <v>0</v>
      </c>
      <c r="G26" s="41">
        <f>SUM([1]Ф.4.3.070101:Ф.4.3.070804!G26)</f>
        <v>0</v>
      </c>
      <c r="H26" s="41">
        <f>SUM([1]Ф.4.3.070101:Ф.4.3.070804!H26)</f>
        <v>0</v>
      </c>
      <c r="I26" s="41">
        <f>SUM([1]Ф.4.3.070101:Ф.4.3.070804!I26)</f>
        <v>0</v>
      </c>
      <c r="J26" s="41">
        <f>SUM([1]Ф.4.3.070101:Ф.4.3.070804!J26)</f>
        <v>0</v>
      </c>
      <c r="K26" s="41">
        <f>SUM([1]Ф.4.3.070101:Ф.4.3.070804!K26)</f>
        <v>0</v>
      </c>
    </row>
    <row r="27" spans="1:11" s="12" customFormat="1" ht="20.399999999999999" x14ac:dyDescent="0.2">
      <c r="A27" s="51" t="s">
        <v>34</v>
      </c>
      <c r="B27" s="35">
        <v>2111</v>
      </c>
      <c r="C27" s="166" t="s">
        <v>35</v>
      </c>
      <c r="D27" s="41">
        <f>SUM([1]Ф.4.3.070101:Ф.4.3.070804!D27)</f>
        <v>0</v>
      </c>
      <c r="E27" s="41">
        <f>SUM([1]Ф.4.3.070101:Ф.4.3.070804!E27)</f>
        <v>0</v>
      </c>
      <c r="F27" s="41">
        <f>SUM([1]Ф.4.3.070101:Ф.4.3.070804!F27)</f>
        <v>0</v>
      </c>
      <c r="G27" s="41">
        <f>SUM([1]Ф.4.3.070101:Ф.4.3.070804!G27)</f>
        <v>0</v>
      </c>
      <c r="H27" s="41">
        <f>SUM([1]Ф.4.3.070101:Ф.4.3.070804!H27)</f>
        <v>0</v>
      </c>
      <c r="I27" s="41">
        <f>SUM([1]Ф.4.3.070101:Ф.4.3.070804!I27)</f>
        <v>0</v>
      </c>
      <c r="J27" s="41">
        <f>SUM([1]Ф.4.3.070101:Ф.4.3.070804!J27)</f>
        <v>0</v>
      </c>
      <c r="K27" s="41">
        <f>SUM([1]Ф.4.3.070101:Ф.4.3.070804!K27)</f>
        <v>0</v>
      </c>
    </row>
    <row r="28" spans="1:11" s="12" customFormat="1" ht="51" x14ac:dyDescent="0.2">
      <c r="A28" s="51" t="s">
        <v>36</v>
      </c>
      <c r="B28" s="35">
        <v>2112</v>
      </c>
      <c r="C28" s="166" t="s">
        <v>37</v>
      </c>
      <c r="D28" s="41">
        <f>SUM([1]Ф.4.3.070101:Ф.4.3.070804!D28)</f>
        <v>0</v>
      </c>
      <c r="E28" s="41">
        <f>SUM([1]Ф.4.3.070101:Ф.4.3.070804!E28)</f>
        <v>0</v>
      </c>
      <c r="F28" s="41">
        <f>SUM([1]Ф.4.3.070101:Ф.4.3.070804!F28)</f>
        <v>0</v>
      </c>
      <c r="G28" s="41">
        <f>SUM([1]Ф.4.3.070101:Ф.4.3.070804!G28)</f>
        <v>0</v>
      </c>
      <c r="H28" s="41">
        <f>SUM([1]Ф.4.3.070101:Ф.4.3.070804!H28)</f>
        <v>0</v>
      </c>
      <c r="I28" s="41">
        <f>SUM([1]Ф.4.3.070101:Ф.4.3.070804!I28)</f>
        <v>0</v>
      </c>
      <c r="J28" s="41">
        <f>SUM([1]Ф.4.3.070101:Ф.4.3.070804!J28)</f>
        <v>0</v>
      </c>
      <c r="K28" s="41">
        <f>SUM([1]Ф.4.3.070101:Ф.4.3.070804!K28)</f>
        <v>0</v>
      </c>
    </row>
    <row r="29" spans="1:11" s="12" customFormat="1" ht="11.25" customHeight="1" x14ac:dyDescent="0.2">
      <c r="A29" s="52" t="s">
        <v>38</v>
      </c>
      <c r="B29" s="50">
        <v>2120</v>
      </c>
      <c r="C29" s="133" t="s">
        <v>39</v>
      </c>
      <c r="D29" s="41">
        <f>SUM([1]Ф.4.3.070101:Ф.4.3.070804!D29)</f>
        <v>0</v>
      </c>
      <c r="E29" s="41">
        <f>SUM([1]Ф.4.3.070101:Ф.4.3.070804!E29)</f>
        <v>0</v>
      </c>
      <c r="F29" s="41">
        <f>SUM([1]Ф.4.3.070101:Ф.4.3.070804!F29)</f>
        <v>0</v>
      </c>
      <c r="G29" s="41">
        <f>SUM([1]Ф.4.3.070101:Ф.4.3.070804!G29)</f>
        <v>0</v>
      </c>
      <c r="H29" s="41">
        <f>SUM([1]Ф.4.3.070101:Ф.4.3.070804!H29)</f>
        <v>0</v>
      </c>
      <c r="I29" s="41">
        <f>SUM([1]Ф.4.3.070101:Ф.4.3.070804!I29)</f>
        <v>0</v>
      </c>
      <c r="J29" s="41">
        <f>SUM([1]Ф.4.3.070101:Ф.4.3.070804!J29)</f>
        <v>0</v>
      </c>
      <c r="K29" s="41">
        <f>SUM([1]Ф.4.3.070101:Ф.4.3.070804!K29)</f>
        <v>0</v>
      </c>
    </row>
    <row r="30" spans="1:11" s="12" customFormat="1" ht="30.6" x14ac:dyDescent="0.2">
      <c r="A30" s="53" t="s">
        <v>40</v>
      </c>
      <c r="B30" s="39">
        <v>2200</v>
      </c>
      <c r="C30" s="40" t="s">
        <v>41</v>
      </c>
      <c r="D30" s="41">
        <f>SUM([1]Ф.4.3.070101:Ф.4.3.070804!D30)</f>
        <v>0</v>
      </c>
      <c r="E30" s="41">
        <f>SUM([1]Ф.4.3.070101:Ф.4.3.070804!E30)</f>
        <v>0</v>
      </c>
      <c r="F30" s="41">
        <f>SUM([1]Ф.4.3.070101:Ф.4.3.070804!F30)</f>
        <v>0</v>
      </c>
      <c r="G30" s="41">
        <f>SUM([1]Ф.4.3.070101:Ф.4.3.070804!G30)</f>
        <v>0</v>
      </c>
      <c r="H30" s="41">
        <f>SUM([1]Ф.4.3.070101:Ф.4.3.070804!H30)</f>
        <v>0</v>
      </c>
      <c r="I30" s="41">
        <f>SUM([1]Ф.4.3.070101:Ф.4.3.070804!I30)</f>
        <v>0</v>
      </c>
      <c r="J30" s="41">
        <f>SUM([1]Ф.4.3.070101:Ф.4.3.070804!J30)</f>
        <v>0</v>
      </c>
      <c r="K30" s="41">
        <f>SUM([1]Ф.4.3.070101:Ф.4.3.070804!K30)</f>
        <v>0</v>
      </c>
    </row>
    <row r="31" spans="1:11" s="12" customFormat="1" ht="40.799999999999997" x14ac:dyDescent="0.2">
      <c r="A31" s="49" t="s">
        <v>42</v>
      </c>
      <c r="B31" s="50">
        <v>2210</v>
      </c>
      <c r="C31" s="133" t="s">
        <v>43</v>
      </c>
      <c r="D31" s="41">
        <f>SUM([1]Ф.4.3.070101:Ф.4.3.070804!D31)</f>
        <v>0</v>
      </c>
      <c r="E31" s="41">
        <f>SUM([1]Ф.4.3.070101:Ф.4.3.070804!E31)</f>
        <v>0</v>
      </c>
      <c r="F31" s="41">
        <f>SUM([1]Ф.4.3.070101:Ф.4.3.070804!F31)</f>
        <v>0</v>
      </c>
      <c r="G31" s="41">
        <f>SUM([1]Ф.4.3.070101:Ф.4.3.070804!G31)</f>
        <v>0</v>
      </c>
      <c r="H31" s="41">
        <f>SUM([1]Ф.4.3.070101:Ф.4.3.070804!H31)</f>
        <v>0</v>
      </c>
      <c r="I31" s="41">
        <f>SUM([1]Ф.4.3.070101:Ф.4.3.070804!I31)</f>
        <v>0</v>
      </c>
      <c r="J31" s="41">
        <f>SUM([1]Ф.4.3.070101:Ф.4.3.070804!J31)</f>
        <v>0</v>
      </c>
      <c r="K31" s="41">
        <f>SUM([1]Ф.4.3.070101:Ф.4.3.070804!K31)</f>
        <v>0</v>
      </c>
    </row>
    <row r="32" spans="1:11" s="12" customFormat="1" ht="51" x14ac:dyDescent="0.2">
      <c r="A32" s="49" t="s">
        <v>44</v>
      </c>
      <c r="B32" s="50">
        <v>2220</v>
      </c>
      <c r="C32" s="50">
        <v>100</v>
      </c>
      <c r="D32" s="41">
        <f>SUM([1]Ф.4.3.070101:Ф.4.3.070804!D32)</f>
        <v>0</v>
      </c>
      <c r="E32" s="41">
        <f>SUM([1]Ф.4.3.070101:Ф.4.3.070804!E32)</f>
        <v>0</v>
      </c>
      <c r="F32" s="41">
        <f>SUM([1]Ф.4.3.070101:Ф.4.3.070804!F32)</f>
        <v>0</v>
      </c>
      <c r="G32" s="41">
        <f>SUM([1]Ф.4.3.070101:Ф.4.3.070804!G32)</f>
        <v>0</v>
      </c>
      <c r="H32" s="41">
        <f>SUM([1]Ф.4.3.070101:Ф.4.3.070804!H32)</f>
        <v>0</v>
      </c>
      <c r="I32" s="41">
        <f>SUM([1]Ф.4.3.070101:Ф.4.3.070804!I32)</f>
        <v>0</v>
      </c>
      <c r="J32" s="41">
        <f>SUM([1]Ф.4.3.070101:Ф.4.3.070804!J32)</f>
        <v>0</v>
      </c>
      <c r="K32" s="41">
        <f>SUM([1]Ф.4.3.070101:Ф.4.3.070804!K32)</f>
        <v>0</v>
      </c>
    </row>
    <row r="33" spans="1:11" s="12" customFormat="1" ht="20.399999999999999" x14ac:dyDescent="0.2">
      <c r="A33" s="49" t="s">
        <v>45</v>
      </c>
      <c r="B33" s="50">
        <v>2230</v>
      </c>
      <c r="C33" s="50">
        <v>110</v>
      </c>
      <c r="D33" s="41">
        <f>SUM([1]Ф.4.3.070101:Ф.4.3.070804!D33)</f>
        <v>0</v>
      </c>
      <c r="E33" s="41">
        <f>SUM([1]Ф.4.3.070101:Ф.4.3.070804!E33)</f>
        <v>0</v>
      </c>
      <c r="F33" s="41">
        <f>SUM([1]Ф.4.3.070101:Ф.4.3.070804!F33)</f>
        <v>0</v>
      </c>
      <c r="G33" s="41">
        <f>SUM([1]Ф.4.3.070101:Ф.4.3.070804!G33)</f>
        <v>0</v>
      </c>
      <c r="H33" s="41">
        <f>SUM([1]Ф.4.3.070101:Ф.4.3.070804!H33)</f>
        <v>0</v>
      </c>
      <c r="I33" s="41">
        <f>SUM([1]Ф.4.3.070101:Ф.4.3.070804!I33)</f>
        <v>0</v>
      </c>
      <c r="J33" s="41">
        <f>SUM([1]Ф.4.3.070101:Ф.4.3.070804!J33)</f>
        <v>0</v>
      </c>
      <c r="K33" s="41">
        <f>SUM([1]Ф.4.3.070101:Ф.4.3.070804!K33)</f>
        <v>0</v>
      </c>
    </row>
    <row r="34" spans="1:11" s="12" customFormat="1" ht="40.799999999999997" x14ac:dyDescent="0.2">
      <c r="A34" s="49" t="s">
        <v>46</v>
      </c>
      <c r="B34" s="50">
        <v>2240</v>
      </c>
      <c r="C34" s="50">
        <v>120</v>
      </c>
      <c r="D34" s="41">
        <f>SUM([1]Ф.4.3.070101:Ф.4.3.070804!D34)</f>
        <v>0</v>
      </c>
      <c r="E34" s="41">
        <f>SUM([1]Ф.4.3.070101:Ф.4.3.070804!E34)</f>
        <v>0</v>
      </c>
      <c r="F34" s="41">
        <f>SUM([1]Ф.4.3.070101:Ф.4.3.070804!F34)</f>
        <v>0</v>
      </c>
      <c r="G34" s="41">
        <f>SUM([1]Ф.4.3.070101:Ф.4.3.070804!G34)</f>
        <v>0</v>
      </c>
      <c r="H34" s="41">
        <f>SUM([1]Ф.4.3.070101:Ф.4.3.070804!H34)</f>
        <v>0</v>
      </c>
      <c r="I34" s="41">
        <f>SUM([1]Ф.4.3.070101:Ф.4.3.070804!I34)</f>
        <v>0</v>
      </c>
      <c r="J34" s="41">
        <f>SUM([1]Ф.4.3.070101:Ф.4.3.070804!J34)</f>
        <v>0</v>
      </c>
      <c r="K34" s="41">
        <f>SUM([1]Ф.4.3.070101:Ф.4.3.070804!K34)</f>
        <v>0</v>
      </c>
    </row>
    <row r="35" spans="1:11" s="12" customFormat="1" ht="30.6" x14ac:dyDescent="0.2">
      <c r="A35" s="49" t="s">
        <v>47</v>
      </c>
      <c r="B35" s="50">
        <v>2250</v>
      </c>
      <c r="C35" s="50">
        <v>130</v>
      </c>
      <c r="D35" s="41">
        <f>SUM([1]Ф.4.3.070101:Ф.4.3.070804!D35)</f>
        <v>0</v>
      </c>
      <c r="E35" s="41">
        <f>SUM([1]Ф.4.3.070101:Ф.4.3.070804!E35)</f>
        <v>0</v>
      </c>
      <c r="F35" s="41">
        <f>SUM([1]Ф.4.3.070101:Ф.4.3.070804!F35)</f>
        <v>0</v>
      </c>
      <c r="G35" s="41">
        <f>SUM([1]Ф.4.3.070101:Ф.4.3.070804!G35)</f>
        <v>0</v>
      </c>
      <c r="H35" s="41">
        <f>SUM([1]Ф.4.3.070101:Ф.4.3.070804!H35)</f>
        <v>0</v>
      </c>
      <c r="I35" s="41">
        <f>SUM([1]Ф.4.3.070101:Ф.4.3.070804!I35)</f>
        <v>0</v>
      </c>
      <c r="J35" s="41">
        <f>SUM([1]Ф.4.3.070101:Ф.4.3.070804!J35)</f>
        <v>0</v>
      </c>
      <c r="K35" s="41">
        <f>SUM([1]Ф.4.3.070101:Ф.4.3.070804!K35)</f>
        <v>0</v>
      </c>
    </row>
    <row r="36" spans="1:11" s="12" customFormat="1" ht="12.75" customHeight="1" x14ac:dyDescent="0.2">
      <c r="A36" s="52" t="s">
        <v>48</v>
      </c>
      <c r="B36" s="50">
        <v>2260</v>
      </c>
      <c r="C36" s="50">
        <v>140</v>
      </c>
      <c r="D36" s="41">
        <f>SUM([1]Ф.4.3.070101:Ф.4.3.070804!D36)</f>
        <v>0</v>
      </c>
      <c r="E36" s="41">
        <f>SUM([1]Ф.4.3.070101:Ф.4.3.070804!E36)</f>
        <v>0</v>
      </c>
      <c r="F36" s="41">
        <f>SUM([1]Ф.4.3.070101:Ф.4.3.070804!F36)</f>
        <v>0</v>
      </c>
      <c r="G36" s="41">
        <f>SUM([1]Ф.4.3.070101:Ф.4.3.070804!G36)</f>
        <v>0</v>
      </c>
      <c r="H36" s="41">
        <f>SUM([1]Ф.4.3.070101:Ф.4.3.070804!H36)</f>
        <v>0</v>
      </c>
      <c r="I36" s="41">
        <f>SUM([1]Ф.4.3.070101:Ф.4.3.070804!I36)</f>
        <v>0</v>
      </c>
      <c r="J36" s="41">
        <f>SUM([1]Ф.4.3.070101:Ф.4.3.070804!J36)</f>
        <v>0</v>
      </c>
      <c r="K36" s="41">
        <f>SUM([1]Ф.4.3.070101:Ф.4.3.070804!K36)</f>
        <v>0</v>
      </c>
    </row>
    <row r="37" spans="1:11" s="12" customFormat="1" ht="40.799999999999997" x14ac:dyDescent="0.2">
      <c r="A37" s="52" t="s">
        <v>49</v>
      </c>
      <c r="B37" s="50">
        <v>2270</v>
      </c>
      <c r="C37" s="50">
        <v>150</v>
      </c>
      <c r="D37" s="41">
        <f>SUM([1]Ф.4.3.070101:Ф.4.3.070804!D37)</f>
        <v>0</v>
      </c>
      <c r="E37" s="41">
        <f>SUM([1]Ф.4.3.070101:Ф.4.3.070804!E37)</f>
        <v>0</v>
      </c>
      <c r="F37" s="41">
        <f>SUM([1]Ф.4.3.070101:Ф.4.3.070804!F37)</f>
        <v>0</v>
      </c>
      <c r="G37" s="41">
        <f>SUM([1]Ф.4.3.070101:Ф.4.3.070804!G37)</f>
        <v>0</v>
      </c>
      <c r="H37" s="41">
        <f>SUM([1]Ф.4.3.070101:Ф.4.3.070804!H37)</f>
        <v>0</v>
      </c>
      <c r="I37" s="41">
        <f>SUM([1]Ф.4.3.070101:Ф.4.3.070804!I37)</f>
        <v>0</v>
      </c>
      <c r="J37" s="41">
        <f>SUM([1]Ф.4.3.070101:Ф.4.3.070804!J37)</f>
        <v>0</v>
      </c>
      <c r="K37" s="41">
        <f>SUM([1]Ф.4.3.070101:Ф.4.3.070804!K37)</f>
        <v>0</v>
      </c>
    </row>
    <row r="38" spans="1:11" s="12" customFormat="1" ht="30.6" x14ac:dyDescent="0.2">
      <c r="A38" s="51" t="s">
        <v>50</v>
      </c>
      <c r="B38" s="35">
        <v>2271</v>
      </c>
      <c r="C38" s="35">
        <v>160</v>
      </c>
      <c r="D38" s="41">
        <f>SUM([1]Ф.4.3.070101:Ф.4.3.070804!D38)</f>
        <v>0</v>
      </c>
      <c r="E38" s="41">
        <f>SUM([1]Ф.4.3.070101:Ф.4.3.070804!E38)</f>
        <v>0</v>
      </c>
      <c r="F38" s="41">
        <f>SUM([1]Ф.4.3.070101:Ф.4.3.070804!F38)</f>
        <v>0</v>
      </c>
      <c r="G38" s="41">
        <f>SUM([1]Ф.4.3.070101:Ф.4.3.070804!G38)</f>
        <v>0</v>
      </c>
      <c r="H38" s="41">
        <f>SUM([1]Ф.4.3.070101:Ф.4.3.070804!H38)</f>
        <v>0</v>
      </c>
      <c r="I38" s="41">
        <f>SUM([1]Ф.4.3.070101:Ф.4.3.070804!I38)</f>
        <v>0</v>
      </c>
      <c r="J38" s="41">
        <f>SUM([1]Ф.4.3.070101:Ф.4.3.070804!J38)</f>
        <v>0</v>
      </c>
      <c r="K38" s="41">
        <f>SUM([1]Ф.4.3.070101:Ф.4.3.070804!K38)</f>
        <v>0</v>
      </c>
    </row>
    <row r="39" spans="1:11" s="12" customFormat="1" ht="51" x14ac:dyDescent="0.2">
      <c r="A39" s="51" t="s">
        <v>51</v>
      </c>
      <c r="B39" s="35">
        <v>2272</v>
      </c>
      <c r="C39" s="35">
        <v>170</v>
      </c>
      <c r="D39" s="41">
        <f>SUM([1]Ф.4.3.070101:Ф.4.3.070804!D39)</f>
        <v>0</v>
      </c>
      <c r="E39" s="41">
        <f>SUM([1]Ф.4.3.070101:Ф.4.3.070804!E39)</f>
        <v>0</v>
      </c>
      <c r="F39" s="41">
        <f>SUM([1]Ф.4.3.070101:Ф.4.3.070804!F39)</f>
        <v>0</v>
      </c>
      <c r="G39" s="41">
        <f>SUM([1]Ф.4.3.070101:Ф.4.3.070804!G39)</f>
        <v>0</v>
      </c>
      <c r="H39" s="41">
        <f>SUM([1]Ф.4.3.070101:Ф.4.3.070804!H39)</f>
        <v>0</v>
      </c>
      <c r="I39" s="41">
        <f>SUM([1]Ф.4.3.070101:Ф.4.3.070804!I39)</f>
        <v>0</v>
      </c>
      <c r="J39" s="41">
        <f>SUM([1]Ф.4.3.070101:Ф.4.3.070804!J39)</f>
        <v>0</v>
      </c>
      <c r="K39" s="41">
        <f>SUM([1]Ф.4.3.070101:Ф.4.3.070804!K39)</f>
        <v>0</v>
      </c>
    </row>
    <row r="40" spans="1:11" s="12" customFormat="1" ht="30.6" x14ac:dyDescent="0.2">
      <c r="A40" s="51" t="s">
        <v>52</v>
      </c>
      <c r="B40" s="35">
        <v>2273</v>
      </c>
      <c r="C40" s="35">
        <v>180</v>
      </c>
      <c r="D40" s="41">
        <f>SUM([1]Ф.4.3.070101:Ф.4.3.070804!D40)</f>
        <v>0</v>
      </c>
      <c r="E40" s="41">
        <f>SUM([1]Ф.4.3.070101:Ф.4.3.070804!E40)</f>
        <v>0</v>
      </c>
      <c r="F40" s="41">
        <f>SUM([1]Ф.4.3.070101:Ф.4.3.070804!F40)</f>
        <v>0</v>
      </c>
      <c r="G40" s="41">
        <f>SUM([1]Ф.4.3.070101:Ф.4.3.070804!G40)</f>
        <v>0</v>
      </c>
      <c r="H40" s="41">
        <f>SUM([1]Ф.4.3.070101:Ф.4.3.070804!H40)</f>
        <v>0</v>
      </c>
      <c r="I40" s="41">
        <f>SUM([1]Ф.4.3.070101:Ф.4.3.070804!I40)</f>
        <v>0</v>
      </c>
      <c r="J40" s="41">
        <f>SUM([1]Ф.4.3.070101:Ф.4.3.070804!J40)</f>
        <v>0</v>
      </c>
      <c r="K40" s="41">
        <f>SUM([1]Ф.4.3.070101:Ф.4.3.070804!K40)</f>
        <v>0</v>
      </c>
    </row>
    <row r="41" spans="1:11" s="12" customFormat="1" ht="30.6" x14ac:dyDescent="0.2">
      <c r="A41" s="51" t="s">
        <v>53</v>
      </c>
      <c r="B41" s="35">
        <v>2274</v>
      </c>
      <c r="C41" s="35">
        <v>190</v>
      </c>
      <c r="D41" s="41">
        <f>SUM([1]Ф.4.3.070101:Ф.4.3.070804!D41)</f>
        <v>0</v>
      </c>
      <c r="E41" s="41">
        <f>SUM([1]Ф.4.3.070101:Ф.4.3.070804!E41)</f>
        <v>0</v>
      </c>
      <c r="F41" s="41">
        <f>SUM([1]Ф.4.3.070101:Ф.4.3.070804!F41)</f>
        <v>0</v>
      </c>
      <c r="G41" s="41">
        <f>SUM([1]Ф.4.3.070101:Ф.4.3.070804!G41)</f>
        <v>0</v>
      </c>
      <c r="H41" s="41">
        <f>SUM([1]Ф.4.3.070101:Ф.4.3.070804!H41)</f>
        <v>0</v>
      </c>
      <c r="I41" s="41">
        <f>SUM([1]Ф.4.3.070101:Ф.4.3.070804!I41)</f>
        <v>0</v>
      </c>
      <c r="J41" s="41">
        <f>SUM([1]Ф.4.3.070101:Ф.4.3.070804!J41)</f>
        <v>0</v>
      </c>
      <c r="K41" s="41">
        <f>SUM([1]Ф.4.3.070101:Ф.4.3.070804!K41)</f>
        <v>0</v>
      </c>
    </row>
    <row r="42" spans="1:11" s="12" customFormat="1" ht="30.6" x14ac:dyDescent="0.2">
      <c r="A42" s="51" t="s">
        <v>54</v>
      </c>
      <c r="B42" s="35">
        <v>2275</v>
      </c>
      <c r="C42" s="35">
        <v>200</v>
      </c>
      <c r="D42" s="41">
        <f>SUM([1]Ф.4.3.070101:Ф.4.3.070804!D42)</f>
        <v>0</v>
      </c>
      <c r="E42" s="41">
        <f>SUM([1]Ф.4.3.070101:Ф.4.3.070804!E42)</f>
        <v>0</v>
      </c>
      <c r="F42" s="41">
        <f>SUM([1]Ф.4.3.070101:Ф.4.3.070804!F42)</f>
        <v>0</v>
      </c>
      <c r="G42" s="41">
        <f>SUM([1]Ф.4.3.070101:Ф.4.3.070804!G42)</f>
        <v>0</v>
      </c>
      <c r="H42" s="41">
        <f>SUM([1]Ф.4.3.070101:Ф.4.3.070804!H42)</f>
        <v>0</v>
      </c>
      <c r="I42" s="41">
        <f>SUM([1]Ф.4.3.070101:Ф.4.3.070804!I42)</f>
        <v>0</v>
      </c>
      <c r="J42" s="41">
        <f>SUM([1]Ф.4.3.070101:Ф.4.3.070804!J42)</f>
        <v>0</v>
      </c>
      <c r="K42" s="41">
        <f>SUM([1]Ф.4.3.070101:Ф.4.3.070804!K42)</f>
        <v>0</v>
      </c>
    </row>
    <row r="43" spans="1:11" s="12" customFormat="1" ht="12" customHeight="1" x14ac:dyDescent="0.2">
      <c r="A43" s="52" t="s">
        <v>55</v>
      </c>
      <c r="B43" s="50">
        <v>2280</v>
      </c>
      <c r="C43" s="50">
        <v>210</v>
      </c>
      <c r="D43" s="41">
        <f>SUM([1]Ф.4.3.070101:Ф.4.3.070804!D43)</f>
        <v>0</v>
      </c>
      <c r="E43" s="41">
        <f>SUM([1]Ф.4.3.070101:Ф.4.3.070804!E43)</f>
        <v>0</v>
      </c>
      <c r="F43" s="41">
        <f>SUM([1]Ф.4.3.070101:Ф.4.3.070804!F43)</f>
        <v>0</v>
      </c>
      <c r="G43" s="41">
        <f>SUM([1]Ф.4.3.070101:Ф.4.3.070804!G43)</f>
        <v>0</v>
      </c>
      <c r="H43" s="41">
        <f>SUM([1]Ф.4.3.070101:Ф.4.3.070804!H43)</f>
        <v>0</v>
      </c>
      <c r="I43" s="41">
        <f>SUM([1]Ф.4.3.070101:Ф.4.3.070804!I43)</f>
        <v>0</v>
      </c>
      <c r="J43" s="41">
        <f>SUM([1]Ф.4.3.070101:Ф.4.3.070804!J43)</f>
        <v>0</v>
      </c>
      <c r="K43" s="41">
        <f>SUM([1]Ф.4.3.070101:Ф.4.3.070804!K43)</f>
        <v>0</v>
      </c>
    </row>
    <row r="44" spans="1:11" s="12" customFormat="1" ht="12" customHeight="1" x14ac:dyDescent="0.2">
      <c r="A44" s="54" t="s">
        <v>56</v>
      </c>
      <c r="B44" s="35">
        <v>2281</v>
      </c>
      <c r="C44" s="35">
        <v>220</v>
      </c>
      <c r="D44" s="41">
        <f>SUM([1]Ф.4.3.070101:Ф.4.3.070804!D44)</f>
        <v>0</v>
      </c>
      <c r="E44" s="41">
        <f>SUM([1]Ф.4.3.070101:Ф.4.3.070804!E44)</f>
        <v>0</v>
      </c>
      <c r="F44" s="41">
        <f>SUM([1]Ф.4.3.070101:Ф.4.3.070804!F44)</f>
        <v>0</v>
      </c>
      <c r="G44" s="41">
        <f>SUM([1]Ф.4.3.070101:Ф.4.3.070804!G44)</f>
        <v>0</v>
      </c>
      <c r="H44" s="41">
        <f>SUM([1]Ф.4.3.070101:Ф.4.3.070804!H44)</f>
        <v>0</v>
      </c>
      <c r="I44" s="41">
        <f>SUM([1]Ф.4.3.070101:Ф.4.3.070804!I44)</f>
        <v>0</v>
      </c>
      <c r="J44" s="41">
        <f>SUM([1]Ф.4.3.070101:Ф.4.3.070804!J44)</f>
        <v>0</v>
      </c>
      <c r="K44" s="41">
        <f>SUM([1]Ф.4.3.070101:Ф.4.3.070804!K44)</f>
        <v>0</v>
      </c>
    </row>
    <row r="45" spans="1:11" s="12" customFormat="1" ht="12" customHeight="1" x14ac:dyDescent="0.2">
      <c r="A45" s="51" t="s">
        <v>57</v>
      </c>
      <c r="B45" s="35">
        <v>2282</v>
      </c>
      <c r="C45" s="35">
        <v>230</v>
      </c>
      <c r="D45" s="41">
        <f>SUM([1]Ф.4.3.070101:Ф.4.3.070804!D45)</f>
        <v>0</v>
      </c>
      <c r="E45" s="41">
        <f>SUM([1]Ф.4.3.070101:Ф.4.3.070804!E45)</f>
        <v>0</v>
      </c>
      <c r="F45" s="41">
        <f>SUM([1]Ф.4.3.070101:Ф.4.3.070804!F45)</f>
        <v>0</v>
      </c>
      <c r="G45" s="41">
        <f>SUM([1]Ф.4.3.070101:Ф.4.3.070804!G45)</f>
        <v>0</v>
      </c>
      <c r="H45" s="41">
        <f>SUM([1]Ф.4.3.070101:Ф.4.3.070804!H45)</f>
        <v>0</v>
      </c>
      <c r="I45" s="41">
        <f>SUM([1]Ф.4.3.070101:Ф.4.3.070804!I45)</f>
        <v>0</v>
      </c>
      <c r="J45" s="41">
        <f>SUM([1]Ф.4.3.070101:Ф.4.3.070804!J45)</f>
        <v>0</v>
      </c>
      <c r="K45" s="41">
        <f>SUM([1]Ф.4.3.070101:Ф.4.3.070804!K45)</f>
        <v>0</v>
      </c>
    </row>
    <row r="46" spans="1:11" s="12" customFormat="1" ht="40.799999999999997" x14ac:dyDescent="0.2">
      <c r="A46" s="48" t="s">
        <v>58</v>
      </c>
      <c r="B46" s="39">
        <v>2400</v>
      </c>
      <c r="C46" s="39">
        <v>240</v>
      </c>
      <c r="D46" s="41">
        <f>SUM([1]Ф.4.3.070101:Ф.4.3.070804!D46)</f>
        <v>0</v>
      </c>
      <c r="E46" s="41">
        <f>SUM([1]Ф.4.3.070101:Ф.4.3.070804!E46)</f>
        <v>0</v>
      </c>
      <c r="F46" s="41">
        <f>SUM([1]Ф.4.3.070101:Ф.4.3.070804!F46)</f>
        <v>0</v>
      </c>
      <c r="G46" s="41">
        <f>SUM([1]Ф.4.3.070101:Ф.4.3.070804!G46)</f>
        <v>0</v>
      </c>
      <c r="H46" s="41">
        <f>SUM([1]Ф.4.3.070101:Ф.4.3.070804!H46)</f>
        <v>0</v>
      </c>
      <c r="I46" s="41">
        <f>SUM([1]Ф.4.3.070101:Ф.4.3.070804!I46)</f>
        <v>0</v>
      </c>
      <c r="J46" s="41">
        <f>SUM([1]Ф.4.3.070101:Ф.4.3.070804!J46)</f>
        <v>0</v>
      </c>
      <c r="K46" s="41">
        <f>SUM([1]Ф.4.3.070101:Ф.4.3.070804!K46)</f>
        <v>0</v>
      </c>
    </row>
    <row r="47" spans="1:11" s="12" customFormat="1" ht="51" x14ac:dyDescent="0.2">
      <c r="A47" s="55" t="s">
        <v>59</v>
      </c>
      <c r="B47" s="50">
        <v>2410</v>
      </c>
      <c r="C47" s="50">
        <v>250</v>
      </c>
      <c r="D47" s="41">
        <f>SUM([1]Ф.4.3.070101:Ф.4.3.070804!D47)</f>
        <v>0</v>
      </c>
      <c r="E47" s="41">
        <f>SUM([1]Ф.4.3.070101:Ф.4.3.070804!E47)</f>
        <v>0</v>
      </c>
      <c r="F47" s="41">
        <f>SUM([1]Ф.4.3.070101:Ф.4.3.070804!F47)</f>
        <v>0</v>
      </c>
      <c r="G47" s="41">
        <f>SUM([1]Ф.4.3.070101:Ф.4.3.070804!G47)</f>
        <v>0</v>
      </c>
      <c r="H47" s="41">
        <f>SUM([1]Ф.4.3.070101:Ф.4.3.070804!H47)</f>
        <v>0</v>
      </c>
      <c r="I47" s="41">
        <f>SUM([1]Ф.4.3.070101:Ф.4.3.070804!I47)</f>
        <v>0</v>
      </c>
      <c r="J47" s="41">
        <f>SUM([1]Ф.4.3.070101:Ф.4.3.070804!J47)</f>
        <v>0</v>
      </c>
      <c r="K47" s="41">
        <f>SUM([1]Ф.4.3.070101:Ф.4.3.070804!K47)</f>
        <v>0</v>
      </c>
    </row>
    <row r="48" spans="1:11" s="12" customFormat="1" ht="51" x14ac:dyDescent="0.2">
      <c r="A48" s="55" t="s">
        <v>60</v>
      </c>
      <c r="B48" s="50">
        <v>2420</v>
      </c>
      <c r="C48" s="50">
        <v>260</v>
      </c>
      <c r="D48" s="41">
        <f>SUM([1]Ф.4.3.070101:Ф.4.3.070804!D48)</f>
        <v>0</v>
      </c>
      <c r="E48" s="41">
        <f>SUM([1]Ф.4.3.070101:Ф.4.3.070804!E48)</f>
        <v>0</v>
      </c>
      <c r="F48" s="41">
        <f>SUM([1]Ф.4.3.070101:Ф.4.3.070804!F48)</f>
        <v>0</v>
      </c>
      <c r="G48" s="41">
        <f>SUM([1]Ф.4.3.070101:Ф.4.3.070804!G48)</f>
        <v>0</v>
      </c>
      <c r="H48" s="41">
        <f>SUM([1]Ф.4.3.070101:Ф.4.3.070804!H48)</f>
        <v>0</v>
      </c>
      <c r="I48" s="41">
        <f>SUM([1]Ф.4.3.070101:Ф.4.3.070804!I48)</f>
        <v>0</v>
      </c>
      <c r="J48" s="41">
        <f>SUM([1]Ф.4.3.070101:Ф.4.3.070804!J48)</f>
        <v>0</v>
      </c>
      <c r="K48" s="41">
        <f>SUM([1]Ф.4.3.070101:Ф.4.3.070804!K48)</f>
        <v>0</v>
      </c>
    </row>
    <row r="49" spans="1:11" s="12" customFormat="1" ht="11.25" customHeight="1" x14ac:dyDescent="0.2">
      <c r="A49" s="56" t="s">
        <v>61</v>
      </c>
      <c r="B49" s="39">
        <v>2600</v>
      </c>
      <c r="C49" s="39">
        <v>270</v>
      </c>
      <c r="D49" s="41">
        <f>SUM([1]Ф.4.3.070101:Ф.4.3.070804!D49)</f>
        <v>0</v>
      </c>
      <c r="E49" s="41">
        <f>SUM([1]Ф.4.3.070101:Ф.4.3.070804!E49)</f>
        <v>0</v>
      </c>
      <c r="F49" s="41">
        <f>SUM([1]Ф.4.3.070101:Ф.4.3.070804!F49)</f>
        <v>0</v>
      </c>
      <c r="G49" s="41">
        <f>SUM([1]Ф.4.3.070101:Ф.4.3.070804!G49)</f>
        <v>0</v>
      </c>
      <c r="H49" s="41">
        <f>SUM([1]Ф.4.3.070101:Ф.4.3.070804!H49)</f>
        <v>0</v>
      </c>
      <c r="I49" s="41">
        <f>SUM([1]Ф.4.3.070101:Ф.4.3.070804!I49)</f>
        <v>0</v>
      </c>
      <c r="J49" s="41">
        <f>SUM([1]Ф.4.3.070101:Ф.4.3.070804!J49)</f>
        <v>0</v>
      </c>
      <c r="K49" s="41">
        <f>SUM([1]Ф.4.3.070101:Ф.4.3.070804!K49)</f>
        <v>0</v>
      </c>
    </row>
    <row r="50" spans="1:11" s="12" customFormat="1" ht="11.25" customHeight="1" x14ac:dyDescent="0.2">
      <c r="A50" s="52" t="s">
        <v>62</v>
      </c>
      <c r="B50" s="50">
        <v>2610</v>
      </c>
      <c r="C50" s="50">
        <v>280</v>
      </c>
      <c r="D50" s="41">
        <f>SUM([1]Ф.4.3.070101:Ф.4.3.070804!D50)</f>
        <v>0</v>
      </c>
      <c r="E50" s="41">
        <f>SUM([1]Ф.4.3.070101:Ф.4.3.070804!E50)</f>
        <v>0</v>
      </c>
      <c r="F50" s="41">
        <f>SUM([1]Ф.4.3.070101:Ф.4.3.070804!F50)</f>
        <v>0</v>
      </c>
      <c r="G50" s="41">
        <f>SUM([1]Ф.4.3.070101:Ф.4.3.070804!G50)</f>
        <v>0</v>
      </c>
      <c r="H50" s="41">
        <f>SUM([1]Ф.4.3.070101:Ф.4.3.070804!H50)</f>
        <v>0</v>
      </c>
      <c r="I50" s="41">
        <f>SUM([1]Ф.4.3.070101:Ф.4.3.070804!I50)</f>
        <v>0</v>
      </c>
      <c r="J50" s="41">
        <f>SUM([1]Ф.4.3.070101:Ф.4.3.070804!J50)</f>
        <v>0</v>
      </c>
      <c r="K50" s="41">
        <f>SUM([1]Ф.4.3.070101:Ф.4.3.070804!K50)</f>
        <v>0</v>
      </c>
    </row>
    <row r="51" spans="1:11" s="12" customFormat="1" ht="61.2" x14ac:dyDescent="0.2">
      <c r="A51" s="52" t="s">
        <v>63</v>
      </c>
      <c r="B51" s="50">
        <v>2620</v>
      </c>
      <c r="C51" s="50">
        <v>290</v>
      </c>
      <c r="D51" s="41">
        <f>SUM([1]Ф.4.3.070101:Ф.4.3.070804!D51)</f>
        <v>0</v>
      </c>
      <c r="E51" s="41">
        <f>SUM([1]Ф.4.3.070101:Ф.4.3.070804!E51)</f>
        <v>0</v>
      </c>
      <c r="F51" s="41">
        <f>SUM([1]Ф.4.3.070101:Ф.4.3.070804!F51)</f>
        <v>0</v>
      </c>
      <c r="G51" s="41">
        <f>SUM([1]Ф.4.3.070101:Ф.4.3.070804!G51)</f>
        <v>0</v>
      </c>
      <c r="H51" s="41">
        <f>SUM([1]Ф.4.3.070101:Ф.4.3.070804!H51)</f>
        <v>0</v>
      </c>
      <c r="I51" s="41">
        <f>SUM([1]Ф.4.3.070101:Ф.4.3.070804!I51)</f>
        <v>0</v>
      </c>
      <c r="J51" s="41">
        <f>SUM([1]Ф.4.3.070101:Ф.4.3.070804!J51)</f>
        <v>0</v>
      </c>
      <c r="K51" s="41">
        <f>SUM([1]Ф.4.3.070101:Ф.4.3.070804!K51)</f>
        <v>0</v>
      </c>
    </row>
    <row r="52" spans="1:11" s="12" customFormat="1" ht="12" customHeight="1" x14ac:dyDescent="0.2">
      <c r="A52" s="55" t="s">
        <v>64</v>
      </c>
      <c r="B52" s="50">
        <v>2630</v>
      </c>
      <c r="C52" s="50">
        <v>300</v>
      </c>
      <c r="D52" s="41">
        <f>SUM([1]Ф.4.3.070101:Ф.4.3.070804!D52)</f>
        <v>0</v>
      </c>
      <c r="E52" s="41">
        <f>SUM([1]Ф.4.3.070101:Ф.4.3.070804!E52)</f>
        <v>0</v>
      </c>
      <c r="F52" s="41">
        <f>SUM([1]Ф.4.3.070101:Ф.4.3.070804!F52)</f>
        <v>0</v>
      </c>
      <c r="G52" s="41">
        <f>SUM([1]Ф.4.3.070101:Ф.4.3.070804!G52)</f>
        <v>0</v>
      </c>
      <c r="H52" s="41">
        <f>SUM([1]Ф.4.3.070101:Ф.4.3.070804!H52)</f>
        <v>0</v>
      </c>
      <c r="I52" s="41">
        <f>SUM([1]Ф.4.3.070101:Ф.4.3.070804!I52)</f>
        <v>0</v>
      </c>
      <c r="J52" s="41">
        <f>SUM([1]Ф.4.3.070101:Ф.4.3.070804!J52)</f>
        <v>0</v>
      </c>
      <c r="K52" s="41">
        <f>SUM([1]Ф.4.3.070101:Ф.4.3.070804!K52)</f>
        <v>0</v>
      </c>
    </row>
    <row r="53" spans="1:11" s="12" customFormat="1" ht="30.6" x14ac:dyDescent="0.2">
      <c r="A53" s="53" t="s">
        <v>65</v>
      </c>
      <c r="B53" s="39">
        <v>2700</v>
      </c>
      <c r="C53" s="39">
        <v>310</v>
      </c>
      <c r="D53" s="41">
        <f>SUM([1]Ф.4.3.070101:Ф.4.3.070804!D53)</f>
        <v>0</v>
      </c>
      <c r="E53" s="41">
        <f>SUM([1]Ф.4.3.070101:Ф.4.3.070804!E53)</f>
        <v>0</v>
      </c>
      <c r="F53" s="41">
        <f>SUM([1]Ф.4.3.070101:Ф.4.3.070804!F53)</f>
        <v>0</v>
      </c>
      <c r="G53" s="41">
        <f>SUM([1]Ф.4.3.070101:Ф.4.3.070804!G53)</f>
        <v>0</v>
      </c>
      <c r="H53" s="41">
        <f>SUM([1]Ф.4.3.070101:Ф.4.3.070804!H53)</f>
        <v>0</v>
      </c>
      <c r="I53" s="41">
        <f>SUM([1]Ф.4.3.070101:Ф.4.3.070804!I53)</f>
        <v>0</v>
      </c>
      <c r="J53" s="41">
        <f>SUM([1]Ф.4.3.070101:Ф.4.3.070804!J53)</f>
        <v>0</v>
      </c>
      <c r="K53" s="41">
        <f>SUM([1]Ф.4.3.070101:Ф.4.3.070804!K53)</f>
        <v>0</v>
      </c>
    </row>
    <row r="54" spans="1:11" s="12" customFormat="1" ht="30.6" x14ac:dyDescent="0.2">
      <c r="A54" s="52" t="s">
        <v>66</v>
      </c>
      <c r="B54" s="50">
        <v>2710</v>
      </c>
      <c r="C54" s="50">
        <v>320</v>
      </c>
      <c r="D54" s="41">
        <f>SUM([1]Ф.4.3.070101:Ф.4.3.070804!D54)</f>
        <v>0</v>
      </c>
      <c r="E54" s="41">
        <f>SUM([1]Ф.4.3.070101:Ф.4.3.070804!E54)</f>
        <v>0</v>
      </c>
      <c r="F54" s="41">
        <f>SUM([1]Ф.4.3.070101:Ф.4.3.070804!F54)</f>
        <v>0</v>
      </c>
      <c r="G54" s="41">
        <f>SUM([1]Ф.4.3.070101:Ф.4.3.070804!G54)</f>
        <v>0</v>
      </c>
      <c r="H54" s="41">
        <f>SUM([1]Ф.4.3.070101:Ф.4.3.070804!H54)</f>
        <v>0</v>
      </c>
      <c r="I54" s="41">
        <f>SUM([1]Ф.4.3.070101:Ф.4.3.070804!I54)</f>
        <v>0</v>
      </c>
      <c r="J54" s="41">
        <f>SUM([1]Ф.4.3.070101:Ф.4.3.070804!J54)</f>
        <v>0</v>
      </c>
      <c r="K54" s="41">
        <f>SUM([1]Ф.4.3.070101:Ф.4.3.070804!K54)</f>
        <v>0</v>
      </c>
    </row>
    <row r="55" spans="1:11" s="12" customFormat="1" ht="10.199999999999999" x14ac:dyDescent="0.2">
      <c r="A55" s="52" t="s">
        <v>67</v>
      </c>
      <c r="B55" s="50">
        <v>2720</v>
      </c>
      <c r="C55" s="50">
        <v>330</v>
      </c>
      <c r="D55" s="41">
        <f>SUM([1]Ф.4.3.070101:Ф.4.3.070804!D55)</f>
        <v>0</v>
      </c>
      <c r="E55" s="41">
        <f>SUM([1]Ф.4.3.070101:Ф.4.3.070804!E55)</f>
        <v>0</v>
      </c>
      <c r="F55" s="41">
        <f>SUM([1]Ф.4.3.070101:Ф.4.3.070804!F55)</f>
        <v>0</v>
      </c>
      <c r="G55" s="41">
        <f>SUM([1]Ф.4.3.070101:Ф.4.3.070804!G55)</f>
        <v>0</v>
      </c>
      <c r="H55" s="41">
        <f>SUM([1]Ф.4.3.070101:Ф.4.3.070804!H55)</f>
        <v>0</v>
      </c>
      <c r="I55" s="41">
        <f>SUM([1]Ф.4.3.070101:Ф.4.3.070804!I55)</f>
        <v>0</v>
      </c>
      <c r="J55" s="41">
        <f>SUM([1]Ф.4.3.070101:Ф.4.3.070804!J55)</f>
        <v>0</v>
      </c>
      <c r="K55" s="41">
        <f>SUM([1]Ф.4.3.070101:Ф.4.3.070804!K55)</f>
        <v>0</v>
      </c>
    </row>
    <row r="56" spans="1:11" s="12" customFormat="1" ht="30.6" x14ac:dyDescent="0.2">
      <c r="A56" s="52" t="s">
        <v>68</v>
      </c>
      <c r="B56" s="50">
        <v>2730</v>
      </c>
      <c r="C56" s="50">
        <v>340</v>
      </c>
      <c r="D56" s="41">
        <f>SUM([1]Ф.4.3.070101:Ф.4.3.070804!D56)</f>
        <v>0</v>
      </c>
      <c r="E56" s="41">
        <f>SUM([1]Ф.4.3.070101:Ф.4.3.070804!E56)</f>
        <v>0</v>
      </c>
      <c r="F56" s="41">
        <f>SUM([1]Ф.4.3.070101:Ф.4.3.070804!F56)</f>
        <v>0</v>
      </c>
      <c r="G56" s="41">
        <f>SUM([1]Ф.4.3.070101:Ф.4.3.070804!G56)</f>
        <v>0</v>
      </c>
      <c r="H56" s="41">
        <f>SUM([1]Ф.4.3.070101:Ф.4.3.070804!H56)</f>
        <v>0</v>
      </c>
      <c r="I56" s="41">
        <f>SUM([1]Ф.4.3.070101:Ф.4.3.070804!I56)</f>
        <v>0</v>
      </c>
      <c r="J56" s="41">
        <f>SUM([1]Ф.4.3.070101:Ф.4.3.070804!J56)</f>
        <v>0</v>
      </c>
      <c r="K56" s="41">
        <f>SUM([1]Ф.4.3.070101:Ф.4.3.070804!K56)</f>
        <v>0</v>
      </c>
    </row>
    <row r="57" spans="1:11" s="12" customFormat="1" ht="20.399999999999999" x14ac:dyDescent="0.2">
      <c r="A57" s="53" t="s">
        <v>69</v>
      </c>
      <c r="B57" s="39">
        <v>2800</v>
      </c>
      <c r="C57" s="39">
        <v>350</v>
      </c>
      <c r="D57" s="41">
        <f>SUM([1]Ф.4.3.070101:Ф.4.3.070804!D57)</f>
        <v>0</v>
      </c>
      <c r="E57" s="41">
        <f>SUM([1]Ф.4.3.070101:Ф.4.3.070804!E57)</f>
        <v>0</v>
      </c>
      <c r="F57" s="41">
        <f>SUM([1]Ф.4.3.070101:Ф.4.3.070804!F57)</f>
        <v>0</v>
      </c>
      <c r="G57" s="41">
        <f>SUM([1]Ф.4.3.070101:Ф.4.3.070804!G57)</f>
        <v>0</v>
      </c>
      <c r="H57" s="41">
        <f>SUM([1]Ф.4.3.070101:Ф.4.3.070804!H57)</f>
        <v>0</v>
      </c>
      <c r="I57" s="41">
        <f>SUM([1]Ф.4.3.070101:Ф.4.3.070804!I57)</f>
        <v>0</v>
      </c>
      <c r="J57" s="41">
        <f>SUM([1]Ф.4.3.070101:Ф.4.3.070804!J57)</f>
        <v>0</v>
      </c>
      <c r="K57" s="41">
        <f>SUM([1]Ф.4.3.070101:Ф.4.3.070804!K57)</f>
        <v>0</v>
      </c>
    </row>
    <row r="58" spans="1:11" s="12" customFormat="1" ht="20.399999999999999" x14ac:dyDescent="0.2">
      <c r="A58" s="39" t="s">
        <v>70</v>
      </c>
      <c r="B58" s="39">
        <v>3000</v>
      </c>
      <c r="C58" s="39">
        <v>360</v>
      </c>
      <c r="D58" s="41">
        <f>SUM([1]Ф.4.3.070101:Ф.4.3.070804!D58)</f>
        <v>2516050.7999999998</v>
      </c>
      <c r="E58" s="41">
        <f>SUM([1]Ф.4.3.070101:Ф.4.3.070804!E58)</f>
        <v>0</v>
      </c>
      <c r="F58" s="41">
        <f>SUM([1]Ф.4.3.070101:Ф.4.3.070804!F58)</f>
        <v>0</v>
      </c>
      <c r="G58" s="41">
        <f>SUM([1]Ф.4.3.070101:Ф.4.3.070804!G58)</f>
        <v>0</v>
      </c>
      <c r="H58" s="41">
        <f>SUM([1]Ф.4.3.070101:Ф.4.3.070804!H58)</f>
        <v>2308223.98</v>
      </c>
      <c r="I58" s="41">
        <f>SUM([1]Ф.4.3.070101:Ф.4.3.070804!I58)</f>
        <v>2308223.98</v>
      </c>
      <c r="J58" s="41">
        <f>J59+J67</f>
        <v>1730377.77</v>
      </c>
      <c r="K58" s="41">
        <f>SUM([1]Ф.4.3.070101:Ф.4.3.070804!K58)</f>
        <v>0</v>
      </c>
    </row>
    <row r="59" spans="1:11" s="12" customFormat="1" ht="30.6" x14ac:dyDescent="0.2">
      <c r="A59" s="48" t="s">
        <v>71</v>
      </c>
      <c r="B59" s="39">
        <v>3100</v>
      </c>
      <c r="C59" s="39">
        <v>370</v>
      </c>
      <c r="D59" s="41">
        <f>SUM([1]Ф.4.3.070101:Ф.4.3.070804!D59)</f>
        <v>2516050.7999999998</v>
      </c>
      <c r="E59" s="41">
        <f>SUM([1]Ф.4.3.070101:Ф.4.3.070804!E59)</f>
        <v>0</v>
      </c>
      <c r="F59" s="41">
        <f>SUM([1]Ф.4.3.070101:Ф.4.3.070804!F59)</f>
        <v>0</v>
      </c>
      <c r="G59" s="41">
        <f>SUM([1]Ф.4.3.070101:Ф.4.3.070804!G59)</f>
        <v>0</v>
      </c>
      <c r="H59" s="41">
        <f>SUM([1]Ф.4.3.070101:Ф.4.3.070804!H59)</f>
        <v>2308223.98</v>
      </c>
      <c r="I59" s="41">
        <f>SUM([1]Ф.4.3.070101:Ф.4.3.070804!I59)</f>
        <v>2308223.98</v>
      </c>
      <c r="J59" s="41">
        <f>J60</f>
        <v>779212.72000000009</v>
      </c>
      <c r="K59" s="41">
        <f>SUM([1]Ф.4.3.070101:Ф.4.3.070804!K59)</f>
        <v>0</v>
      </c>
    </row>
    <row r="60" spans="1:11" s="12" customFormat="1" ht="71.400000000000006" x14ac:dyDescent="0.2">
      <c r="A60" s="52" t="s">
        <v>72</v>
      </c>
      <c r="B60" s="50">
        <v>3110</v>
      </c>
      <c r="C60" s="50">
        <v>380</v>
      </c>
      <c r="D60" s="41">
        <f>SUM([1]Ф.4.3.070101:Ф.4.3.070804!D60)</f>
        <v>879110.8</v>
      </c>
      <c r="E60" s="41">
        <f>SUM([1]Ф.4.3.070101:Ф.4.3.070804!E60)</f>
        <v>0</v>
      </c>
      <c r="F60" s="41">
        <f>SUM([1]Ф.4.3.070101:Ф.4.3.070804!F60)</f>
        <v>0</v>
      </c>
      <c r="G60" s="41">
        <f>SUM([1]Ф.4.3.070101:Ф.4.3.070804!G60)</f>
        <v>0</v>
      </c>
      <c r="H60" s="41">
        <f>SUM([1]Ф.4.3.070101:Ф.4.3.070804!H60)</f>
        <v>849655.51</v>
      </c>
      <c r="I60" s="41">
        <f>SUM([1]Ф.4.3.070101:Ф.4.3.070804!I60)</f>
        <v>849655.51</v>
      </c>
      <c r="J60" s="41">
        <f>[1]Ф.4.3.070201!J60+[1]Ф.4.3.250404!J60+[1]Ф.4.3.070804!J60</f>
        <v>779212.72000000009</v>
      </c>
      <c r="K60" s="41">
        <f>SUM([1]Ф.4.3.070101:Ф.4.3.070804!K60)</f>
        <v>0</v>
      </c>
    </row>
    <row r="61" spans="1:11" s="12" customFormat="1" ht="40.799999999999997" x14ac:dyDescent="0.2">
      <c r="A61" s="55" t="s">
        <v>73</v>
      </c>
      <c r="B61" s="50">
        <v>3120</v>
      </c>
      <c r="C61" s="50">
        <v>390</v>
      </c>
      <c r="D61" s="41">
        <f>SUM([1]Ф.4.3.070101:Ф.4.3.070804!D61)</f>
        <v>0</v>
      </c>
      <c r="E61" s="41">
        <f>SUM([1]Ф.4.3.070101:Ф.4.3.070804!E61)</f>
        <v>0</v>
      </c>
      <c r="F61" s="41">
        <f>SUM([1]Ф.4.3.070101:Ф.4.3.070804!F61)</f>
        <v>0</v>
      </c>
      <c r="G61" s="41">
        <f>SUM([1]Ф.4.3.070101:Ф.4.3.070804!G61)</f>
        <v>0</v>
      </c>
      <c r="H61" s="41">
        <f>SUM([1]Ф.4.3.070101:Ф.4.3.070804!H61)</f>
        <v>0</v>
      </c>
      <c r="I61" s="41">
        <f>SUM([1]Ф.4.3.070101:Ф.4.3.070804!I61)</f>
        <v>0</v>
      </c>
      <c r="J61" s="41">
        <f>SUM([1]Ф.4.3.070101:Ф.4.3.070804!J61)</f>
        <v>0</v>
      </c>
      <c r="K61" s="41">
        <f>SUM([1]Ф.4.3.070101:Ф.4.3.070804!K61)</f>
        <v>0</v>
      </c>
    </row>
    <row r="62" spans="1:11" s="12" customFormat="1" ht="40.799999999999997" x14ac:dyDescent="0.2">
      <c r="A62" s="51" t="s">
        <v>74</v>
      </c>
      <c r="B62" s="35">
        <v>3121</v>
      </c>
      <c r="C62" s="35">
        <v>400</v>
      </c>
      <c r="D62" s="41">
        <f>SUM([1]Ф.4.3.070101:Ф.4.3.070804!D62)</f>
        <v>0</v>
      </c>
      <c r="E62" s="41">
        <f>SUM([1]Ф.4.3.070101:Ф.4.3.070804!E62)</f>
        <v>0</v>
      </c>
      <c r="F62" s="41">
        <f>SUM([1]Ф.4.3.070101:Ф.4.3.070804!F62)</f>
        <v>0</v>
      </c>
      <c r="G62" s="41">
        <f>SUM([1]Ф.4.3.070101:Ф.4.3.070804!G62)</f>
        <v>0</v>
      </c>
      <c r="H62" s="41">
        <f>SUM([1]Ф.4.3.070101:Ф.4.3.070804!H62)</f>
        <v>0</v>
      </c>
      <c r="I62" s="41">
        <f>SUM([1]Ф.4.3.070101:Ф.4.3.070804!I62)</f>
        <v>0</v>
      </c>
      <c r="J62" s="41">
        <f>SUM([1]Ф.4.3.070101:Ф.4.3.070804!J62)</f>
        <v>0</v>
      </c>
      <c r="K62" s="41">
        <f>SUM([1]Ф.4.3.070101:Ф.4.3.070804!K62)</f>
        <v>0</v>
      </c>
    </row>
    <row r="63" spans="1:11" s="12" customFormat="1" ht="51" x14ac:dyDescent="0.2">
      <c r="A63" s="51" t="s">
        <v>75</v>
      </c>
      <c r="B63" s="35">
        <v>3122</v>
      </c>
      <c r="C63" s="35">
        <v>410</v>
      </c>
      <c r="D63" s="41">
        <f>SUM([1]Ф.4.3.070101:Ф.4.3.070804!D63)</f>
        <v>0</v>
      </c>
      <c r="E63" s="41">
        <f>SUM([1]Ф.4.3.070101:Ф.4.3.070804!E63)</f>
        <v>0</v>
      </c>
      <c r="F63" s="41">
        <f>SUM([1]Ф.4.3.070101:Ф.4.3.070804!F63)</f>
        <v>0</v>
      </c>
      <c r="G63" s="41">
        <f>SUM([1]Ф.4.3.070101:Ф.4.3.070804!G63)</f>
        <v>0</v>
      </c>
      <c r="H63" s="41">
        <f>SUM([1]Ф.4.3.070101:Ф.4.3.070804!H63)</f>
        <v>0</v>
      </c>
      <c r="I63" s="41">
        <f>SUM([1]Ф.4.3.070101:Ф.4.3.070804!I63)</f>
        <v>0</v>
      </c>
      <c r="J63" s="41">
        <f>SUM([1]Ф.4.3.070101:Ф.4.3.070804!J63)</f>
        <v>0</v>
      </c>
      <c r="K63" s="41">
        <f>SUM([1]Ф.4.3.070101:Ф.4.3.070804!K63)</f>
        <v>0</v>
      </c>
    </row>
    <row r="64" spans="1:11" s="12" customFormat="1" ht="20.399999999999999" x14ac:dyDescent="0.2">
      <c r="A64" s="49" t="s">
        <v>76</v>
      </c>
      <c r="B64" s="50">
        <v>3130</v>
      </c>
      <c r="C64" s="50">
        <v>420</v>
      </c>
      <c r="D64" s="41">
        <f>SUM([1]Ф.4.3.070101:Ф.4.3.070804!D64)</f>
        <v>457494</v>
      </c>
      <c r="E64" s="41">
        <f>SUM([1]Ф.4.3.070101:Ф.4.3.070804!E64)</f>
        <v>0</v>
      </c>
      <c r="F64" s="41">
        <f>SUM([1]Ф.4.3.070101:Ф.4.3.070804!F64)</f>
        <v>0</v>
      </c>
      <c r="G64" s="41">
        <f>SUM([1]Ф.4.3.070101:Ф.4.3.070804!G64)</f>
        <v>0</v>
      </c>
      <c r="H64" s="41">
        <f>SUM([1]Ф.4.3.070101:Ф.4.3.070804!H64)</f>
        <v>457493.78</v>
      </c>
      <c r="I64" s="41">
        <f>SUM([1]Ф.4.3.070101:Ф.4.3.070804!I64)</f>
        <v>457493.78</v>
      </c>
      <c r="J64" s="41">
        <f>J66</f>
        <v>0</v>
      </c>
      <c r="K64" s="41">
        <f>SUM([1]Ф.4.3.070101:Ф.4.3.070804!K64)</f>
        <v>0</v>
      </c>
    </row>
    <row r="65" spans="1:11" s="12" customFormat="1" ht="61.2" x14ac:dyDescent="0.2">
      <c r="A65" s="51" t="s">
        <v>77</v>
      </c>
      <c r="B65" s="35">
        <v>3131</v>
      </c>
      <c r="C65" s="35">
        <v>430</v>
      </c>
      <c r="D65" s="41">
        <f>SUM([1]Ф.4.3.070101:Ф.4.3.070804!D65)</f>
        <v>0</v>
      </c>
      <c r="E65" s="41">
        <f>SUM([1]Ф.4.3.070101:Ф.4.3.070804!E65)</f>
        <v>0</v>
      </c>
      <c r="F65" s="41">
        <f>SUM([1]Ф.4.3.070101:Ф.4.3.070804!F65)</f>
        <v>0</v>
      </c>
      <c r="G65" s="41">
        <f>SUM([1]Ф.4.3.070101:Ф.4.3.070804!G65)</f>
        <v>0</v>
      </c>
      <c r="H65" s="41">
        <f>SUM([1]Ф.4.3.070101:Ф.4.3.070804!H65)</f>
        <v>0</v>
      </c>
      <c r="I65" s="41">
        <f>SUM([1]Ф.4.3.070101:Ф.4.3.070804!I65)</f>
        <v>0</v>
      </c>
      <c r="J65" s="41">
        <f>SUM([1]Ф.4.3.070101:Ф.4.3.070804!J65)</f>
        <v>0</v>
      </c>
      <c r="K65" s="41">
        <f>SUM([1]Ф.4.3.070101:Ф.4.3.070804!K65)</f>
        <v>0</v>
      </c>
    </row>
    <row r="66" spans="1:11" s="12" customFormat="1" ht="51" x14ac:dyDescent="0.2">
      <c r="A66" s="51" t="s">
        <v>78</v>
      </c>
      <c r="B66" s="35">
        <v>3132</v>
      </c>
      <c r="C66" s="35">
        <v>440</v>
      </c>
      <c r="D66" s="41">
        <f>SUM([1]Ф.4.3.070101:Ф.4.3.070804!D66)</f>
        <v>457494</v>
      </c>
      <c r="E66" s="41">
        <f>SUM([1]Ф.4.3.070101:Ф.4.3.070804!E66)</f>
        <v>0</v>
      </c>
      <c r="F66" s="41">
        <f>SUM([1]Ф.4.3.070101:Ф.4.3.070804!F66)</f>
        <v>0</v>
      </c>
      <c r="G66" s="41">
        <f>SUM([1]Ф.4.3.070101:Ф.4.3.070804!G66)</f>
        <v>0</v>
      </c>
      <c r="H66" s="41">
        <f>SUM([1]Ф.4.3.070101:Ф.4.3.070804!H66)</f>
        <v>457493.78</v>
      </c>
      <c r="I66" s="41">
        <f>SUM([1]Ф.4.3.070101:Ф.4.3.070804!I66)</f>
        <v>457493.78</v>
      </c>
      <c r="J66" s="41"/>
      <c r="K66" s="41">
        <f>SUM([1]Ф.4.3.070101:Ф.4.3.070804!K66)</f>
        <v>0</v>
      </c>
    </row>
    <row r="67" spans="1:11" s="12" customFormat="1" ht="40.799999999999997" x14ac:dyDescent="0.2">
      <c r="A67" s="49" t="s">
        <v>79</v>
      </c>
      <c r="B67" s="50">
        <v>3140</v>
      </c>
      <c r="C67" s="50">
        <v>450</v>
      </c>
      <c r="D67" s="41">
        <f>SUM([1]Ф.4.3.070101:Ф.4.3.070804!D67)</f>
        <v>1179446</v>
      </c>
      <c r="E67" s="41">
        <f>SUM([1]Ф.4.3.070101:Ф.4.3.070804!E67)</f>
        <v>0</v>
      </c>
      <c r="F67" s="41">
        <f>SUM([1]Ф.4.3.070101:Ф.4.3.070804!F67)</f>
        <v>0</v>
      </c>
      <c r="G67" s="41">
        <f>SUM([1]Ф.4.3.070101:Ф.4.3.070804!G67)</f>
        <v>0</v>
      </c>
      <c r="H67" s="41">
        <f>SUM([1]Ф.4.3.070101:Ф.4.3.070804!H67)</f>
        <v>1001074.69</v>
      </c>
      <c r="I67" s="41">
        <f>SUM([1]Ф.4.3.070101:Ф.4.3.070804!I67)</f>
        <v>1001074.69</v>
      </c>
      <c r="J67" s="41">
        <f>SUM([1]Ф.4.3.070101:Ф.4.3.070804!J67)</f>
        <v>951165.04999999993</v>
      </c>
      <c r="K67" s="41">
        <f>SUM([1]Ф.4.3.070101:Ф.4.3.070804!K67)</f>
        <v>0</v>
      </c>
    </row>
    <row r="68" spans="1:11" s="12" customFormat="1" ht="52.8" x14ac:dyDescent="0.2">
      <c r="A68" s="58" t="s">
        <v>121</v>
      </c>
      <c r="B68" s="35">
        <v>3141</v>
      </c>
      <c r="C68" s="35">
        <v>460</v>
      </c>
      <c r="D68" s="41">
        <f>SUM([1]Ф.4.3.070101:Ф.4.3.070804!D68)</f>
        <v>0</v>
      </c>
      <c r="E68" s="41">
        <f>SUM([1]Ф.4.3.070101:Ф.4.3.070804!E68)</f>
        <v>0</v>
      </c>
      <c r="F68" s="41">
        <f>SUM([1]Ф.4.3.070101:Ф.4.3.070804!F68)</f>
        <v>0</v>
      </c>
      <c r="G68" s="41">
        <f>SUM([1]Ф.4.3.070101:Ф.4.3.070804!G68)</f>
        <v>0</v>
      </c>
      <c r="H68" s="41">
        <f>SUM([1]Ф.4.3.070101:Ф.4.3.070804!H68)</f>
        <v>0</v>
      </c>
      <c r="I68" s="41">
        <f>SUM([1]Ф.4.3.070101:Ф.4.3.070804!I68)</f>
        <v>0</v>
      </c>
      <c r="J68" s="41">
        <f>SUM([1]Ф.4.3.070101:Ф.4.3.070804!J68)</f>
        <v>0</v>
      </c>
      <c r="K68" s="41">
        <f>SUM([1]Ф.4.3.070101:Ф.4.3.070804!K68)</f>
        <v>0</v>
      </c>
    </row>
    <row r="69" spans="1:11" s="12" customFormat="1" ht="63" x14ac:dyDescent="0.2">
      <c r="A69" s="58" t="s">
        <v>122</v>
      </c>
      <c r="B69" s="35">
        <v>3142</v>
      </c>
      <c r="C69" s="35">
        <v>470</v>
      </c>
      <c r="D69" s="41">
        <f>SUM([1]Ф.4.3.070101:Ф.4.3.070804!D69)</f>
        <v>1179446</v>
      </c>
      <c r="E69" s="41">
        <f>SUM([1]Ф.4.3.070101:Ф.4.3.070804!E69)</f>
        <v>0</v>
      </c>
      <c r="F69" s="41">
        <f>SUM([1]Ф.4.3.070101:Ф.4.3.070804!F69)</f>
        <v>0</v>
      </c>
      <c r="G69" s="41">
        <f>SUM([1]Ф.4.3.070101:Ф.4.3.070804!G69)</f>
        <v>0</v>
      </c>
      <c r="H69" s="41">
        <f>SUM([1]Ф.4.3.070101:Ф.4.3.070804!H69)</f>
        <v>1001074.69</v>
      </c>
      <c r="I69" s="41">
        <f>SUM([1]Ф.4.3.070101:Ф.4.3.070804!I69)</f>
        <v>1001074.69</v>
      </c>
      <c r="J69" s="41">
        <f>SUM([1]Ф.4.3.070101:Ф.4.3.070804!J69)</f>
        <v>951165.04999999993</v>
      </c>
      <c r="K69" s="41">
        <f>SUM([1]Ф.4.3.070101:Ф.4.3.070804!K69)</f>
        <v>0</v>
      </c>
    </row>
    <row r="70" spans="1:11" s="12" customFormat="1" ht="52.8" x14ac:dyDescent="0.2">
      <c r="A70" s="58" t="s">
        <v>123</v>
      </c>
      <c r="B70" s="35">
        <v>3143</v>
      </c>
      <c r="C70" s="35">
        <v>480</v>
      </c>
      <c r="D70" s="41">
        <f>SUM([1]Ф.4.3.070101:Ф.4.3.070804!D70)</f>
        <v>0</v>
      </c>
      <c r="E70" s="41">
        <f>SUM([1]Ф.4.3.070101:Ф.4.3.070804!E70)</f>
        <v>0</v>
      </c>
      <c r="F70" s="41">
        <f>SUM([1]Ф.4.3.070101:Ф.4.3.070804!F70)</f>
        <v>0</v>
      </c>
      <c r="G70" s="41">
        <f>SUM([1]Ф.4.3.070101:Ф.4.3.070804!G70)</f>
        <v>0</v>
      </c>
      <c r="H70" s="41">
        <f>SUM([1]Ф.4.3.070101:Ф.4.3.070804!H70)</f>
        <v>0</v>
      </c>
      <c r="I70" s="41">
        <f>SUM([1]Ф.4.3.070101:Ф.4.3.070804!I70)</f>
        <v>0</v>
      </c>
      <c r="J70" s="41">
        <f>SUM([1]Ф.4.3.070101:Ф.4.3.070804!J70)</f>
        <v>0</v>
      </c>
      <c r="K70" s="41">
        <f>SUM([1]Ф.4.3.070101:Ф.4.3.070804!K70)</f>
        <v>0</v>
      </c>
    </row>
    <row r="71" spans="1:11" s="12" customFormat="1" ht="40.799999999999997" x14ac:dyDescent="0.2">
      <c r="A71" s="49" t="s">
        <v>80</v>
      </c>
      <c r="B71" s="50">
        <v>3150</v>
      </c>
      <c r="C71" s="50">
        <v>490</v>
      </c>
      <c r="D71" s="41">
        <f>SUM([1]Ф.4.3.070101:Ф.4.3.070804!D71)</f>
        <v>0</v>
      </c>
      <c r="E71" s="41">
        <f>SUM([1]Ф.4.3.070101:Ф.4.3.070804!E71)</f>
        <v>0</v>
      </c>
      <c r="F71" s="41">
        <f>SUM([1]Ф.4.3.070101:Ф.4.3.070804!F71)</f>
        <v>0</v>
      </c>
      <c r="G71" s="41">
        <f>SUM([1]Ф.4.3.070101:Ф.4.3.070804!G71)</f>
        <v>0</v>
      </c>
      <c r="H71" s="41">
        <f>SUM([1]Ф.4.3.070101:Ф.4.3.070804!H71)</f>
        <v>0</v>
      </c>
      <c r="I71" s="41">
        <f>SUM([1]Ф.4.3.070101:Ф.4.3.070804!I71)</f>
        <v>0</v>
      </c>
      <c r="J71" s="41">
        <f>SUM([1]Ф.4.3.070101:Ф.4.3.070804!J71)</f>
        <v>0</v>
      </c>
      <c r="K71" s="41">
        <f>SUM([1]Ф.4.3.070101:Ф.4.3.070804!K71)</f>
        <v>0</v>
      </c>
    </row>
    <row r="72" spans="1:11" s="12" customFormat="1" ht="51" x14ac:dyDescent="0.2">
      <c r="A72" s="49" t="s">
        <v>81</v>
      </c>
      <c r="B72" s="50">
        <v>3160</v>
      </c>
      <c r="C72" s="50">
        <v>500</v>
      </c>
      <c r="D72" s="41">
        <f>SUM([1]Ф.4.3.070101:Ф.4.3.070804!D72)</f>
        <v>0</v>
      </c>
      <c r="E72" s="41">
        <f>SUM([1]Ф.4.3.070101:Ф.4.3.070804!E72)</f>
        <v>0</v>
      </c>
      <c r="F72" s="41">
        <f>SUM([1]Ф.4.3.070101:Ф.4.3.070804!F72)</f>
        <v>0</v>
      </c>
      <c r="G72" s="41">
        <f>SUM([1]Ф.4.3.070101:Ф.4.3.070804!G72)</f>
        <v>0</v>
      </c>
      <c r="H72" s="41">
        <f>SUM([1]Ф.4.3.070101:Ф.4.3.070804!H72)</f>
        <v>0</v>
      </c>
      <c r="I72" s="41">
        <f>SUM([1]Ф.4.3.070101:Ф.4.3.070804!I72)</f>
        <v>0</v>
      </c>
      <c r="J72" s="41">
        <f>SUM([1]Ф.4.3.070101:Ф.4.3.070804!J72)</f>
        <v>0</v>
      </c>
      <c r="K72" s="41">
        <f>SUM([1]Ф.4.3.070101:Ф.4.3.070804!K72)</f>
        <v>0</v>
      </c>
    </row>
    <row r="73" spans="1:11" s="12" customFormat="1" ht="20.399999999999999" x14ac:dyDescent="0.2">
      <c r="A73" s="48" t="s">
        <v>82</v>
      </c>
      <c r="B73" s="39">
        <v>3200</v>
      </c>
      <c r="C73" s="39">
        <v>510</v>
      </c>
      <c r="D73" s="41">
        <f>SUM([1]Ф.4.3.070101:Ф.4.3.070804!D73)</f>
        <v>0</v>
      </c>
      <c r="E73" s="41">
        <f>SUM([1]Ф.4.3.070101:Ф.4.3.070804!E73)</f>
        <v>0</v>
      </c>
      <c r="F73" s="41">
        <f>SUM([1]Ф.4.3.070101:Ф.4.3.070804!F73)</f>
        <v>0</v>
      </c>
      <c r="G73" s="41">
        <f>SUM([1]Ф.4.3.070101:Ф.4.3.070804!G73)</f>
        <v>0</v>
      </c>
      <c r="H73" s="41">
        <f>SUM([1]Ф.4.3.070101:Ф.4.3.070804!H73)</f>
        <v>0</v>
      </c>
      <c r="I73" s="41">
        <f>SUM([1]Ф.4.3.070101:Ф.4.3.070804!I73)</f>
        <v>0</v>
      </c>
      <c r="J73" s="41">
        <f>SUM([1]Ф.4.3.070101:Ф.4.3.070804!J73)</f>
        <v>0</v>
      </c>
      <c r="K73" s="41">
        <f>SUM([1]Ф.4.3.070101:Ф.4.3.070804!K73)</f>
        <v>0</v>
      </c>
    </row>
    <row r="74" spans="1:11" s="12" customFormat="1" ht="81.599999999999994" x14ac:dyDescent="0.2">
      <c r="A74" s="52" t="s">
        <v>83</v>
      </c>
      <c r="B74" s="50">
        <v>3210</v>
      </c>
      <c r="C74" s="50">
        <v>520</v>
      </c>
      <c r="D74" s="41">
        <f>SUM([1]Ф.4.3.070101:Ф.4.3.070804!D74)</f>
        <v>0</v>
      </c>
      <c r="E74" s="41">
        <f>SUM([1]Ф.4.3.070101:Ф.4.3.070804!E74)</f>
        <v>0</v>
      </c>
      <c r="F74" s="41">
        <f>SUM([1]Ф.4.3.070101:Ф.4.3.070804!F74)</f>
        <v>0</v>
      </c>
      <c r="G74" s="41">
        <f>SUM([1]Ф.4.3.070101:Ф.4.3.070804!G74)</f>
        <v>0</v>
      </c>
      <c r="H74" s="41">
        <f>SUM([1]Ф.4.3.070101:Ф.4.3.070804!H74)</f>
        <v>0</v>
      </c>
      <c r="I74" s="41">
        <f>SUM([1]Ф.4.3.070101:Ф.4.3.070804!I74)</f>
        <v>0</v>
      </c>
      <c r="J74" s="41">
        <f>SUM([1]Ф.4.3.070101:Ф.4.3.070804!J74)</f>
        <v>0</v>
      </c>
      <c r="K74" s="41">
        <f>SUM([1]Ф.4.3.070101:Ф.4.3.070804!K74)</f>
        <v>0</v>
      </c>
    </row>
    <row r="75" spans="1:11" s="12" customFormat="1" ht="61.2" x14ac:dyDescent="0.2">
      <c r="A75" s="52" t="s">
        <v>84</v>
      </c>
      <c r="B75" s="50">
        <v>3220</v>
      </c>
      <c r="C75" s="50">
        <v>530</v>
      </c>
      <c r="D75" s="41">
        <f>SUM([1]Ф.4.3.070101:Ф.4.3.070804!D75)</f>
        <v>0</v>
      </c>
      <c r="E75" s="41">
        <f>SUM([1]Ф.4.3.070101:Ф.4.3.070804!E75)</f>
        <v>0</v>
      </c>
      <c r="F75" s="41">
        <f>SUM([1]Ф.4.3.070101:Ф.4.3.070804!F75)</f>
        <v>0</v>
      </c>
      <c r="G75" s="41">
        <f>SUM([1]Ф.4.3.070101:Ф.4.3.070804!G75)</f>
        <v>0</v>
      </c>
      <c r="H75" s="41">
        <f>SUM([1]Ф.4.3.070101:Ф.4.3.070804!H75)</f>
        <v>0</v>
      </c>
      <c r="I75" s="41">
        <f>SUM([1]Ф.4.3.070101:Ф.4.3.070804!I75)</f>
        <v>0</v>
      </c>
      <c r="J75" s="41">
        <f>SUM([1]Ф.4.3.070101:Ф.4.3.070804!J75)</f>
        <v>0</v>
      </c>
      <c r="K75" s="41">
        <f>SUM([1]Ф.4.3.070101:Ф.4.3.070804!K75)</f>
        <v>0</v>
      </c>
    </row>
    <row r="76" spans="1:11" s="12" customFormat="1" ht="11.25" customHeight="1" x14ac:dyDescent="0.2">
      <c r="A76" s="49" t="s">
        <v>85</v>
      </c>
      <c r="B76" s="50">
        <v>3230</v>
      </c>
      <c r="C76" s="50">
        <v>540</v>
      </c>
      <c r="D76" s="41">
        <f>SUM([1]Ф.4.3.070101:Ф.4.3.070804!D76)</f>
        <v>0</v>
      </c>
      <c r="E76" s="41">
        <f>SUM([1]Ф.4.3.070101:Ф.4.3.070804!E76)</f>
        <v>0</v>
      </c>
      <c r="F76" s="41">
        <f>SUM([1]Ф.4.3.070101:Ф.4.3.070804!F76)</f>
        <v>0</v>
      </c>
      <c r="G76" s="41">
        <f>SUM([1]Ф.4.3.070101:Ф.4.3.070804!G76)</f>
        <v>0</v>
      </c>
      <c r="H76" s="41">
        <f>SUM([1]Ф.4.3.070101:Ф.4.3.070804!H76)</f>
        <v>0</v>
      </c>
      <c r="I76" s="41">
        <f>SUM([1]Ф.4.3.070101:Ф.4.3.070804!I76)</f>
        <v>0</v>
      </c>
      <c r="J76" s="41">
        <f>SUM([1]Ф.4.3.070101:Ф.4.3.070804!J76)</f>
        <v>0</v>
      </c>
      <c r="K76" s="41">
        <f>SUM([1]Ф.4.3.070101:Ф.4.3.070804!K76)</f>
        <v>0</v>
      </c>
    </row>
    <row r="77" spans="1:11" s="12" customFormat="1" ht="30.6" x14ac:dyDescent="0.2">
      <c r="A77" s="52" t="s">
        <v>86</v>
      </c>
      <c r="B77" s="50">
        <v>3240</v>
      </c>
      <c r="C77" s="50">
        <v>550</v>
      </c>
      <c r="D77" s="41">
        <f>SUM([1]Ф.4.3.070101:Ф.4.3.070804!D77)</f>
        <v>0</v>
      </c>
      <c r="E77" s="41">
        <f>SUM([1]Ф.4.3.070101:Ф.4.3.070804!E77)</f>
        <v>0</v>
      </c>
      <c r="F77" s="41">
        <f>SUM([1]Ф.4.3.070101:Ф.4.3.070804!F77)</f>
        <v>0</v>
      </c>
      <c r="G77" s="41">
        <f>SUM([1]Ф.4.3.070101:Ф.4.3.070804!G77)</f>
        <v>0</v>
      </c>
      <c r="H77" s="41">
        <f>SUM([1]Ф.4.3.070101:Ф.4.3.070804!H77)</f>
        <v>0</v>
      </c>
      <c r="I77" s="41">
        <f>SUM([1]Ф.4.3.070101:Ф.4.3.070804!I77)</f>
        <v>0</v>
      </c>
      <c r="J77" s="41">
        <f>SUM([1]Ф.4.3.070101:Ф.4.3.070804!J77)</f>
        <v>0</v>
      </c>
      <c r="K77" s="41">
        <f>SUM([1]Ф.4.3.070101:Ф.4.3.070804!K77)</f>
        <v>0</v>
      </c>
    </row>
    <row r="78" spans="1:11" s="12" customFormat="1" ht="30.6" x14ac:dyDescent="0.2">
      <c r="A78" s="39" t="s">
        <v>87</v>
      </c>
      <c r="B78" s="39">
        <v>4100</v>
      </c>
      <c r="C78" s="39">
        <v>560</v>
      </c>
      <c r="D78" s="41">
        <f>SUM([1]Ф.4.3.070101:Ф.4.3.070804!D78)</f>
        <v>0</v>
      </c>
      <c r="E78" s="41">
        <f>SUM([1]Ф.4.3.070101:Ф.4.3.070804!E78)</f>
        <v>0</v>
      </c>
      <c r="F78" s="41">
        <f>SUM([1]Ф.4.3.070101:Ф.4.3.070804!F78)</f>
        <v>0</v>
      </c>
      <c r="G78" s="41">
        <f>SUM([1]Ф.4.3.070101:Ф.4.3.070804!G78)</f>
        <v>0</v>
      </c>
      <c r="H78" s="41">
        <f>SUM([1]Ф.4.3.070101:Ф.4.3.070804!H78)</f>
        <v>0</v>
      </c>
      <c r="I78" s="41">
        <f>SUM([1]Ф.4.3.070101:Ф.4.3.070804!I78)</f>
        <v>0</v>
      </c>
      <c r="J78" s="41">
        <f>SUM([1]Ф.4.3.070101:Ф.4.3.070804!J78)</f>
        <v>0</v>
      </c>
      <c r="K78" s="41">
        <f>SUM([1]Ф.4.3.070101:Ф.4.3.070804!K78)</f>
        <v>0</v>
      </c>
    </row>
    <row r="79" spans="1:11" s="12" customFormat="1" ht="30.6" x14ac:dyDescent="0.2">
      <c r="A79" s="49" t="s">
        <v>88</v>
      </c>
      <c r="B79" s="50">
        <v>4110</v>
      </c>
      <c r="C79" s="50">
        <v>570</v>
      </c>
      <c r="D79" s="41">
        <f>SUM([1]Ф.4.3.070101:Ф.4.3.070804!D79)</f>
        <v>0</v>
      </c>
      <c r="E79" s="41">
        <f>SUM([1]Ф.4.3.070101:Ф.4.3.070804!E79)</f>
        <v>0</v>
      </c>
      <c r="F79" s="41">
        <f>SUM([1]Ф.4.3.070101:Ф.4.3.070804!F79)</f>
        <v>0</v>
      </c>
      <c r="G79" s="41">
        <f>SUM([1]Ф.4.3.070101:Ф.4.3.070804!G79)</f>
        <v>0</v>
      </c>
      <c r="H79" s="41">
        <f>SUM([1]Ф.4.3.070101:Ф.4.3.070804!H79)</f>
        <v>0</v>
      </c>
      <c r="I79" s="41">
        <f>SUM([1]Ф.4.3.070101:Ф.4.3.070804!I79)</f>
        <v>0</v>
      </c>
      <c r="J79" s="41">
        <f>SUM([1]Ф.4.3.070101:Ф.4.3.070804!J79)</f>
        <v>0</v>
      </c>
      <c r="K79" s="41">
        <f>SUM([1]Ф.4.3.070101:Ф.4.3.070804!K79)</f>
        <v>0</v>
      </c>
    </row>
    <row r="80" spans="1:11" s="12" customFormat="1" ht="61.2" x14ac:dyDescent="0.2">
      <c r="A80" s="51" t="s">
        <v>89</v>
      </c>
      <c r="B80" s="35">
        <v>4111</v>
      </c>
      <c r="C80" s="35">
        <v>580</v>
      </c>
      <c r="D80" s="41">
        <f>SUM([1]Ф.4.3.070101:Ф.4.3.070804!D80)</f>
        <v>0</v>
      </c>
      <c r="E80" s="41">
        <f>SUM([1]Ф.4.3.070101:Ф.4.3.070804!E80)</f>
        <v>0</v>
      </c>
      <c r="F80" s="41">
        <f>SUM([1]Ф.4.3.070101:Ф.4.3.070804!F80)</f>
        <v>0</v>
      </c>
      <c r="G80" s="41">
        <f>SUM([1]Ф.4.3.070101:Ф.4.3.070804!G80)</f>
        <v>0</v>
      </c>
      <c r="H80" s="41">
        <f>SUM([1]Ф.4.3.070101:Ф.4.3.070804!H80)</f>
        <v>0</v>
      </c>
      <c r="I80" s="41">
        <f>SUM([1]Ф.4.3.070101:Ф.4.3.070804!I80)</f>
        <v>0</v>
      </c>
      <c r="J80" s="41">
        <f>SUM([1]Ф.4.3.070101:Ф.4.3.070804!J80)</f>
        <v>0</v>
      </c>
      <c r="K80" s="41">
        <f>SUM([1]Ф.4.3.070101:Ф.4.3.070804!K80)</f>
        <v>0</v>
      </c>
    </row>
    <row r="81" spans="1:11" s="12" customFormat="1" ht="61.2" x14ac:dyDescent="0.2">
      <c r="A81" s="51" t="s">
        <v>90</v>
      </c>
      <c r="B81" s="35">
        <v>4112</v>
      </c>
      <c r="C81" s="35">
        <v>590</v>
      </c>
      <c r="D81" s="41">
        <f>SUM([1]Ф.4.3.070101:Ф.4.3.070804!D81)</f>
        <v>0</v>
      </c>
      <c r="E81" s="41">
        <f>SUM([1]Ф.4.3.070101:Ф.4.3.070804!E81)</f>
        <v>0</v>
      </c>
      <c r="F81" s="41">
        <f>SUM([1]Ф.4.3.070101:Ф.4.3.070804!F81)</f>
        <v>0</v>
      </c>
      <c r="G81" s="41">
        <f>SUM([1]Ф.4.3.070101:Ф.4.3.070804!G81)</f>
        <v>0</v>
      </c>
      <c r="H81" s="41">
        <f>SUM([1]Ф.4.3.070101:Ф.4.3.070804!H81)</f>
        <v>0</v>
      </c>
      <c r="I81" s="41">
        <f>SUM([1]Ф.4.3.070101:Ф.4.3.070804!I81)</f>
        <v>0</v>
      </c>
      <c r="J81" s="41">
        <f>SUM([1]Ф.4.3.070101:Ф.4.3.070804!J81)</f>
        <v>0</v>
      </c>
      <c r="K81" s="41">
        <f>SUM([1]Ф.4.3.070101:Ф.4.3.070804!K81)</f>
        <v>0</v>
      </c>
    </row>
    <row r="82" spans="1:11" s="12" customFormat="1" ht="43.8" x14ac:dyDescent="0.2">
      <c r="A82" s="167" t="s">
        <v>125</v>
      </c>
      <c r="B82" s="35">
        <v>4113</v>
      </c>
      <c r="C82" s="35">
        <v>600</v>
      </c>
      <c r="D82" s="41">
        <f>SUM([1]Ф.4.3.070101:Ф.4.3.070804!D82)</f>
        <v>0</v>
      </c>
      <c r="E82" s="41">
        <f>SUM([1]Ф.4.3.070101:Ф.4.3.070804!E82)</f>
        <v>0</v>
      </c>
      <c r="F82" s="41">
        <f>SUM([1]Ф.4.3.070101:Ф.4.3.070804!F82)</f>
        <v>0</v>
      </c>
      <c r="G82" s="41">
        <f>SUM([1]Ф.4.3.070101:Ф.4.3.070804!G82)</f>
        <v>0</v>
      </c>
      <c r="H82" s="41">
        <f>SUM([1]Ф.4.3.070101:Ф.4.3.070804!H82)</f>
        <v>0</v>
      </c>
      <c r="I82" s="41">
        <f>SUM([1]Ф.4.3.070101:Ф.4.3.070804!I82)</f>
        <v>0</v>
      </c>
      <c r="J82" s="41">
        <f>SUM([1]Ф.4.3.070101:Ф.4.3.070804!J82)</f>
        <v>0</v>
      </c>
      <c r="K82" s="41">
        <f>SUM([1]Ф.4.3.070101:Ф.4.3.070804!K82)</f>
        <v>0</v>
      </c>
    </row>
    <row r="83" spans="1:11" s="12" customFormat="1" ht="30.6" x14ac:dyDescent="0.2">
      <c r="A83" s="39" t="s">
        <v>91</v>
      </c>
      <c r="B83" s="39">
        <v>4200</v>
      </c>
      <c r="C83" s="39">
        <v>610</v>
      </c>
      <c r="D83" s="41">
        <f>SUM([1]Ф.4.3.070101:Ф.4.3.070804!D83)</f>
        <v>0</v>
      </c>
      <c r="E83" s="41">
        <f>SUM([1]Ф.4.3.070101:Ф.4.3.070804!E83)</f>
        <v>0</v>
      </c>
      <c r="F83" s="41">
        <f>SUM([1]Ф.4.3.070101:Ф.4.3.070804!F83)</f>
        <v>0</v>
      </c>
      <c r="G83" s="41">
        <f>SUM([1]Ф.4.3.070101:Ф.4.3.070804!G83)</f>
        <v>0</v>
      </c>
      <c r="H83" s="41">
        <f>SUM([1]Ф.4.3.070101:Ф.4.3.070804!H83)</f>
        <v>0</v>
      </c>
      <c r="I83" s="41">
        <f>SUM([1]Ф.4.3.070101:Ф.4.3.070804!I83)</f>
        <v>0</v>
      </c>
      <c r="J83" s="41">
        <f>SUM([1]Ф.4.3.070101:Ф.4.3.070804!J83)</f>
        <v>0</v>
      </c>
      <c r="K83" s="41">
        <f>SUM([1]Ф.4.3.070101:Ф.4.3.070804!K83)</f>
        <v>0</v>
      </c>
    </row>
    <row r="84" spans="1:11" s="12" customFormat="1" ht="30.6" x14ac:dyDescent="0.2">
      <c r="A84" s="49" t="s">
        <v>92</v>
      </c>
      <c r="B84" s="50">
        <v>4210</v>
      </c>
      <c r="C84" s="50">
        <v>620</v>
      </c>
      <c r="D84" s="41">
        <f>SUM([1]Ф.4.3.070101:Ф.4.3.070804!D84)</f>
        <v>0</v>
      </c>
      <c r="E84" s="41">
        <f>SUM([1]Ф.4.3.070101:Ф.4.3.070804!E84)</f>
        <v>0</v>
      </c>
      <c r="F84" s="41">
        <f>SUM([1]Ф.4.3.070101:Ф.4.3.070804!F84)</f>
        <v>0</v>
      </c>
      <c r="G84" s="41">
        <f>SUM([1]Ф.4.3.070101:Ф.4.3.070804!G84)</f>
        <v>0</v>
      </c>
      <c r="H84" s="41">
        <f>SUM([1]Ф.4.3.070101:Ф.4.3.070804!H84)</f>
        <v>0</v>
      </c>
      <c r="I84" s="41">
        <f>SUM([1]Ф.4.3.070101:Ф.4.3.070804!I84)</f>
        <v>0</v>
      </c>
      <c r="J84" s="41">
        <f>SUM([1]Ф.4.3.070101:Ф.4.3.070804!J84)</f>
        <v>0</v>
      </c>
      <c r="K84" s="41">
        <f>SUM([1]Ф.4.3.070101:Ф.4.3.070804!K84)</f>
        <v>0</v>
      </c>
    </row>
    <row r="85" spans="1:11" s="12" customFormat="1" ht="10.199999999999999" x14ac:dyDescent="0.2">
      <c r="A85" s="51" t="s">
        <v>93</v>
      </c>
      <c r="B85" s="35">
        <v>5000</v>
      </c>
      <c r="C85" s="35">
        <v>630</v>
      </c>
      <c r="D85" s="168" t="s">
        <v>94</v>
      </c>
      <c r="E85" s="41">
        <f>SUM([1]Ф.4.3.070101:Ф.4.3.070804!E85)</f>
        <v>2209025.5</v>
      </c>
      <c r="F85" s="169" t="s">
        <v>94</v>
      </c>
      <c r="G85" s="169" t="s">
        <v>94</v>
      </c>
      <c r="H85" s="169" t="s">
        <v>94</v>
      </c>
      <c r="I85" s="169" t="s">
        <v>94</v>
      </c>
      <c r="J85" s="169" t="s">
        <v>94</v>
      </c>
      <c r="K85" s="169" t="s">
        <v>94</v>
      </c>
    </row>
    <row r="86" spans="1:11" s="12" customFormat="1" ht="11.4" hidden="1" thickBot="1" x14ac:dyDescent="0.25">
      <c r="A86" s="59"/>
      <c r="B86" s="60"/>
      <c r="C86" s="170"/>
      <c r="D86" s="171"/>
      <c r="E86" s="172">
        <f>SUM([1]Ф.4.3.070101:Ф.4.3.070804!E86)</f>
        <v>0</v>
      </c>
      <c r="F86" s="171"/>
      <c r="G86" s="171"/>
      <c r="H86" s="171"/>
      <c r="I86" s="171"/>
      <c r="J86" s="171"/>
      <c r="K86" s="171"/>
    </row>
    <row r="87" spans="1:11" s="12" customFormat="1" ht="12" hidden="1" thickTop="1" thickBot="1" x14ac:dyDescent="0.25">
      <c r="A87" s="51"/>
      <c r="B87" s="35"/>
      <c r="C87" s="173"/>
      <c r="D87" s="174"/>
      <c r="E87" s="175">
        <f>SUM([1]Ф.4.3.070101:Ф.4.3.070804!E87)</f>
        <v>0</v>
      </c>
      <c r="F87" s="174"/>
      <c r="G87" s="174"/>
      <c r="H87" s="174"/>
      <c r="I87" s="174"/>
      <c r="J87" s="174"/>
      <c r="K87" s="174"/>
    </row>
    <row r="88" spans="1:11" s="12" customFormat="1" ht="12" hidden="1" thickTop="1" thickBot="1" x14ac:dyDescent="0.25">
      <c r="A88" s="51"/>
      <c r="B88" s="35"/>
      <c r="C88" s="173"/>
      <c r="D88" s="174"/>
      <c r="E88" s="175">
        <f>SUM([1]Ф.4.3.070101:Ф.4.3.070804!E88)</f>
        <v>0</v>
      </c>
      <c r="F88" s="174"/>
      <c r="G88" s="174"/>
      <c r="H88" s="174"/>
      <c r="I88" s="174"/>
      <c r="J88" s="174"/>
      <c r="K88" s="174"/>
    </row>
    <row r="89" spans="1:11" s="12" customFormat="1" ht="12" hidden="1" thickTop="1" thickBot="1" x14ac:dyDescent="0.25">
      <c r="A89" s="51"/>
      <c r="B89" s="35"/>
      <c r="C89" s="173"/>
      <c r="D89" s="174"/>
      <c r="E89" s="175">
        <f>SUM([1]Ф.4.3.070101:Ф.4.3.070804!E89)</f>
        <v>0</v>
      </c>
      <c r="F89" s="174"/>
      <c r="G89" s="174"/>
      <c r="H89" s="174"/>
      <c r="I89" s="174"/>
      <c r="J89" s="174"/>
      <c r="K89" s="174"/>
    </row>
    <row r="90" spans="1:11" s="12" customFormat="1" ht="12.6" hidden="1" thickTop="1" thickBot="1" x14ac:dyDescent="0.25">
      <c r="A90" s="65"/>
      <c r="B90" s="39"/>
      <c r="C90" s="173"/>
      <c r="D90" s="174"/>
      <c r="E90" s="175">
        <f>SUM([1]Ф.4.3.070101:Ф.4.3.070804!E90)</f>
        <v>0</v>
      </c>
      <c r="F90" s="174"/>
      <c r="G90" s="174"/>
      <c r="H90" s="174"/>
      <c r="I90" s="174"/>
      <c r="J90" s="174"/>
      <c r="K90" s="174"/>
    </row>
    <row r="91" spans="1:11" s="12" customFormat="1" ht="12" hidden="1" thickTop="1" thickBot="1" x14ac:dyDescent="0.25">
      <c r="A91" s="49"/>
      <c r="B91" s="50"/>
      <c r="C91" s="173"/>
      <c r="D91" s="174"/>
      <c r="E91" s="175">
        <f>SUM([1]Ф.4.3.070101:Ф.4.3.070804!E91)</f>
        <v>0</v>
      </c>
      <c r="F91" s="174"/>
      <c r="G91" s="174"/>
      <c r="H91" s="174"/>
      <c r="I91" s="174"/>
      <c r="J91" s="174"/>
      <c r="K91" s="174"/>
    </row>
    <row r="92" spans="1:11" s="12" customFormat="1" ht="12" hidden="1" thickTop="1" thickBot="1" x14ac:dyDescent="0.25">
      <c r="A92" s="49"/>
      <c r="B92" s="50"/>
      <c r="C92" s="173"/>
      <c r="D92" s="174"/>
      <c r="E92" s="175">
        <f>SUM([1]Ф.4.3.070101:Ф.4.3.070804!E92)</f>
        <v>0</v>
      </c>
      <c r="F92" s="174"/>
      <c r="G92" s="174"/>
      <c r="H92" s="174"/>
      <c r="I92" s="174"/>
      <c r="J92" s="174"/>
      <c r="K92" s="174"/>
    </row>
    <row r="93" spans="1:11" s="12" customFormat="1" ht="12" hidden="1" thickTop="1" thickBot="1" x14ac:dyDescent="0.25">
      <c r="A93" s="176"/>
      <c r="B93" s="140"/>
      <c r="C93" s="173"/>
      <c r="D93" s="174"/>
      <c r="E93" s="175">
        <f>SUM([1]Ф.4.3.070101:Ф.4.3.070804!E93)</f>
        <v>0</v>
      </c>
      <c r="F93" s="174"/>
      <c r="G93" s="174"/>
      <c r="H93" s="174"/>
      <c r="I93" s="174"/>
      <c r="J93" s="174"/>
      <c r="K93" s="174"/>
    </row>
    <row r="94" spans="1:11" s="12" customFormat="1" ht="71.400000000000006" x14ac:dyDescent="0.2">
      <c r="A94" s="177" t="s">
        <v>157</v>
      </c>
      <c r="B94" s="72"/>
      <c r="C94" s="178"/>
      <c r="D94" s="179"/>
      <c r="E94" s="180"/>
      <c r="F94" s="179"/>
      <c r="G94" s="179"/>
      <c r="H94" s="179"/>
      <c r="I94" s="179"/>
      <c r="J94" s="179"/>
      <c r="K94" s="179"/>
    </row>
    <row r="95" spans="1:11" s="12" customFormat="1" ht="3" customHeight="1" x14ac:dyDescent="0.2">
      <c r="A95" s="181"/>
      <c r="B95" s="72"/>
      <c r="C95" s="178"/>
      <c r="D95" s="179"/>
      <c r="E95" s="18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21.75" customHeight="1" x14ac:dyDescent="0.2">
      <c r="A13" s="21" t="s">
        <v>12</v>
      </c>
      <c r="B13" s="21"/>
      <c r="C13" s="118"/>
      <c r="D13" s="183"/>
      <c r="E13" s="29" t="str">
        <f>IF(D13&gt;0,VLOOKUP(D13,[1]ДовидникКПК!B$1:C$65536,2,FALSE),"")</f>
        <v/>
      </c>
      <c r="F13" s="29"/>
      <c r="G13" s="29"/>
      <c r="H13" s="29"/>
      <c r="I13" s="29"/>
      <c r="J13" s="29"/>
      <c r="K13" s="29"/>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2">
      <c r="A15" s="21" t="s">
        <v>14</v>
      </c>
      <c r="B15" s="21"/>
      <c r="C15" s="118"/>
      <c r="D15" s="86" t="s">
        <v>132</v>
      </c>
      <c r="E15" s="23" t="str">
        <f>IF(D15&gt;0,VLOOKUP(D15,[1]ДовидникКФК!A$1:B$65536,2,FALSE),"")</f>
        <v>Дошкільні заклади освіти</v>
      </c>
      <c r="F15" s="23"/>
      <c r="G15" s="23"/>
      <c r="H15" s="23"/>
      <c r="I15" s="23"/>
      <c r="J15" s="23"/>
      <c r="K15" s="23"/>
      <c r="L15" s="119"/>
    </row>
    <row r="16" spans="1:14" s="12" customFormat="1" ht="10.199999999999999" x14ac:dyDescent="0.2">
      <c r="A16" s="33" t="s">
        <v>153</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D24+D58+D78+D83</f>
        <v>0</v>
      </c>
      <c r="E22" s="41">
        <f>E26+E29+E32+E33+E37+E44+E45+E85+E53</f>
        <v>0</v>
      </c>
      <c r="F22" s="41">
        <f>F24+F58+F78+F83</f>
        <v>0</v>
      </c>
      <c r="G22" s="41">
        <f>G24+G58+G78+G83</f>
        <v>0</v>
      </c>
      <c r="H22" s="41">
        <f>H24+H58+H78+H83</f>
        <v>0</v>
      </c>
      <c r="I22" s="41">
        <f>I24+I58+I78+I83</f>
        <v>0</v>
      </c>
      <c r="J22" s="41">
        <f>J24+J58+J78+J83</f>
        <v>0</v>
      </c>
      <c r="K22" s="41">
        <f>F22-G22+H22-I22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 t="shared" ref="D24:J24" si="0">D25+D30+D46+D49+D53+D57</f>
        <v>0</v>
      </c>
      <c r="E24" s="41">
        <v>0</v>
      </c>
      <c r="F24" s="41">
        <f t="shared" si="0"/>
        <v>0</v>
      </c>
      <c r="G24" s="41">
        <f t="shared" si="0"/>
        <v>0</v>
      </c>
      <c r="H24" s="41">
        <f t="shared" si="0"/>
        <v>0</v>
      </c>
      <c r="I24" s="41">
        <f t="shared" si="0"/>
        <v>0</v>
      </c>
      <c r="J24" s="41">
        <f t="shared" si="0"/>
        <v>0</v>
      </c>
      <c r="K24" s="41">
        <f t="shared" ref="K24:K84" si="1">F24-G24+H24-I24</f>
        <v>0</v>
      </c>
    </row>
    <row r="25" spans="1:11" s="12" customFormat="1" ht="51" x14ac:dyDescent="0.2">
      <c r="A25" s="48" t="s">
        <v>30</v>
      </c>
      <c r="B25" s="39">
        <v>2100</v>
      </c>
      <c r="C25" s="40" t="s">
        <v>31</v>
      </c>
      <c r="D25" s="41">
        <f>D26+D29</f>
        <v>0</v>
      </c>
      <c r="E25" s="41">
        <v>0</v>
      </c>
      <c r="F25" s="41">
        <f>F26+F29</f>
        <v>0</v>
      </c>
      <c r="G25" s="41">
        <f>G26+G29</f>
        <v>0</v>
      </c>
      <c r="H25" s="41">
        <f>H26+H29</f>
        <v>0</v>
      </c>
      <c r="I25" s="41">
        <f>I26+I29</f>
        <v>0</v>
      </c>
      <c r="J25" s="41">
        <f>J26+J29</f>
        <v>0</v>
      </c>
      <c r="K25" s="41">
        <f t="shared" si="1"/>
        <v>0</v>
      </c>
    </row>
    <row r="26" spans="1:11" s="12" customFormat="1" ht="20.399999999999999" x14ac:dyDescent="0.2">
      <c r="A26" s="49" t="s">
        <v>32</v>
      </c>
      <c r="B26" s="50">
        <v>2110</v>
      </c>
      <c r="C26" s="133" t="s">
        <v>33</v>
      </c>
      <c r="D26" s="184">
        <f t="shared" ref="D26:J26" si="2">SUM(D27:D28)</f>
        <v>0</v>
      </c>
      <c r="E26" s="185">
        <f t="shared" si="2"/>
        <v>0</v>
      </c>
      <c r="F26" s="184">
        <f t="shared" si="2"/>
        <v>0</v>
      </c>
      <c r="G26" s="184">
        <f t="shared" si="2"/>
        <v>0</v>
      </c>
      <c r="H26" s="184">
        <f t="shared" si="2"/>
        <v>0</v>
      </c>
      <c r="I26" s="184">
        <f t="shared" si="2"/>
        <v>0</v>
      </c>
      <c r="J26" s="184">
        <f t="shared" si="2"/>
        <v>0</v>
      </c>
      <c r="K26" s="41">
        <f t="shared" si="1"/>
        <v>0</v>
      </c>
    </row>
    <row r="27" spans="1:11" s="12" customFormat="1" ht="20.399999999999999" x14ac:dyDescent="0.2">
      <c r="A27" s="51" t="s">
        <v>34</v>
      </c>
      <c r="B27" s="35">
        <v>2111</v>
      </c>
      <c r="C27" s="166" t="s">
        <v>35</v>
      </c>
      <c r="D27" s="186">
        <v>0</v>
      </c>
      <c r="E27" s="187">
        <v>0</v>
      </c>
      <c r="F27" s="186">
        <v>0</v>
      </c>
      <c r="G27" s="186">
        <v>0</v>
      </c>
      <c r="H27" s="186">
        <v>0</v>
      </c>
      <c r="I27" s="186">
        <v>0</v>
      </c>
      <c r="J27" s="186">
        <v>0</v>
      </c>
      <c r="K27" s="41">
        <f t="shared" si="1"/>
        <v>0</v>
      </c>
    </row>
    <row r="28" spans="1:11" s="12" customFormat="1" ht="51" x14ac:dyDescent="0.2">
      <c r="A28" s="51" t="s">
        <v>36</v>
      </c>
      <c r="B28" s="35">
        <v>2112</v>
      </c>
      <c r="C28" s="166" t="s">
        <v>37</v>
      </c>
      <c r="D28" s="186">
        <v>0</v>
      </c>
      <c r="E28" s="187">
        <v>0</v>
      </c>
      <c r="F28" s="186">
        <v>0</v>
      </c>
      <c r="G28" s="186">
        <v>0</v>
      </c>
      <c r="H28" s="186">
        <v>0</v>
      </c>
      <c r="I28" s="186">
        <v>0</v>
      </c>
      <c r="J28" s="186">
        <v>0</v>
      </c>
      <c r="K28" s="41">
        <f t="shared" si="1"/>
        <v>0</v>
      </c>
    </row>
    <row r="29" spans="1:11" s="12" customFormat="1" ht="11.25" customHeight="1" x14ac:dyDescent="0.2">
      <c r="A29" s="52" t="s">
        <v>38</v>
      </c>
      <c r="B29" s="50">
        <v>2120</v>
      </c>
      <c r="C29" s="133" t="s">
        <v>39</v>
      </c>
      <c r="D29" s="185">
        <v>0</v>
      </c>
      <c r="E29" s="185">
        <v>0</v>
      </c>
      <c r="F29" s="185">
        <v>0</v>
      </c>
      <c r="G29" s="185">
        <v>0</v>
      </c>
      <c r="H29" s="185">
        <v>0</v>
      </c>
      <c r="I29" s="185">
        <v>0</v>
      </c>
      <c r="J29" s="185">
        <v>0</v>
      </c>
      <c r="K29" s="41">
        <f t="shared" si="1"/>
        <v>0</v>
      </c>
    </row>
    <row r="30" spans="1:11" s="12" customFormat="1" ht="30.6" x14ac:dyDescent="0.2">
      <c r="A30" s="53" t="s">
        <v>40</v>
      </c>
      <c r="B30" s="39">
        <v>2200</v>
      </c>
      <c r="C30" s="40" t="s">
        <v>41</v>
      </c>
      <c r="D30" s="188">
        <f>SUM(D31:D37)+D43</f>
        <v>0</v>
      </c>
      <c r="E30" s="188">
        <v>0</v>
      </c>
      <c r="F30" s="188">
        <f>SUM(F31:F37)+F43</f>
        <v>0</v>
      </c>
      <c r="G30" s="188">
        <f>SUM(G31:G37)+G43</f>
        <v>0</v>
      </c>
      <c r="H30" s="188">
        <f>SUM(H31:H37)+H43</f>
        <v>0</v>
      </c>
      <c r="I30" s="188">
        <f>SUM(I31:I37)+I43</f>
        <v>0</v>
      </c>
      <c r="J30" s="188">
        <f>SUM(J31:J37)+J43</f>
        <v>0</v>
      </c>
      <c r="K30" s="41">
        <f t="shared" si="1"/>
        <v>0</v>
      </c>
    </row>
    <row r="31" spans="1:11" s="12" customFormat="1" ht="40.799999999999997" x14ac:dyDescent="0.2">
      <c r="A31" s="49" t="s">
        <v>42</v>
      </c>
      <c r="B31" s="50">
        <v>2210</v>
      </c>
      <c r="C31" s="133" t="s">
        <v>43</v>
      </c>
      <c r="D31" s="185">
        <v>0</v>
      </c>
      <c r="E31" s="184">
        <v>0</v>
      </c>
      <c r="F31" s="185">
        <v>0</v>
      </c>
      <c r="G31" s="185">
        <v>0</v>
      </c>
      <c r="H31" s="185">
        <v>0</v>
      </c>
      <c r="I31" s="185">
        <v>0</v>
      </c>
      <c r="J31" s="185">
        <v>0</v>
      </c>
      <c r="K31" s="41">
        <f t="shared" si="1"/>
        <v>0</v>
      </c>
    </row>
    <row r="32" spans="1:11" s="12" customFormat="1" ht="51" x14ac:dyDescent="0.2">
      <c r="A32" s="49" t="s">
        <v>44</v>
      </c>
      <c r="B32" s="50">
        <v>2220</v>
      </c>
      <c r="C32" s="50">
        <v>100</v>
      </c>
      <c r="D32" s="185">
        <v>0</v>
      </c>
      <c r="E32" s="185">
        <v>0</v>
      </c>
      <c r="F32" s="185">
        <v>0</v>
      </c>
      <c r="G32" s="185">
        <v>0</v>
      </c>
      <c r="H32" s="185">
        <v>0</v>
      </c>
      <c r="I32" s="185">
        <v>0</v>
      </c>
      <c r="J32" s="185">
        <v>0</v>
      </c>
      <c r="K32" s="41">
        <f t="shared" si="1"/>
        <v>0</v>
      </c>
    </row>
    <row r="33" spans="1:11" s="12" customFormat="1" ht="20.399999999999999" x14ac:dyDescent="0.2">
      <c r="A33" s="49" t="s">
        <v>45</v>
      </c>
      <c r="B33" s="50">
        <v>2230</v>
      </c>
      <c r="C33" s="50">
        <v>110</v>
      </c>
      <c r="D33" s="185">
        <v>0</v>
      </c>
      <c r="E33" s="185">
        <v>0</v>
      </c>
      <c r="F33" s="185">
        <v>0</v>
      </c>
      <c r="G33" s="185">
        <v>0</v>
      </c>
      <c r="H33" s="185">
        <v>0</v>
      </c>
      <c r="I33" s="185">
        <v>0</v>
      </c>
      <c r="J33" s="185">
        <v>0</v>
      </c>
      <c r="K33" s="41">
        <f t="shared" si="1"/>
        <v>0</v>
      </c>
    </row>
    <row r="34" spans="1:11" s="12" customFormat="1" ht="40.799999999999997" x14ac:dyDescent="0.2">
      <c r="A34" s="49" t="s">
        <v>46</v>
      </c>
      <c r="B34" s="50">
        <v>2240</v>
      </c>
      <c r="C34" s="50">
        <v>120</v>
      </c>
      <c r="D34" s="185">
        <v>0</v>
      </c>
      <c r="E34" s="184">
        <v>0</v>
      </c>
      <c r="F34" s="185">
        <v>0</v>
      </c>
      <c r="G34" s="185">
        <v>0</v>
      </c>
      <c r="H34" s="185">
        <v>0</v>
      </c>
      <c r="I34" s="185">
        <v>0</v>
      </c>
      <c r="J34" s="185">
        <v>0</v>
      </c>
      <c r="K34" s="41">
        <f t="shared" si="1"/>
        <v>0</v>
      </c>
    </row>
    <row r="35" spans="1:11" s="12" customFormat="1" ht="30.6" x14ac:dyDescent="0.2">
      <c r="A35" s="49" t="s">
        <v>47</v>
      </c>
      <c r="B35" s="50">
        <v>2250</v>
      </c>
      <c r="C35" s="50">
        <v>130</v>
      </c>
      <c r="D35" s="185">
        <v>0</v>
      </c>
      <c r="E35" s="184">
        <v>0</v>
      </c>
      <c r="F35" s="185">
        <v>0</v>
      </c>
      <c r="G35" s="185">
        <v>0</v>
      </c>
      <c r="H35" s="185">
        <v>0</v>
      </c>
      <c r="I35" s="185">
        <v>0</v>
      </c>
      <c r="J35" s="185">
        <v>0</v>
      </c>
      <c r="K35" s="41">
        <f t="shared" si="1"/>
        <v>0</v>
      </c>
    </row>
    <row r="36" spans="1:11" s="12" customFormat="1" ht="12.75" customHeight="1" x14ac:dyDescent="0.2">
      <c r="A36" s="52" t="s">
        <v>48</v>
      </c>
      <c r="B36" s="50">
        <v>2260</v>
      </c>
      <c r="C36" s="50">
        <v>140</v>
      </c>
      <c r="D36" s="185">
        <v>0</v>
      </c>
      <c r="E36" s="184">
        <v>0</v>
      </c>
      <c r="F36" s="185">
        <v>0</v>
      </c>
      <c r="G36" s="185">
        <v>0</v>
      </c>
      <c r="H36" s="185">
        <v>0</v>
      </c>
      <c r="I36" s="185">
        <v>0</v>
      </c>
      <c r="J36" s="185">
        <v>0</v>
      </c>
      <c r="K36" s="41">
        <f t="shared" si="1"/>
        <v>0</v>
      </c>
    </row>
    <row r="37" spans="1:11"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184">
        <f>SUM(J38:J42)</f>
        <v>0</v>
      </c>
      <c r="K37" s="41">
        <f t="shared" si="1"/>
        <v>0</v>
      </c>
    </row>
    <row r="38" spans="1:11" s="12" customFormat="1" ht="30.6" x14ac:dyDescent="0.2">
      <c r="A38" s="51" t="s">
        <v>50</v>
      </c>
      <c r="B38" s="35">
        <v>2271</v>
      </c>
      <c r="C38" s="35">
        <v>160</v>
      </c>
      <c r="D38" s="186">
        <v>0</v>
      </c>
      <c r="E38" s="187">
        <v>0</v>
      </c>
      <c r="F38" s="186">
        <v>0</v>
      </c>
      <c r="G38" s="186">
        <v>0</v>
      </c>
      <c r="H38" s="186">
        <v>0</v>
      </c>
      <c r="I38" s="186">
        <v>0</v>
      </c>
      <c r="J38" s="186">
        <v>0</v>
      </c>
      <c r="K38" s="41">
        <f t="shared" si="1"/>
        <v>0</v>
      </c>
    </row>
    <row r="39" spans="1:11" s="12" customFormat="1" ht="51" x14ac:dyDescent="0.2">
      <c r="A39" s="51" t="s">
        <v>51</v>
      </c>
      <c r="B39" s="35">
        <v>2272</v>
      </c>
      <c r="C39" s="35">
        <v>170</v>
      </c>
      <c r="D39" s="186">
        <v>0</v>
      </c>
      <c r="E39" s="187">
        <v>0</v>
      </c>
      <c r="F39" s="186">
        <v>0</v>
      </c>
      <c r="G39" s="186">
        <v>0</v>
      </c>
      <c r="H39" s="186">
        <v>0</v>
      </c>
      <c r="I39" s="186">
        <v>0</v>
      </c>
      <c r="J39" s="186">
        <v>0</v>
      </c>
      <c r="K39" s="41">
        <f t="shared" si="1"/>
        <v>0</v>
      </c>
    </row>
    <row r="40" spans="1:11" s="12" customFormat="1" ht="30.6" x14ac:dyDescent="0.2">
      <c r="A40" s="51" t="s">
        <v>52</v>
      </c>
      <c r="B40" s="35">
        <v>2273</v>
      </c>
      <c r="C40" s="35">
        <v>180</v>
      </c>
      <c r="D40" s="186">
        <v>0</v>
      </c>
      <c r="E40" s="187">
        <v>0</v>
      </c>
      <c r="F40" s="186">
        <v>0</v>
      </c>
      <c r="G40" s="186">
        <v>0</v>
      </c>
      <c r="H40" s="186">
        <v>0</v>
      </c>
      <c r="I40" s="186">
        <v>0</v>
      </c>
      <c r="J40" s="186">
        <v>0</v>
      </c>
      <c r="K40" s="41">
        <f t="shared" si="1"/>
        <v>0</v>
      </c>
    </row>
    <row r="41" spans="1:11" s="12" customFormat="1" ht="30.6" x14ac:dyDescent="0.2">
      <c r="A41" s="51" t="s">
        <v>53</v>
      </c>
      <c r="B41" s="35">
        <v>2274</v>
      </c>
      <c r="C41" s="35">
        <v>190</v>
      </c>
      <c r="D41" s="186">
        <v>0</v>
      </c>
      <c r="E41" s="187">
        <v>0</v>
      </c>
      <c r="F41" s="186">
        <v>0</v>
      </c>
      <c r="G41" s="186">
        <v>0</v>
      </c>
      <c r="H41" s="186">
        <v>0</v>
      </c>
      <c r="I41" s="186">
        <v>0</v>
      </c>
      <c r="J41" s="186">
        <v>0</v>
      </c>
      <c r="K41" s="41">
        <f t="shared" si="1"/>
        <v>0</v>
      </c>
    </row>
    <row r="42" spans="1:11" s="12" customFormat="1" ht="30.6" x14ac:dyDescent="0.2">
      <c r="A42" s="51" t="s">
        <v>54</v>
      </c>
      <c r="B42" s="35">
        <v>2275</v>
      </c>
      <c r="C42" s="35">
        <v>200</v>
      </c>
      <c r="D42" s="186">
        <v>0</v>
      </c>
      <c r="E42" s="187">
        <v>0</v>
      </c>
      <c r="F42" s="186">
        <v>0</v>
      </c>
      <c r="G42" s="186">
        <v>0</v>
      </c>
      <c r="H42" s="186">
        <v>0</v>
      </c>
      <c r="I42" s="186">
        <v>0</v>
      </c>
      <c r="J42" s="186">
        <v>0</v>
      </c>
      <c r="K42" s="41">
        <f t="shared" si="1"/>
        <v>0</v>
      </c>
    </row>
    <row r="43" spans="1:11" s="12" customFormat="1" ht="12" customHeight="1" x14ac:dyDescent="0.2">
      <c r="A43" s="52" t="s">
        <v>55</v>
      </c>
      <c r="B43" s="50">
        <v>2280</v>
      </c>
      <c r="C43" s="50">
        <v>210</v>
      </c>
      <c r="D43" s="184">
        <f>SUM(D44:D45)</f>
        <v>0</v>
      </c>
      <c r="E43" s="184">
        <v>0</v>
      </c>
      <c r="F43" s="184">
        <f>SUM(F44:F45)</f>
        <v>0</v>
      </c>
      <c r="G43" s="184">
        <f>SUM(G44:G45)</f>
        <v>0</v>
      </c>
      <c r="H43" s="184">
        <f>SUM(H44:H45)</f>
        <v>0</v>
      </c>
      <c r="I43" s="184">
        <f>SUM(I44:I45)</f>
        <v>0</v>
      </c>
      <c r="J43" s="184">
        <f>SUM(J44:J45)</f>
        <v>0</v>
      </c>
      <c r="K43" s="41">
        <f t="shared" si="1"/>
        <v>0</v>
      </c>
    </row>
    <row r="44" spans="1:11" s="12" customFormat="1" ht="12" customHeight="1" x14ac:dyDescent="0.2">
      <c r="A44" s="54" t="s">
        <v>56</v>
      </c>
      <c r="B44" s="35">
        <v>2281</v>
      </c>
      <c r="C44" s="35">
        <v>220</v>
      </c>
      <c r="D44" s="186">
        <v>0</v>
      </c>
      <c r="E44" s="186">
        <v>0</v>
      </c>
      <c r="F44" s="186">
        <v>0</v>
      </c>
      <c r="G44" s="186">
        <v>0</v>
      </c>
      <c r="H44" s="186">
        <v>0</v>
      </c>
      <c r="I44" s="186">
        <v>0</v>
      </c>
      <c r="J44" s="186">
        <v>0</v>
      </c>
      <c r="K44" s="41">
        <f t="shared" si="1"/>
        <v>0</v>
      </c>
    </row>
    <row r="45" spans="1:11" s="12" customFormat="1" ht="12" customHeight="1" x14ac:dyDescent="0.2">
      <c r="A45" s="51" t="s">
        <v>57</v>
      </c>
      <c r="B45" s="35">
        <v>2282</v>
      </c>
      <c r="C45" s="35">
        <v>230</v>
      </c>
      <c r="D45" s="186">
        <v>0</v>
      </c>
      <c r="E45" s="186">
        <v>0</v>
      </c>
      <c r="F45" s="186">
        <v>0</v>
      </c>
      <c r="G45" s="186">
        <v>0</v>
      </c>
      <c r="H45" s="186">
        <v>0</v>
      </c>
      <c r="I45" s="186">
        <v>0</v>
      </c>
      <c r="J45" s="186">
        <v>0</v>
      </c>
      <c r="K45" s="41">
        <f t="shared" si="1"/>
        <v>0</v>
      </c>
    </row>
    <row r="46" spans="1:11" s="12" customFormat="1" ht="40.799999999999997" x14ac:dyDescent="0.2">
      <c r="A46" s="48" t="s">
        <v>58</v>
      </c>
      <c r="B46" s="39">
        <v>2400</v>
      </c>
      <c r="C46" s="39">
        <v>240</v>
      </c>
      <c r="D46" s="188">
        <f t="shared" ref="D46:J46" si="3">SUM(D47:D48)</f>
        <v>0</v>
      </c>
      <c r="E46" s="188">
        <f t="shared" si="3"/>
        <v>0</v>
      </c>
      <c r="F46" s="188">
        <f t="shared" si="3"/>
        <v>0</v>
      </c>
      <c r="G46" s="188">
        <f t="shared" si="3"/>
        <v>0</v>
      </c>
      <c r="H46" s="188">
        <f t="shared" si="3"/>
        <v>0</v>
      </c>
      <c r="I46" s="188">
        <f t="shared" si="3"/>
        <v>0</v>
      </c>
      <c r="J46" s="188">
        <f t="shared" si="3"/>
        <v>0</v>
      </c>
      <c r="K46" s="41">
        <f t="shared" si="1"/>
        <v>0</v>
      </c>
    </row>
    <row r="47" spans="1:11" s="12" customFormat="1" ht="51" x14ac:dyDescent="0.2">
      <c r="A47" s="55" t="s">
        <v>59</v>
      </c>
      <c r="B47" s="50">
        <v>2410</v>
      </c>
      <c r="C47" s="50">
        <v>250</v>
      </c>
      <c r="D47" s="185">
        <v>0</v>
      </c>
      <c r="E47" s="184">
        <v>0</v>
      </c>
      <c r="F47" s="185">
        <v>0</v>
      </c>
      <c r="G47" s="185">
        <v>0</v>
      </c>
      <c r="H47" s="185">
        <v>0</v>
      </c>
      <c r="I47" s="185">
        <v>0</v>
      </c>
      <c r="J47" s="185">
        <v>0</v>
      </c>
      <c r="K47" s="41">
        <f t="shared" si="1"/>
        <v>0</v>
      </c>
    </row>
    <row r="48" spans="1:11" s="12" customFormat="1" ht="51" x14ac:dyDescent="0.2">
      <c r="A48" s="55" t="s">
        <v>60</v>
      </c>
      <c r="B48" s="50">
        <v>2420</v>
      </c>
      <c r="C48" s="50">
        <v>260</v>
      </c>
      <c r="D48" s="185">
        <v>0</v>
      </c>
      <c r="E48" s="184">
        <v>0</v>
      </c>
      <c r="F48" s="185">
        <v>0</v>
      </c>
      <c r="G48" s="185">
        <v>0</v>
      </c>
      <c r="H48" s="185">
        <v>0</v>
      </c>
      <c r="I48" s="185">
        <v>0</v>
      </c>
      <c r="J48" s="185">
        <v>0</v>
      </c>
      <c r="K48" s="41">
        <f t="shared" si="1"/>
        <v>0</v>
      </c>
    </row>
    <row r="49" spans="1:11" s="12" customFormat="1" ht="11.25" customHeight="1" x14ac:dyDescent="0.2">
      <c r="A49" s="56" t="s">
        <v>61</v>
      </c>
      <c r="B49" s="39">
        <v>2600</v>
      </c>
      <c r="C49" s="39">
        <v>270</v>
      </c>
      <c r="D49" s="188">
        <f t="shared" ref="D49:J49" si="4">SUM(D50:D52)</f>
        <v>0</v>
      </c>
      <c r="E49" s="188">
        <f t="shared" si="4"/>
        <v>0</v>
      </c>
      <c r="F49" s="188">
        <f t="shared" si="4"/>
        <v>0</v>
      </c>
      <c r="G49" s="188">
        <f t="shared" si="4"/>
        <v>0</v>
      </c>
      <c r="H49" s="188">
        <f t="shared" si="4"/>
        <v>0</v>
      </c>
      <c r="I49" s="188">
        <f t="shared" si="4"/>
        <v>0</v>
      </c>
      <c r="J49" s="188">
        <f t="shared" si="4"/>
        <v>0</v>
      </c>
      <c r="K49" s="41">
        <f t="shared" si="1"/>
        <v>0</v>
      </c>
    </row>
    <row r="50" spans="1:11" s="12" customFormat="1" ht="11.25" customHeight="1" x14ac:dyDescent="0.2">
      <c r="A50" s="52" t="s">
        <v>62</v>
      </c>
      <c r="B50" s="50">
        <v>2610</v>
      </c>
      <c r="C50" s="50">
        <v>280</v>
      </c>
      <c r="D50" s="189">
        <v>0</v>
      </c>
      <c r="E50" s="190">
        <v>0</v>
      </c>
      <c r="F50" s="189">
        <v>0</v>
      </c>
      <c r="G50" s="189">
        <v>0</v>
      </c>
      <c r="H50" s="189">
        <v>0</v>
      </c>
      <c r="I50" s="189">
        <v>0</v>
      </c>
      <c r="J50" s="189">
        <v>0</v>
      </c>
      <c r="K50" s="41">
        <f t="shared" si="1"/>
        <v>0</v>
      </c>
    </row>
    <row r="51" spans="1:11" s="12" customFormat="1" ht="61.2" x14ac:dyDescent="0.2">
      <c r="A51" s="52" t="s">
        <v>63</v>
      </c>
      <c r="B51" s="50">
        <v>2620</v>
      </c>
      <c r="C51" s="50">
        <v>290</v>
      </c>
      <c r="D51" s="189">
        <v>0</v>
      </c>
      <c r="E51" s="190">
        <v>0</v>
      </c>
      <c r="F51" s="189">
        <v>0</v>
      </c>
      <c r="G51" s="189">
        <v>0</v>
      </c>
      <c r="H51" s="189">
        <v>0</v>
      </c>
      <c r="I51" s="189">
        <v>0</v>
      </c>
      <c r="J51" s="189">
        <v>0</v>
      </c>
      <c r="K51" s="41">
        <f t="shared" si="1"/>
        <v>0</v>
      </c>
    </row>
    <row r="52" spans="1:11" s="12" customFormat="1" ht="12" customHeight="1" x14ac:dyDescent="0.2">
      <c r="A52" s="55" t="s">
        <v>64</v>
      </c>
      <c r="B52" s="50">
        <v>2630</v>
      </c>
      <c r="C52" s="50">
        <v>300</v>
      </c>
      <c r="D52" s="189">
        <v>0</v>
      </c>
      <c r="E52" s="190">
        <v>0</v>
      </c>
      <c r="F52" s="189">
        <v>0</v>
      </c>
      <c r="G52" s="189">
        <v>0</v>
      </c>
      <c r="H52" s="189">
        <v>0</v>
      </c>
      <c r="I52" s="189">
        <v>0</v>
      </c>
      <c r="J52" s="189">
        <v>0</v>
      </c>
      <c r="K52" s="41">
        <f t="shared" si="1"/>
        <v>0</v>
      </c>
    </row>
    <row r="53" spans="1:11" s="12" customFormat="1" ht="30.6" x14ac:dyDescent="0.2">
      <c r="A53" s="53" t="s">
        <v>65</v>
      </c>
      <c r="B53" s="39">
        <v>2700</v>
      </c>
      <c r="C53" s="39">
        <v>310</v>
      </c>
      <c r="D53" s="191">
        <f t="shared" ref="D53:J53" si="5">SUM(D54:D56)</f>
        <v>0</v>
      </c>
      <c r="E53" s="191">
        <v>0</v>
      </c>
      <c r="F53" s="191">
        <f t="shared" si="5"/>
        <v>0</v>
      </c>
      <c r="G53" s="191">
        <f t="shared" si="5"/>
        <v>0</v>
      </c>
      <c r="H53" s="191">
        <f t="shared" si="5"/>
        <v>0</v>
      </c>
      <c r="I53" s="191">
        <f t="shared" si="5"/>
        <v>0</v>
      </c>
      <c r="J53" s="191">
        <f t="shared" si="5"/>
        <v>0</v>
      </c>
      <c r="K53" s="41">
        <f t="shared" si="1"/>
        <v>0</v>
      </c>
    </row>
    <row r="54" spans="1:11" s="12" customFormat="1" ht="30.6" x14ac:dyDescent="0.2">
      <c r="A54" s="52" t="s">
        <v>66</v>
      </c>
      <c r="B54" s="50">
        <v>2710</v>
      </c>
      <c r="C54" s="50">
        <v>320</v>
      </c>
      <c r="D54" s="189">
        <v>0</v>
      </c>
      <c r="E54" s="190">
        <v>0</v>
      </c>
      <c r="F54" s="189">
        <v>0</v>
      </c>
      <c r="G54" s="189">
        <v>0</v>
      </c>
      <c r="H54" s="189">
        <v>0</v>
      </c>
      <c r="I54" s="189">
        <v>0</v>
      </c>
      <c r="J54" s="189">
        <v>0</v>
      </c>
      <c r="K54" s="41">
        <f t="shared" si="1"/>
        <v>0</v>
      </c>
    </row>
    <row r="55" spans="1:11" s="12" customFormat="1" ht="10.199999999999999" x14ac:dyDescent="0.2">
      <c r="A55" s="52" t="s">
        <v>67</v>
      </c>
      <c r="B55" s="50">
        <v>2720</v>
      </c>
      <c r="C55" s="50">
        <v>330</v>
      </c>
      <c r="D55" s="189">
        <v>0</v>
      </c>
      <c r="E55" s="190">
        <v>0</v>
      </c>
      <c r="F55" s="189">
        <v>0</v>
      </c>
      <c r="G55" s="189">
        <v>0</v>
      </c>
      <c r="H55" s="189">
        <v>0</v>
      </c>
      <c r="I55" s="189">
        <v>0</v>
      </c>
      <c r="J55" s="189">
        <v>0</v>
      </c>
      <c r="K55" s="41">
        <f t="shared" si="1"/>
        <v>0</v>
      </c>
    </row>
    <row r="56" spans="1:11" s="12" customFormat="1" ht="30.6" x14ac:dyDescent="0.2">
      <c r="A56" s="52" t="s">
        <v>68</v>
      </c>
      <c r="B56" s="50">
        <v>2730</v>
      </c>
      <c r="C56" s="50">
        <v>340</v>
      </c>
      <c r="D56" s="189">
        <v>0</v>
      </c>
      <c r="E56" s="190">
        <v>0</v>
      </c>
      <c r="F56" s="189">
        <v>0</v>
      </c>
      <c r="G56" s="189">
        <v>0</v>
      </c>
      <c r="H56" s="189">
        <v>0</v>
      </c>
      <c r="I56" s="189">
        <v>0</v>
      </c>
      <c r="J56" s="189">
        <v>0</v>
      </c>
      <c r="K56" s="41">
        <f t="shared" si="1"/>
        <v>0</v>
      </c>
    </row>
    <row r="57" spans="1:11" s="12" customFormat="1" ht="20.399999999999999" x14ac:dyDescent="0.2">
      <c r="A57" s="53" t="s">
        <v>69</v>
      </c>
      <c r="B57" s="39">
        <v>2800</v>
      </c>
      <c r="C57" s="39">
        <v>350</v>
      </c>
      <c r="D57" s="192">
        <v>0</v>
      </c>
      <c r="E57" s="191">
        <v>0</v>
      </c>
      <c r="F57" s="192">
        <v>0</v>
      </c>
      <c r="G57" s="192">
        <v>0</v>
      </c>
      <c r="H57" s="192">
        <v>0</v>
      </c>
      <c r="I57" s="192">
        <v>0</v>
      </c>
      <c r="J57" s="192">
        <v>0</v>
      </c>
      <c r="K57" s="41">
        <f t="shared" si="1"/>
        <v>0</v>
      </c>
    </row>
    <row r="58" spans="1:11" s="12" customFormat="1" ht="20.399999999999999" x14ac:dyDescent="0.2">
      <c r="A58" s="39" t="s">
        <v>70</v>
      </c>
      <c r="B58" s="39">
        <v>3000</v>
      </c>
      <c r="C58" s="39">
        <v>360</v>
      </c>
      <c r="D58" s="191">
        <f t="shared" ref="D58:J58" si="6">D59+D73</f>
        <v>0</v>
      </c>
      <c r="E58" s="191">
        <f t="shared" si="6"/>
        <v>0</v>
      </c>
      <c r="F58" s="191">
        <f t="shared" si="6"/>
        <v>0</v>
      </c>
      <c r="G58" s="191">
        <f t="shared" si="6"/>
        <v>0</v>
      </c>
      <c r="H58" s="191">
        <f t="shared" si="6"/>
        <v>0</v>
      </c>
      <c r="I58" s="191">
        <f t="shared" si="6"/>
        <v>0</v>
      </c>
      <c r="J58" s="191">
        <f t="shared" si="6"/>
        <v>0</v>
      </c>
      <c r="K58" s="41">
        <f t="shared" si="1"/>
        <v>0</v>
      </c>
    </row>
    <row r="59" spans="1:11" s="12" customFormat="1" ht="30.6" x14ac:dyDescent="0.2">
      <c r="A59" s="48" t="s">
        <v>71</v>
      </c>
      <c r="B59" s="39">
        <v>3100</v>
      </c>
      <c r="C59" s="39">
        <v>370</v>
      </c>
      <c r="D59" s="191">
        <f t="shared" ref="D59:J59" si="7">D60+D61+D64+D67+D71+D72</f>
        <v>0</v>
      </c>
      <c r="E59" s="191">
        <f t="shared" si="7"/>
        <v>0</v>
      </c>
      <c r="F59" s="191">
        <f t="shared" si="7"/>
        <v>0</v>
      </c>
      <c r="G59" s="191">
        <f t="shared" si="7"/>
        <v>0</v>
      </c>
      <c r="H59" s="191">
        <f t="shared" si="7"/>
        <v>0</v>
      </c>
      <c r="I59" s="191">
        <f t="shared" si="7"/>
        <v>0</v>
      </c>
      <c r="J59" s="191">
        <f t="shared" si="7"/>
        <v>0</v>
      </c>
      <c r="K59" s="41">
        <f t="shared" si="1"/>
        <v>0</v>
      </c>
    </row>
    <row r="60" spans="1:11" s="12" customFormat="1" ht="71.400000000000006" x14ac:dyDescent="0.2">
      <c r="A60" s="52" t="s">
        <v>72</v>
      </c>
      <c r="B60" s="50">
        <v>3110</v>
      </c>
      <c r="C60" s="50">
        <v>380</v>
      </c>
      <c r="D60" s="189">
        <v>0</v>
      </c>
      <c r="E60" s="190">
        <v>0</v>
      </c>
      <c r="F60" s="189">
        <v>0</v>
      </c>
      <c r="G60" s="189">
        <v>0</v>
      </c>
      <c r="H60" s="189">
        <v>0</v>
      </c>
      <c r="I60" s="189">
        <v>0</v>
      </c>
      <c r="J60" s="189">
        <v>0</v>
      </c>
      <c r="K60" s="41">
        <f t="shared" si="1"/>
        <v>0</v>
      </c>
    </row>
    <row r="61" spans="1:11" s="12" customFormat="1" ht="40.799999999999997" x14ac:dyDescent="0.2">
      <c r="A61" s="55" t="s">
        <v>73</v>
      </c>
      <c r="B61" s="50">
        <v>3120</v>
      </c>
      <c r="C61" s="50">
        <v>390</v>
      </c>
      <c r="D61" s="193">
        <f t="shared" ref="D61:J61" si="8">SUM(D62:D63)</f>
        <v>0</v>
      </c>
      <c r="E61" s="193">
        <f t="shared" si="8"/>
        <v>0</v>
      </c>
      <c r="F61" s="193">
        <f t="shared" si="8"/>
        <v>0</v>
      </c>
      <c r="G61" s="193">
        <f t="shared" si="8"/>
        <v>0</v>
      </c>
      <c r="H61" s="193">
        <f t="shared" si="8"/>
        <v>0</v>
      </c>
      <c r="I61" s="193">
        <f t="shared" si="8"/>
        <v>0</v>
      </c>
      <c r="J61" s="193">
        <f t="shared" si="8"/>
        <v>0</v>
      </c>
      <c r="K61" s="41">
        <f t="shared" si="1"/>
        <v>0</v>
      </c>
    </row>
    <row r="62" spans="1:11" s="12" customFormat="1" ht="40.799999999999997" x14ac:dyDescent="0.2">
      <c r="A62" s="51" t="s">
        <v>74</v>
      </c>
      <c r="B62" s="35">
        <v>3121</v>
      </c>
      <c r="C62" s="35">
        <v>400</v>
      </c>
      <c r="D62" s="168">
        <v>0</v>
      </c>
      <c r="E62" s="194">
        <v>0</v>
      </c>
      <c r="F62" s="168">
        <v>0</v>
      </c>
      <c r="G62" s="168">
        <v>0</v>
      </c>
      <c r="H62" s="168">
        <v>0</v>
      </c>
      <c r="I62" s="168">
        <v>0</v>
      </c>
      <c r="J62" s="168">
        <v>0</v>
      </c>
      <c r="K62" s="41">
        <f t="shared" si="1"/>
        <v>0</v>
      </c>
    </row>
    <row r="63" spans="1:11" s="12" customFormat="1" ht="51" x14ac:dyDescent="0.2">
      <c r="A63" s="51" t="s">
        <v>75</v>
      </c>
      <c r="B63" s="35">
        <v>3122</v>
      </c>
      <c r="C63" s="35">
        <v>410</v>
      </c>
      <c r="D63" s="168">
        <v>0</v>
      </c>
      <c r="E63" s="194">
        <v>0</v>
      </c>
      <c r="F63" s="168">
        <v>0</v>
      </c>
      <c r="G63" s="168">
        <v>0</v>
      </c>
      <c r="H63" s="168">
        <v>0</v>
      </c>
      <c r="I63" s="168">
        <v>0</v>
      </c>
      <c r="J63" s="168">
        <v>0</v>
      </c>
      <c r="K63" s="41">
        <f t="shared" si="1"/>
        <v>0</v>
      </c>
    </row>
    <row r="64" spans="1:11" s="12" customFormat="1" ht="20.399999999999999" x14ac:dyDescent="0.2">
      <c r="A64" s="49" t="s">
        <v>76</v>
      </c>
      <c r="B64" s="50">
        <v>3130</v>
      </c>
      <c r="C64" s="50">
        <v>420</v>
      </c>
      <c r="D64" s="190">
        <f t="shared" ref="D64:J64" si="9">SUM(D65:D66)</f>
        <v>0</v>
      </c>
      <c r="E64" s="190">
        <f t="shared" si="9"/>
        <v>0</v>
      </c>
      <c r="F64" s="190">
        <f t="shared" si="9"/>
        <v>0</v>
      </c>
      <c r="G64" s="190">
        <f t="shared" si="9"/>
        <v>0</v>
      </c>
      <c r="H64" s="190">
        <f t="shared" si="9"/>
        <v>0</v>
      </c>
      <c r="I64" s="190">
        <f t="shared" si="9"/>
        <v>0</v>
      </c>
      <c r="J64" s="190">
        <f t="shared" si="9"/>
        <v>0</v>
      </c>
      <c r="K64" s="41">
        <f t="shared" si="1"/>
        <v>0</v>
      </c>
    </row>
    <row r="65" spans="1:11" s="12" customFormat="1" ht="61.2" x14ac:dyDescent="0.2">
      <c r="A65" s="51" t="s">
        <v>77</v>
      </c>
      <c r="B65" s="35">
        <v>3131</v>
      </c>
      <c r="C65" s="35">
        <v>430</v>
      </c>
      <c r="D65" s="168">
        <v>0</v>
      </c>
      <c r="E65" s="194">
        <v>0</v>
      </c>
      <c r="F65" s="168">
        <v>0</v>
      </c>
      <c r="G65" s="168">
        <v>0</v>
      </c>
      <c r="H65" s="168">
        <v>0</v>
      </c>
      <c r="I65" s="168">
        <v>0</v>
      </c>
      <c r="J65" s="168">
        <v>0</v>
      </c>
      <c r="K65" s="41">
        <f t="shared" si="1"/>
        <v>0</v>
      </c>
    </row>
    <row r="66" spans="1:11" s="12" customFormat="1" ht="51" x14ac:dyDescent="0.2">
      <c r="A66" s="51" t="s">
        <v>78</v>
      </c>
      <c r="B66" s="35">
        <v>3132</v>
      </c>
      <c r="C66" s="35">
        <v>440</v>
      </c>
      <c r="D66" s="168">
        <v>0</v>
      </c>
      <c r="E66" s="194">
        <v>0</v>
      </c>
      <c r="F66" s="168">
        <v>0</v>
      </c>
      <c r="G66" s="168">
        <v>0</v>
      </c>
      <c r="H66" s="168">
        <v>0</v>
      </c>
      <c r="I66" s="168">
        <v>0</v>
      </c>
      <c r="J66" s="168">
        <v>0</v>
      </c>
      <c r="K66" s="41">
        <f t="shared" si="1"/>
        <v>0</v>
      </c>
    </row>
    <row r="67" spans="1:11" s="12" customFormat="1" ht="40.799999999999997" x14ac:dyDescent="0.2">
      <c r="A67" s="49" t="s">
        <v>79</v>
      </c>
      <c r="B67" s="50">
        <v>3140</v>
      </c>
      <c r="C67" s="50">
        <v>450</v>
      </c>
      <c r="D67" s="190">
        <f t="shared" ref="D67:J67" si="10">SUM(D68:D70)</f>
        <v>0</v>
      </c>
      <c r="E67" s="190">
        <f t="shared" si="10"/>
        <v>0</v>
      </c>
      <c r="F67" s="190">
        <f t="shared" si="10"/>
        <v>0</v>
      </c>
      <c r="G67" s="190">
        <f t="shared" si="10"/>
        <v>0</v>
      </c>
      <c r="H67" s="190">
        <f t="shared" si="10"/>
        <v>0</v>
      </c>
      <c r="I67" s="190">
        <f t="shared" si="10"/>
        <v>0</v>
      </c>
      <c r="J67" s="190">
        <f t="shared" si="10"/>
        <v>0</v>
      </c>
      <c r="K67" s="41">
        <f t="shared" si="1"/>
        <v>0</v>
      </c>
    </row>
    <row r="68" spans="1:11" s="12" customFormat="1" ht="52.8" x14ac:dyDescent="0.2">
      <c r="A68" s="58" t="s">
        <v>121</v>
      </c>
      <c r="B68" s="35">
        <v>3141</v>
      </c>
      <c r="C68" s="35">
        <v>460</v>
      </c>
      <c r="D68" s="168">
        <v>0</v>
      </c>
      <c r="E68" s="194">
        <v>0</v>
      </c>
      <c r="F68" s="168">
        <v>0</v>
      </c>
      <c r="G68" s="168">
        <v>0</v>
      </c>
      <c r="H68" s="168">
        <v>0</v>
      </c>
      <c r="I68" s="168">
        <v>0</v>
      </c>
      <c r="J68" s="168">
        <v>0</v>
      </c>
      <c r="K68" s="41">
        <f t="shared" si="1"/>
        <v>0</v>
      </c>
    </row>
    <row r="69" spans="1:11" s="12" customFormat="1" ht="63" x14ac:dyDescent="0.2">
      <c r="A69" s="58" t="s">
        <v>122</v>
      </c>
      <c r="B69" s="35">
        <v>3142</v>
      </c>
      <c r="C69" s="35">
        <v>470</v>
      </c>
      <c r="D69" s="168">
        <v>0</v>
      </c>
      <c r="E69" s="194">
        <v>0</v>
      </c>
      <c r="F69" s="168">
        <v>0</v>
      </c>
      <c r="G69" s="168">
        <v>0</v>
      </c>
      <c r="H69" s="168">
        <v>0</v>
      </c>
      <c r="I69" s="168">
        <v>0</v>
      </c>
      <c r="J69" s="168">
        <v>0</v>
      </c>
      <c r="K69" s="41">
        <f t="shared" si="1"/>
        <v>0</v>
      </c>
    </row>
    <row r="70" spans="1:11" s="12" customFormat="1" ht="52.8" x14ac:dyDescent="0.2">
      <c r="A70" s="58" t="s">
        <v>123</v>
      </c>
      <c r="B70" s="35">
        <v>3143</v>
      </c>
      <c r="C70" s="35">
        <v>480</v>
      </c>
      <c r="D70" s="168">
        <v>0</v>
      </c>
      <c r="E70" s="194">
        <v>0</v>
      </c>
      <c r="F70" s="168">
        <v>0</v>
      </c>
      <c r="G70" s="168">
        <v>0</v>
      </c>
      <c r="H70" s="168">
        <v>0</v>
      </c>
      <c r="I70" s="168">
        <v>0</v>
      </c>
      <c r="J70" s="168">
        <v>0</v>
      </c>
      <c r="K70" s="41">
        <f t="shared" si="1"/>
        <v>0</v>
      </c>
    </row>
    <row r="71" spans="1:11" s="12" customFormat="1" ht="40.799999999999997" x14ac:dyDescent="0.2">
      <c r="A71" s="49" t="s">
        <v>80</v>
      </c>
      <c r="B71" s="50">
        <v>3150</v>
      </c>
      <c r="C71" s="50">
        <v>490</v>
      </c>
      <c r="D71" s="189">
        <v>0</v>
      </c>
      <c r="E71" s="190">
        <v>0</v>
      </c>
      <c r="F71" s="189">
        <v>0</v>
      </c>
      <c r="G71" s="189">
        <v>0</v>
      </c>
      <c r="H71" s="189">
        <v>0</v>
      </c>
      <c r="I71" s="189">
        <v>0</v>
      </c>
      <c r="J71" s="189">
        <v>0</v>
      </c>
      <c r="K71" s="41">
        <f t="shared" si="1"/>
        <v>0</v>
      </c>
    </row>
    <row r="72" spans="1:11" s="12" customFormat="1" ht="51" x14ac:dyDescent="0.2">
      <c r="A72" s="49" t="s">
        <v>81</v>
      </c>
      <c r="B72" s="50">
        <v>3160</v>
      </c>
      <c r="C72" s="50">
        <v>500</v>
      </c>
      <c r="D72" s="189">
        <v>0</v>
      </c>
      <c r="E72" s="190">
        <v>0</v>
      </c>
      <c r="F72" s="189">
        <v>0</v>
      </c>
      <c r="G72" s="189">
        <v>0</v>
      </c>
      <c r="H72" s="189">
        <v>0</v>
      </c>
      <c r="I72" s="189">
        <v>0</v>
      </c>
      <c r="J72" s="189">
        <v>0</v>
      </c>
      <c r="K72" s="41">
        <f t="shared" si="1"/>
        <v>0</v>
      </c>
    </row>
    <row r="73" spans="1:11" s="12" customFormat="1" ht="20.399999999999999" x14ac:dyDescent="0.2">
      <c r="A73" s="48" t="s">
        <v>82</v>
      </c>
      <c r="B73" s="39">
        <v>3200</v>
      </c>
      <c r="C73" s="39">
        <v>510</v>
      </c>
      <c r="D73" s="191">
        <f t="shared" ref="D73:J73" si="11">SUM(D74:D77)</f>
        <v>0</v>
      </c>
      <c r="E73" s="191">
        <f t="shared" si="11"/>
        <v>0</v>
      </c>
      <c r="F73" s="191">
        <f t="shared" si="11"/>
        <v>0</v>
      </c>
      <c r="G73" s="191">
        <f t="shared" si="11"/>
        <v>0</v>
      </c>
      <c r="H73" s="191">
        <f t="shared" si="11"/>
        <v>0</v>
      </c>
      <c r="I73" s="191">
        <f t="shared" si="11"/>
        <v>0</v>
      </c>
      <c r="J73" s="191">
        <f t="shared" si="11"/>
        <v>0</v>
      </c>
      <c r="K73" s="41">
        <f t="shared" si="1"/>
        <v>0</v>
      </c>
    </row>
    <row r="74" spans="1:11" s="12" customFormat="1" ht="81.599999999999994" x14ac:dyDescent="0.2">
      <c r="A74" s="52" t="s">
        <v>83</v>
      </c>
      <c r="B74" s="50">
        <v>3210</v>
      </c>
      <c r="C74" s="50">
        <v>520</v>
      </c>
      <c r="D74" s="195">
        <v>0</v>
      </c>
      <c r="E74" s="196">
        <v>0</v>
      </c>
      <c r="F74" s="195">
        <v>0</v>
      </c>
      <c r="G74" s="195">
        <v>0</v>
      </c>
      <c r="H74" s="195">
        <v>0</v>
      </c>
      <c r="I74" s="195">
        <v>0</v>
      </c>
      <c r="J74" s="195">
        <v>0</v>
      </c>
      <c r="K74" s="41">
        <f t="shared" si="1"/>
        <v>0</v>
      </c>
    </row>
    <row r="75" spans="1:11" s="12" customFormat="1" ht="61.2" x14ac:dyDescent="0.2">
      <c r="A75" s="52" t="s">
        <v>84</v>
      </c>
      <c r="B75" s="50">
        <v>3220</v>
      </c>
      <c r="C75" s="50">
        <v>530</v>
      </c>
      <c r="D75" s="195">
        <v>0</v>
      </c>
      <c r="E75" s="196">
        <v>0</v>
      </c>
      <c r="F75" s="195">
        <v>0</v>
      </c>
      <c r="G75" s="195">
        <v>0</v>
      </c>
      <c r="H75" s="195">
        <v>0</v>
      </c>
      <c r="I75" s="195">
        <v>0</v>
      </c>
      <c r="J75" s="195">
        <v>0</v>
      </c>
      <c r="K75" s="41">
        <f t="shared" si="1"/>
        <v>0</v>
      </c>
    </row>
    <row r="76" spans="1:11" s="12" customFormat="1" ht="11.25" customHeight="1" x14ac:dyDescent="0.2">
      <c r="A76" s="49" t="s">
        <v>85</v>
      </c>
      <c r="B76" s="50">
        <v>3230</v>
      </c>
      <c r="C76" s="50">
        <v>540</v>
      </c>
      <c r="D76" s="195">
        <v>0</v>
      </c>
      <c r="E76" s="196">
        <v>0</v>
      </c>
      <c r="F76" s="195">
        <v>0</v>
      </c>
      <c r="G76" s="195">
        <v>0</v>
      </c>
      <c r="H76" s="195">
        <v>0</v>
      </c>
      <c r="I76" s="195">
        <v>0</v>
      </c>
      <c r="J76" s="195">
        <v>0</v>
      </c>
      <c r="K76" s="41">
        <f t="shared" si="1"/>
        <v>0</v>
      </c>
    </row>
    <row r="77" spans="1:11" s="12" customFormat="1" ht="30.6" x14ac:dyDescent="0.2">
      <c r="A77" s="52" t="s">
        <v>86</v>
      </c>
      <c r="B77" s="50">
        <v>3240</v>
      </c>
      <c r="C77" s="50">
        <v>550</v>
      </c>
      <c r="D77" s="189">
        <v>0</v>
      </c>
      <c r="E77" s="190">
        <v>0</v>
      </c>
      <c r="F77" s="189">
        <v>0</v>
      </c>
      <c r="G77" s="189">
        <v>0</v>
      </c>
      <c r="H77" s="189">
        <v>0</v>
      </c>
      <c r="I77" s="189">
        <v>0</v>
      </c>
      <c r="J77" s="189">
        <v>0</v>
      </c>
      <c r="K77" s="41">
        <f t="shared" si="1"/>
        <v>0</v>
      </c>
    </row>
    <row r="78" spans="1:11" s="12" customFormat="1" ht="30.6" x14ac:dyDescent="0.2">
      <c r="A78" s="39" t="s">
        <v>87</v>
      </c>
      <c r="B78" s="39">
        <v>4100</v>
      </c>
      <c r="C78" s="39">
        <v>560</v>
      </c>
      <c r="D78" s="196">
        <f t="shared" ref="D78:J78" si="12">SUM(D79)</f>
        <v>0</v>
      </c>
      <c r="E78" s="196">
        <f t="shared" si="12"/>
        <v>0</v>
      </c>
      <c r="F78" s="196">
        <f t="shared" si="12"/>
        <v>0</v>
      </c>
      <c r="G78" s="196">
        <f t="shared" si="12"/>
        <v>0</v>
      </c>
      <c r="H78" s="196">
        <f t="shared" si="12"/>
        <v>0</v>
      </c>
      <c r="I78" s="196">
        <f t="shared" si="12"/>
        <v>0</v>
      </c>
      <c r="J78" s="196">
        <f t="shared" si="12"/>
        <v>0</v>
      </c>
      <c r="K78" s="41">
        <f t="shared" si="1"/>
        <v>0</v>
      </c>
    </row>
    <row r="79" spans="1:11" s="12" customFormat="1" ht="30.6" x14ac:dyDescent="0.2">
      <c r="A79" s="49" t="s">
        <v>88</v>
      </c>
      <c r="B79" s="50">
        <v>4110</v>
      </c>
      <c r="C79" s="50">
        <v>570</v>
      </c>
      <c r="D79" s="190">
        <f t="shared" ref="D79:J79" si="13">SUM(D80:D82)</f>
        <v>0</v>
      </c>
      <c r="E79" s="190">
        <f t="shared" si="13"/>
        <v>0</v>
      </c>
      <c r="F79" s="190">
        <f t="shared" si="13"/>
        <v>0</v>
      </c>
      <c r="G79" s="190">
        <f t="shared" si="13"/>
        <v>0</v>
      </c>
      <c r="H79" s="190">
        <f t="shared" si="13"/>
        <v>0</v>
      </c>
      <c r="I79" s="190">
        <f t="shared" si="13"/>
        <v>0</v>
      </c>
      <c r="J79" s="190">
        <f t="shared" si="13"/>
        <v>0</v>
      </c>
      <c r="K79" s="41">
        <f t="shared" si="1"/>
        <v>0</v>
      </c>
    </row>
    <row r="80" spans="1:11" s="12" customFormat="1" ht="61.2" x14ac:dyDescent="0.2">
      <c r="A80" s="51" t="s">
        <v>89</v>
      </c>
      <c r="B80" s="35">
        <v>4111</v>
      </c>
      <c r="C80" s="35">
        <v>580</v>
      </c>
      <c r="D80" s="189">
        <v>0</v>
      </c>
      <c r="E80" s="190">
        <v>0</v>
      </c>
      <c r="F80" s="189">
        <v>0</v>
      </c>
      <c r="G80" s="189">
        <v>0</v>
      </c>
      <c r="H80" s="189">
        <v>0</v>
      </c>
      <c r="I80" s="189">
        <v>0</v>
      </c>
      <c r="J80" s="189">
        <v>0</v>
      </c>
      <c r="K80" s="41">
        <f t="shared" si="1"/>
        <v>0</v>
      </c>
    </row>
    <row r="81" spans="1:11" s="12" customFormat="1" ht="61.2" x14ac:dyDescent="0.2">
      <c r="A81" s="51" t="s">
        <v>90</v>
      </c>
      <c r="B81" s="35">
        <v>4112</v>
      </c>
      <c r="C81" s="35">
        <v>590</v>
      </c>
      <c r="D81" s="189">
        <v>0</v>
      </c>
      <c r="E81" s="190">
        <v>0</v>
      </c>
      <c r="F81" s="189">
        <v>0</v>
      </c>
      <c r="G81" s="189">
        <v>0</v>
      </c>
      <c r="H81" s="189">
        <v>0</v>
      </c>
      <c r="I81" s="189">
        <v>0</v>
      </c>
      <c r="J81" s="189">
        <v>0</v>
      </c>
      <c r="K81" s="41">
        <f t="shared" si="1"/>
        <v>0</v>
      </c>
    </row>
    <row r="82" spans="1:11" s="12" customFormat="1" ht="43.8" x14ac:dyDescent="0.2">
      <c r="A82" s="167" t="s">
        <v>125</v>
      </c>
      <c r="B82" s="35">
        <v>4113</v>
      </c>
      <c r="C82" s="35">
        <v>600</v>
      </c>
      <c r="D82" s="168">
        <v>0</v>
      </c>
      <c r="E82" s="194">
        <v>0</v>
      </c>
      <c r="F82" s="168">
        <v>0</v>
      </c>
      <c r="G82" s="168">
        <v>0</v>
      </c>
      <c r="H82" s="168">
        <v>0</v>
      </c>
      <c r="I82" s="168">
        <v>0</v>
      </c>
      <c r="J82" s="168">
        <v>0</v>
      </c>
      <c r="K82" s="41">
        <f t="shared" si="1"/>
        <v>0</v>
      </c>
    </row>
    <row r="83" spans="1:11" s="12" customFormat="1" ht="30.6" x14ac:dyDescent="0.2">
      <c r="A83" s="39" t="s">
        <v>91</v>
      </c>
      <c r="B83" s="39">
        <v>4200</v>
      </c>
      <c r="C83" s="39">
        <v>610</v>
      </c>
      <c r="D83" s="191">
        <f t="shared" ref="D83:J83" si="14">D84</f>
        <v>0</v>
      </c>
      <c r="E83" s="191">
        <f t="shared" si="14"/>
        <v>0</v>
      </c>
      <c r="F83" s="191">
        <f t="shared" si="14"/>
        <v>0</v>
      </c>
      <c r="G83" s="191">
        <f t="shared" si="14"/>
        <v>0</v>
      </c>
      <c r="H83" s="191">
        <f t="shared" si="14"/>
        <v>0</v>
      </c>
      <c r="I83" s="191">
        <f t="shared" si="14"/>
        <v>0</v>
      </c>
      <c r="J83" s="191">
        <f t="shared" si="14"/>
        <v>0</v>
      </c>
      <c r="K83" s="41">
        <f t="shared" si="1"/>
        <v>0</v>
      </c>
    </row>
    <row r="84" spans="1:11" s="12" customFormat="1" ht="30.6" x14ac:dyDescent="0.2">
      <c r="A84" s="49" t="s">
        <v>92</v>
      </c>
      <c r="B84" s="50">
        <v>4210</v>
      </c>
      <c r="C84" s="50">
        <v>620</v>
      </c>
      <c r="D84" s="189">
        <v>0</v>
      </c>
      <c r="E84" s="190">
        <v>0</v>
      </c>
      <c r="F84" s="189">
        <v>0</v>
      </c>
      <c r="G84" s="189">
        <v>0</v>
      </c>
      <c r="H84" s="189">
        <v>0</v>
      </c>
      <c r="I84" s="189">
        <v>0</v>
      </c>
      <c r="J84" s="189">
        <v>0</v>
      </c>
      <c r="K84" s="41">
        <f t="shared" si="1"/>
        <v>0</v>
      </c>
    </row>
    <row r="85" spans="1:11" s="12" customFormat="1" ht="10.199999999999999" x14ac:dyDescent="0.2">
      <c r="A85" s="51" t="s">
        <v>93</v>
      </c>
      <c r="B85" s="35">
        <v>5000</v>
      </c>
      <c r="C85" s="35">
        <v>630</v>
      </c>
      <c r="D85" s="168" t="s">
        <v>94</v>
      </c>
      <c r="E85" s="168">
        <v>0</v>
      </c>
      <c r="F85" s="169" t="s">
        <v>94</v>
      </c>
      <c r="G85" s="169" t="s">
        <v>94</v>
      </c>
      <c r="H85" s="169" t="s">
        <v>94</v>
      </c>
      <c r="I85" s="169" t="s">
        <v>94</v>
      </c>
      <c r="J85" s="169" t="s">
        <v>94</v>
      </c>
      <c r="K85" s="169" t="s">
        <v>94</v>
      </c>
    </row>
    <row r="86" spans="1:11" s="12" customFormat="1" ht="10.199999999999999" hidden="1" x14ac:dyDescent="0.2">
      <c r="A86" s="59"/>
      <c r="B86" s="60"/>
      <c r="C86" s="170"/>
      <c r="D86" s="197"/>
      <c r="E86" s="198"/>
      <c r="F86" s="197"/>
      <c r="G86" s="197"/>
      <c r="H86" s="197"/>
      <c r="I86" s="197"/>
      <c r="J86" s="197"/>
      <c r="K86" s="101"/>
    </row>
    <row r="87" spans="1:11" s="12" customFormat="1" ht="10.199999999999999" hidden="1" x14ac:dyDescent="0.2">
      <c r="A87" s="51"/>
      <c r="B87" s="35"/>
      <c r="C87" s="173"/>
      <c r="D87" s="199"/>
      <c r="E87" s="200"/>
      <c r="F87" s="199"/>
      <c r="G87" s="199"/>
      <c r="H87" s="199"/>
      <c r="I87" s="199"/>
      <c r="J87" s="199"/>
      <c r="K87" s="201"/>
    </row>
    <row r="88" spans="1:11" s="12" customFormat="1" ht="10.199999999999999" hidden="1" x14ac:dyDescent="0.2">
      <c r="A88" s="51"/>
      <c r="B88" s="35"/>
      <c r="C88" s="173"/>
      <c r="D88" s="199"/>
      <c r="E88" s="200"/>
      <c r="F88" s="199"/>
      <c r="G88" s="199"/>
      <c r="H88" s="199"/>
      <c r="I88" s="199"/>
      <c r="J88" s="199"/>
      <c r="K88" s="201"/>
    </row>
    <row r="89" spans="1:11" s="12" customFormat="1" ht="10.199999999999999" hidden="1" x14ac:dyDescent="0.2">
      <c r="A89" s="51"/>
      <c r="B89" s="35"/>
      <c r="C89" s="173"/>
      <c r="D89" s="199"/>
      <c r="E89" s="200"/>
      <c r="F89" s="199"/>
      <c r="G89" s="199"/>
      <c r="H89" s="199"/>
      <c r="I89" s="199"/>
      <c r="J89" s="199"/>
      <c r="K89" s="201"/>
    </row>
    <row r="90" spans="1:11" s="12" customFormat="1" ht="11.4" hidden="1" x14ac:dyDescent="0.2">
      <c r="A90" s="65"/>
      <c r="B90" s="39"/>
      <c r="C90" s="202"/>
      <c r="D90" s="203"/>
      <c r="E90" s="204"/>
      <c r="F90" s="203"/>
      <c r="G90" s="203"/>
      <c r="H90" s="203"/>
      <c r="I90" s="203"/>
      <c r="J90" s="203"/>
      <c r="K90" s="205"/>
    </row>
    <row r="91" spans="1:11" s="12" customFormat="1" ht="10.199999999999999" hidden="1" x14ac:dyDescent="0.2">
      <c r="A91" s="49"/>
      <c r="B91" s="50"/>
      <c r="C91" s="173"/>
      <c r="D91" s="206"/>
      <c r="E91" s="207"/>
      <c r="F91" s="206"/>
      <c r="G91" s="206"/>
      <c r="H91" s="206"/>
      <c r="I91" s="206"/>
      <c r="J91" s="206"/>
      <c r="K91" s="103"/>
    </row>
    <row r="92" spans="1:11" s="12" customFormat="1" ht="10.199999999999999" hidden="1" x14ac:dyDescent="0.2">
      <c r="A92" s="49"/>
      <c r="B92" s="50"/>
      <c r="C92" s="173"/>
      <c r="D92" s="206"/>
      <c r="E92" s="207"/>
      <c r="F92" s="206"/>
      <c r="G92" s="206"/>
      <c r="H92" s="206"/>
      <c r="I92" s="206"/>
      <c r="J92" s="206"/>
      <c r="K92" s="103"/>
    </row>
    <row r="93" spans="1:11" s="12" customFormat="1" ht="10.199999999999999" hidden="1" x14ac:dyDescent="0.2">
      <c r="A93" s="176"/>
      <c r="B93" s="140"/>
      <c r="C93" s="202"/>
      <c r="D93" s="208"/>
      <c r="E93" s="209"/>
      <c r="F93" s="208"/>
      <c r="G93" s="208"/>
      <c r="H93" s="208"/>
      <c r="I93" s="208"/>
      <c r="J93" s="208"/>
      <c r="K93" s="208"/>
    </row>
    <row r="94" spans="1:11" s="12" customFormat="1" ht="71.400000000000006" x14ac:dyDescent="0.2">
      <c r="A94" s="177" t="s">
        <v>157</v>
      </c>
      <c r="B94" s="72"/>
      <c r="C94" s="178"/>
      <c r="D94" s="179"/>
      <c r="E94" s="210"/>
      <c r="F94" s="179"/>
      <c r="G94" s="179"/>
      <c r="H94" s="179"/>
      <c r="I94" s="179"/>
      <c r="J94" s="179"/>
      <c r="K94" s="179"/>
    </row>
    <row r="95" spans="1:11" s="12" customFormat="1" ht="3" customHeight="1" x14ac:dyDescent="0.2">
      <c r="A95" s="181"/>
      <c r="B95" s="72"/>
      <c r="C95" s="178"/>
      <c r="D95" s="179"/>
      <c r="E95" s="21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21.75" customHeight="1" x14ac:dyDescent="0.2">
      <c r="A13" s="21" t="s">
        <v>12</v>
      </c>
      <c r="B13" s="21"/>
      <c r="C13" s="118"/>
      <c r="D13" s="183"/>
      <c r="E13" s="29" t="str">
        <f>IF(D13&gt;0,VLOOKUP(D13,[1]ДовидникКПК!B$1:C$65536,2,FALSE),"")</f>
        <v/>
      </c>
      <c r="F13" s="29"/>
      <c r="G13" s="29"/>
      <c r="H13" s="29"/>
      <c r="I13" s="29"/>
      <c r="J13" s="29"/>
      <c r="K13" s="29"/>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2">
      <c r="A15" s="21" t="s">
        <v>14</v>
      </c>
      <c r="B15" s="21"/>
      <c r="C15" s="118"/>
      <c r="D15" s="86" t="s">
        <v>135</v>
      </c>
      <c r="E15" s="23" t="str">
        <f>IF(D15&gt;0,VLOOKUP(D15,[1]ДовидникКФК!A$1:B$65536,2,FALSE),"")</f>
        <v>Загальноосвітні школи (в т.ч. школа-дитячий садок, інтернат при школі), спеціалізовані школи, ліцеі, гімназіі, колегіуми</v>
      </c>
      <c r="F15" s="23"/>
      <c r="G15" s="23"/>
      <c r="H15" s="23"/>
      <c r="I15" s="23"/>
      <c r="J15" s="23"/>
      <c r="K15" s="23"/>
      <c r="L15" s="119"/>
    </row>
    <row r="16" spans="1:14" s="12" customFormat="1" ht="10.199999999999999" x14ac:dyDescent="0.2">
      <c r="A16" s="33" t="s">
        <v>153</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D24+D58+D78+D83</f>
        <v>580530</v>
      </c>
      <c r="E22" s="41">
        <f>E26+E29+E32+E33+E37+E44+E45+E85+E53</f>
        <v>580530</v>
      </c>
      <c r="F22" s="41">
        <f>F24+F58+F78+F83</f>
        <v>0</v>
      </c>
      <c r="G22" s="41">
        <f>G24+G58+G78+G83</f>
        <v>0</v>
      </c>
      <c r="H22" s="41">
        <f>H24+H58+H78+H83</f>
        <v>578577.80000000005</v>
      </c>
      <c r="I22" s="41">
        <f>I24+I58+I78+I83</f>
        <v>578577.80000000005</v>
      </c>
      <c r="J22" s="42">
        <f>J24+J58+J78+J83</f>
        <v>121084.02</v>
      </c>
      <c r="K22" s="41">
        <f>F22-G22+H22-I22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 t="shared" ref="D24:J24" si="0">D25+D30+D46+D49+D53+D57</f>
        <v>0</v>
      </c>
      <c r="E24" s="41">
        <v>0</v>
      </c>
      <c r="F24" s="41">
        <f t="shared" si="0"/>
        <v>0</v>
      </c>
      <c r="G24" s="41">
        <f t="shared" si="0"/>
        <v>0</v>
      </c>
      <c r="H24" s="41">
        <f t="shared" si="0"/>
        <v>0</v>
      </c>
      <c r="I24" s="41">
        <f t="shared" si="0"/>
        <v>0</v>
      </c>
      <c r="J24" s="41">
        <f t="shared" si="0"/>
        <v>0</v>
      </c>
      <c r="K24" s="41">
        <f t="shared" ref="K24:K84" si="1">F24-G24+H24-I24</f>
        <v>0</v>
      </c>
    </row>
    <row r="25" spans="1:11" s="12" customFormat="1" ht="51" x14ac:dyDescent="0.2">
      <c r="A25" s="48" t="s">
        <v>30</v>
      </c>
      <c r="B25" s="39">
        <v>2100</v>
      </c>
      <c r="C25" s="40" t="s">
        <v>31</v>
      </c>
      <c r="D25" s="41">
        <f>D26+D29</f>
        <v>0</v>
      </c>
      <c r="E25" s="41">
        <v>0</v>
      </c>
      <c r="F25" s="41">
        <f>F26+F29</f>
        <v>0</v>
      </c>
      <c r="G25" s="41">
        <f>G26+G29</f>
        <v>0</v>
      </c>
      <c r="H25" s="41">
        <f>H26+H29</f>
        <v>0</v>
      </c>
      <c r="I25" s="41">
        <f>I26+I29</f>
        <v>0</v>
      </c>
      <c r="J25" s="41">
        <f>J26+J29</f>
        <v>0</v>
      </c>
      <c r="K25" s="41">
        <f t="shared" si="1"/>
        <v>0</v>
      </c>
    </row>
    <row r="26" spans="1:11" s="12" customFormat="1" ht="20.399999999999999" x14ac:dyDescent="0.2">
      <c r="A26" s="49" t="s">
        <v>32</v>
      </c>
      <c r="B26" s="50">
        <v>2110</v>
      </c>
      <c r="C26" s="133" t="s">
        <v>33</v>
      </c>
      <c r="D26" s="184">
        <f t="shared" ref="D26:J26" si="2">SUM(D27:D28)</f>
        <v>0</v>
      </c>
      <c r="E26" s="185">
        <f t="shared" si="2"/>
        <v>0</v>
      </c>
      <c r="F26" s="184">
        <f t="shared" si="2"/>
        <v>0</v>
      </c>
      <c r="G26" s="184">
        <f t="shared" si="2"/>
        <v>0</v>
      </c>
      <c r="H26" s="184">
        <f t="shared" si="2"/>
        <v>0</v>
      </c>
      <c r="I26" s="184">
        <f t="shared" si="2"/>
        <v>0</v>
      </c>
      <c r="J26" s="184">
        <f t="shared" si="2"/>
        <v>0</v>
      </c>
      <c r="K26" s="41">
        <f t="shared" si="1"/>
        <v>0</v>
      </c>
    </row>
    <row r="27" spans="1:11" s="12" customFormat="1" ht="20.399999999999999" x14ac:dyDescent="0.2">
      <c r="A27" s="51" t="s">
        <v>34</v>
      </c>
      <c r="B27" s="35">
        <v>2111</v>
      </c>
      <c r="C27" s="166" t="s">
        <v>35</v>
      </c>
      <c r="D27" s="186">
        <v>0</v>
      </c>
      <c r="E27" s="187">
        <v>0</v>
      </c>
      <c r="F27" s="186">
        <v>0</v>
      </c>
      <c r="G27" s="186">
        <v>0</v>
      </c>
      <c r="H27" s="186">
        <v>0</v>
      </c>
      <c r="I27" s="186">
        <v>0</v>
      </c>
      <c r="J27" s="186">
        <v>0</v>
      </c>
      <c r="K27" s="41">
        <f t="shared" si="1"/>
        <v>0</v>
      </c>
    </row>
    <row r="28" spans="1:11" s="12" customFormat="1" ht="51" x14ac:dyDescent="0.2">
      <c r="A28" s="51" t="s">
        <v>36</v>
      </c>
      <c r="B28" s="35">
        <v>2112</v>
      </c>
      <c r="C28" s="166" t="s">
        <v>37</v>
      </c>
      <c r="D28" s="186">
        <v>0</v>
      </c>
      <c r="E28" s="187">
        <v>0</v>
      </c>
      <c r="F28" s="186">
        <v>0</v>
      </c>
      <c r="G28" s="186">
        <v>0</v>
      </c>
      <c r="H28" s="186">
        <v>0</v>
      </c>
      <c r="I28" s="186">
        <v>0</v>
      </c>
      <c r="J28" s="186">
        <v>0</v>
      </c>
      <c r="K28" s="41">
        <f t="shared" si="1"/>
        <v>0</v>
      </c>
    </row>
    <row r="29" spans="1:11" s="12" customFormat="1" ht="11.25" customHeight="1" x14ac:dyDescent="0.2">
      <c r="A29" s="52" t="s">
        <v>38</v>
      </c>
      <c r="B29" s="50">
        <v>2120</v>
      </c>
      <c r="C29" s="133" t="s">
        <v>39</v>
      </c>
      <c r="D29" s="185">
        <v>0</v>
      </c>
      <c r="E29" s="185">
        <v>0</v>
      </c>
      <c r="F29" s="185">
        <v>0</v>
      </c>
      <c r="G29" s="185">
        <v>0</v>
      </c>
      <c r="H29" s="185">
        <v>0</v>
      </c>
      <c r="I29" s="185">
        <v>0</v>
      </c>
      <c r="J29" s="185">
        <v>0</v>
      </c>
      <c r="K29" s="41">
        <f t="shared" si="1"/>
        <v>0</v>
      </c>
    </row>
    <row r="30" spans="1:11" s="12" customFormat="1" ht="30.6" x14ac:dyDescent="0.2">
      <c r="A30" s="53" t="s">
        <v>40</v>
      </c>
      <c r="B30" s="39">
        <v>2200</v>
      </c>
      <c r="C30" s="40" t="s">
        <v>41</v>
      </c>
      <c r="D30" s="188">
        <f>SUM(D31:D37)+D43</f>
        <v>0</v>
      </c>
      <c r="E30" s="188">
        <v>0</v>
      </c>
      <c r="F30" s="188">
        <f>SUM(F31:F37)+F43</f>
        <v>0</v>
      </c>
      <c r="G30" s="188">
        <f>SUM(G31:G37)+G43</f>
        <v>0</v>
      </c>
      <c r="H30" s="188">
        <f>SUM(H31:H37)+H43</f>
        <v>0</v>
      </c>
      <c r="I30" s="188">
        <f>SUM(I31:I37)+I43</f>
        <v>0</v>
      </c>
      <c r="J30" s="188">
        <f>SUM(J31:J37)+J43</f>
        <v>0</v>
      </c>
      <c r="K30" s="41">
        <f t="shared" si="1"/>
        <v>0</v>
      </c>
    </row>
    <row r="31" spans="1:11" s="12" customFormat="1" ht="40.799999999999997" x14ac:dyDescent="0.2">
      <c r="A31" s="49" t="s">
        <v>42</v>
      </c>
      <c r="B31" s="50">
        <v>2210</v>
      </c>
      <c r="C31" s="133" t="s">
        <v>43</v>
      </c>
      <c r="D31" s="185">
        <v>0</v>
      </c>
      <c r="E31" s="184">
        <v>0</v>
      </c>
      <c r="F31" s="185">
        <v>0</v>
      </c>
      <c r="G31" s="185">
        <v>0</v>
      </c>
      <c r="H31" s="185">
        <v>0</v>
      </c>
      <c r="I31" s="185">
        <v>0</v>
      </c>
      <c r="J31" s="185">
        <v>0</v>
      </c>
      <c r="K31" s="41">
        <f t="shared" si="1"/>
        <v>0</v>
      </c>
    </row>
    <row r="32" spans="1:11" s="12" customFormat="1" ht="51" x14ac:dyDescent="0.2">
      <c r="A32" s="49" t="s">
        <v>44</v>
      </c>
      <c r="B32" s="50">
        <v>2220</v>
      </c>
      <c r="C32" s="50">
        <v>100</v>
      </c>
      <c r="D32" s="185">
        <v>0</v>
      </c>
      <c r="E32" s="185">
        <v>0</v>
      </c>
      <c r="F32" s="185">
        <v>0</v>
      </c>
      <c r="G32" s="185">
        <v>0</v>
      </c>
      <c r="H32" s="185">
        <v>0</v>
      </c>
      <c r="I32" s="185">
        <v>0</v>
      </c>
      <c r="J32" s="185">
        <v>0</v>
      </c>
      <c r="K32" s="41">
        <f t="shared" si="1"/>
        <v>0</v>
      </c>
    </row>
    <row r="33" spans="1:11" s="12" customFormat="1" ht="20.399999999999999" x14ac:dyDescent="0.2">
      <c r="A33" s="49" t="s">
        <v>45</v>
      </c>
      <c r="B33" s="50">
        <v>2230</v>
      </c>
      <c r="C33" s="50">
        <v>110</v>
      </c>
      <c r="D33" s="185">
        <v>0</v>
      </c>
      <c r="E33" s="185">
        <v>0</v>
      </c>
      <c r="F33" s="185">
        <v>0</v>
      </c>
      <c r="G33" s="185">
        <v>0</v>
      </c>
      <c r="H33" s="185">
        <v>0</v>
      </c>
      <c r="I33" s="185">
        <v>0</v>
      </c>
      <c r="J33" s="185">
        <v>0</v>
      </c>
      <c r="K33" s="41">
        <f t="shared" si="1"/>
        <v>0</v>
      </c>
    </row>
    <row r="34" spans="1:11" s="12" customFormat="1" ht="40.799999999999997" x14ac:dyDescent="0.2">
      <c r="A34" s="49" t="s">
        <v>46</v>
      </c>
      <c r="B34" s="50">
        <v>2240</v>
      </c>
      <c r="C34" s="50">
        <v>120</v>
      </c>
      <c r="D34" s="185">
        <v>0</v>
      </c>
      <c r="E34" s="184">
        <v>0</v>
      </c>
      <c r="F34" s="185">
        <v>0</v>
      </c>
      <c r="G34" s="185">
        <v>0</v>
      </c>
      <c r="H34" s="185">
        <v>0</v>
      </c>
      <c r="I34" s="185">
        <v>0</v>
      </c>
      <c r="J34" s="185">
        <v>0</v>
      </c>
      <c r="K34" s="41">
        <f t="shared" si="1"/>
        <v>0</v>
      </c>
    </row>
    <row r="35" spans="1:11" s="12" customFormat="1" ht="30.6" x14ac:dyDescent="0.2">
      <c r="A35" s="49" t="s">
        <v>47</v>
      </c>
      <c r="B35" s="50">
        <v>2250</v>
      </c>
      <c r="C35" s="50">
        <v>130</v>
      </c>
      <c r="D35" s="185">
        <v>0</v>
      </c>
      <c r="E35" s="184">
        <v>0</v>
      </c>
      <c r="F35" s="185">
        <v>0</v>
      </c>
      <c r="G35" s="185">
        <v>0</v>
      </c>
      <c r="H35" s="185">
        <v>0</v>
      </c>
      <c r="I35" s="185">
        <v>0</v>
      </c>
      <c r="J35" s="185">
        <v>0</v>
      </c>
      <c r="K35" s="41">
        <f t="shared" si="1"/>
        <v>0</v>
      </c>
    </row>
    <row r="36" spans="1:11" s="12" customFormat="1" ht="12.75" customHeight="1" x14ac:dyDescent="0.2">
      <c r="A36" s="52" t="s">
        <v>48</v>
      </c>
      <c r="B36" s="50">
        <v>2260</v>
      </c>
      <c r="C36" s="50">
        <v>140</v>
      </c>
      <c r="D36" s="185">
        <v>0</v>
      </c>
      <c r="E36" s="184">
        <v>0</v>
      </c>
      <c r="F36" s="185">
        <v>0</v>
      </c>
      <c r="G36" s="185">
        <v>0</v>
      </c>
      <c r="H36" s="185">
        <v>0</v>
      </c>
      <c r="I36" s="185">
        <v>0</v>
      </c>
      <c r="J36" s="185">
        <v>0</v>
      </c>
      <c r="K36" s="41">
        <f t="shared" si="1"/>
        <v>0</v>
      </c>
    </row>
    <row r="37" spans="1:11"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184">
        <f>SUM(J38:J42)</f>
        <v>0</v>
      </c>
      <c r="K37" s="41">
        <f t="shared" si="1"/>
        <v>0</v>
      </c>
    </row>
    <row r="38" spans="1:11" s="12" customFormat="1" ht="30.6" x14ac:dyDescent="0.2">
      <c r="A38" s="51" t="s">
        <v>50</v>
      </c>
      <c r="B38" s="35">
        <v>2271</v>
      </c>
      <c r="C38" s="35">
        <v>160</v>
      </c>
      <c r="D38" s="186">
        <v>0</v>
      </c>
      <c r="E38" s="187">
        <v>0</v>
      </c>
      <c r="F38" s="186">
        <v>0</v>
      </c>
      <c r="G38" s="186">
        <v>0</v>
      </c>
      <c r="H38" s="186">
        <v>0</v>
      </c>
      <c r="I38" s="186">
        <v>0</v>
      </c>
      <c r="J38" s="186">
        <v>0</v>
      </c>
      <c r="K38" s="41">
        <f t="shared" si="1"/>
        <v>0</v>
      </c>
    </row>
    <row r="39" spans="1:11" s="12" customFormat="1" ht="51" x14ac:dyDescent="0.2">
      <c r="A39" s="51" t="s">
        <v>51</v>
      </c>
      <c r="B39" s="35">
        <v>2272</v>
      </c>
      <c r="C39" s="35">
        <v>170</v>
      </c>
      <c r="D39" s="186">
        <v>0</v>
      </c>
      <c r="E39" s="187">
        <v>0</v>
      </c>
      <c r="F39" s="186">
        <v>0</v>
      </c>
      <c r="G39" s="186">
        <v>0</v>
      </c>
      <c r="H39" s="186">
        <v>0</v>
      </c>
      <c r="I39" s="186">
        <v>0</v>
      </c>
      <c r="J39" s="186">
        <v>0</v>
      </c>
      <c r="K39" s="41">
        <f t="shared" si="1"/>
        <v>0</v>
      </c>
    </row>
    <row r="40" spans="1:11" s="12" customFormat="1" ht="30.6" x14ac:dyDescent="0.2">
      <c r="A40" s="51" t="s">
        <v>52</v>
      </c>
      <c r="B40" s="35">
        <v>2273</v>
      </c>
      <c r="C40" s="35">
        <v>180</v>
      </c>
      <c r="D40" s="186">
        <v>0</v>
      </c>
      <c r="E40" s="187">
        <v>0</v>
      </c>
      <c r="F40" s="186">
        <v>0</v>
      </c>
      <c r="G40" s="186">
        <v>0</v>
      </c>
      <c r="H40" s="186">
        <v>0</v>
      </c>
      <c r="I40" s="186">
        <v>0</v>
      </c>
      <c r="J40" s="186">
        <v>0</v>
      </c>
      <c r="K40" s="41">
        <f t="shared" si="1"/>
        <v>0</v>
      </c>
    </row>
    <row r="41" spans="1:11" s="12" customFormat="1" ht="30.6" x14ac:dyDescent="0.2">
      <c r="A41" s="51" t="s">
        <v>53</v>
      </c>
      <c r="B41" s="35">
        <v>2274</v>
      </c>
      <c r="C41" s="35">
        <v>190</v>
      </c>
      <c r="D41" s="186">
        <v>0</v>
      </c>
      <c r="E41" s="187">
        <v>0</v>
      </c>
      <c r="F41" s="186">
        <v>0</v>
      </c>
      <c r="G41" s="186">
        <v>0</v>
      </c>
      <c r="H41" s="186">
        <v>0</v>
      </c>
      <c r="I41" s="186">
        <v>0</v>
      </c>
      <c r="J41" s="186">
        <v>0</v>
      </c>
      <c r="K41" s="41">
        <f t="shared" si="1"/>
        <v>0</v>
      </c>
    </row>
    <row r="42" spans="1:11" s="12" customFormat="1" ht="30.6" x14ac:dyDescent="0.2">
      <c r="A42" s="51" t="s">
        <v>54</v>
      </c>
      <c r="B42" s="35">
        <v>2275</v>
      </c>
      <c r="C42" s="35">
        <v>200</v>
      </c>
      <c r="D42" s="186">
        <v>0</v>
      </c>
      <c r="E42" s="187">
        <v>0</v>
      </c>
      <c r="F42" s="186">
        <v>0</v>
      </c>
      <c r="G42" s="186">
        <v>0</v>
      </c>
      <c r="H42" s="186">
        <v>0</v>
      </c>
      <c r="I42" s="186">
        <v>0</v>
      </c>
      <c r="J42" s="186">
        <v>0</v>
      </c>
      <c r="K42" s="41">
        <f t="shared" si="1"/>
        <v>0</v>
      </c>
    </row>
    <row r="43" spans="1:11" s="12" customFormat="1" ht="12" customHeight="1" x14ac:dyDescent="0.2">
      <c r="A43" s="52" t="s">
        <v>55</v>
      </c>
      <c r="B43" s="50">
        <v>2280</v>
      </c>
      <c r="C43" s="50">
        <v>210</v>
      </c>
      <c r="D43" s="184">
        <f>SUM(D44:D45)</f>
        <v>0</v>
      </c>
      <c r="E43" s="184">
        <v>0</v>
      </c>
      <c r="F43" s="184">
        <f>SUM(F44:F45)</f>
        <v>0</v>
      </c>
      <c r="G43" s="184">
        <f>SUM(G44:G45)</f>
        <v>0</v>
      </c>
      <c r="H43" s="184">
        <f>SUM(H44:H45)</f>
        <v>0</v>
      </c>
      <c r="I43" s="184">
        <f>SUM(I44:I45)</f>
        <v>0</v>
      </c>
      <c r="J43" s="184">
        <f>SUM(J44:J45)</f>
        <v>0</v>
      </c>
      <c r="K43" s="41">
        <f t="shared" si="1"/>
        <v>0</v>
      </c>
    </row>
    <row r="44" spans="1:11" s="12" customFormat="1" ht="12" customHeight="1" x14ac:dyDescent="0.2">
      <c r="A44" s="54" t="s">
        <v>56</v>
      </c>
      <c r="B44" s="35">
        <v>2281</v>
      </c>
      <c r="C44" s="35">
        <v>220</v>
      </c>
      <c r="D44" s="186">
        <v>0</v>
      </c>
      <c r="E44" s="186">
        <v>0</v>
      </c>
      <c r="F44" s="186">
        <v>0</v>
      </c>
      <c r="G44" s="186">
        <v>0</v>
      </c>
      <c r="H44" s="186">
        <v>0</v>
      </c>
      <c r="I44" s="186">
        <v>0</v>
      </c>
      <c r="J44" s="186">
        <v>0</v>
      </c>
      <c r="K44" s="41">
        <f t="shared" si="1"/>
        <v>0</v>
      </c>
    </row>
    <row r="45" spans="1:11" s="12" customFormat="1" ht="12" customHeight="1" x14ac:dyDescent="0.2">
      <c r="A45" s="51" t="s">
        <v>57</v>
      </c>
      <c r="B45" s="35">
        <v>2282</v>
      </c>
      <c r="C45" s="35">
        <v>230</v>
      </c>
      <c r="D45" s="186">
        <v>0</v>
      </c>
      <c r="E45" s="186">
        <v>0</v>
      </c>
      <c r="F45" s="186">
        <v>0</v>
      </c>
      <c r="G45" s="186">
        <v>0</v>
      </c>
      <c r="H45" s="186">
        <v>0</v>
      </c>
      <c r="I45" s="186">
        <v>0</v>
      </c>
      <c r="J45" s="186">
        <v>0</v>
      </c>
      <c r="K45" s="41">
        <f t="shared" si="1"/>
        <v>0</v>
      </c>
    </row>
    <row r="46" spans="1:11" s="12" customFormat="1" ht="40.799999999999997" x14ac:dyDescent="0.2">
      <c r="A46" s="48" t="s">
        <v>58</v>
      </c>
      <c r="B46" s="39">
        <v>2400</v>
      </c>
      <c r="C46" s="39">
        <v>240</v>
      </c>
      <c r="D46" s="188">
        <f t="shared" ref="D46:J46" si="3">SUM(D47:D48)</f>
        <v>0</v>
      </c>
      <c r="E46" s="188">
        <f t="shared" si="3"/>
        <v>0</v>
      </c>
      <c r="F46" s="188">
        <f t="shared" si="3"/>
        <v>0</v>
      </c>
      <c r="G46" s="188">
        <f t="shared" si="3"/>
        <v>0</v>
      </c>
      <c r="H46" s="188">
        <f t="shared" si="3"/>
        <v>0</v>
      </c>
      <c r="I46" s="188">
        <f t="shared" si="3"/>
        <v>0</v>
      </c>
      <c r="J46" s="188">
        <f t="shared" si="3"/>
        <v>0</v>
      </c>
      <c r="K46" s="41">
        <f t="shared" si="1"/>
        <v>0</v>
      </c>
    </row>
    <row r="47" spans="1:11" s="12" customFormat="1" ht="51" x14ac:dyDescent="0.2">
      <c r="A47" s="55" t="s">
        <v>59</v>
      </c>
      <c r="B47" s="50">
        <v>2410</v>
      </c>
      <c r="C47" s="50">
        <v>250</v>
      </c>
      <c r="D47" s="185">
        <v>0</v>
      </c>
      <c r="E47" s="184">
        <v>0</v>
      </c>
      <c r="F47" s="185">
        <v>0</v>
      </c>
      <c r="G47" s="185">
        <v>0</v>
      </c>
      <c r="H47" s="185">
        <v>0</v>
      </c>
      <c r="I47" s="185">
        <v>0</v>
      </c>
      <c r="J47" s="185">
        <v>0</v>
      </c>
      <c r="K47" s="41">
        <f t="shared" si="1"/>
        <v>0</v>
      </c>
    </row>
    <row r="48" spans="1:11" s="12" customFormat="1" ht="51" x14ac:dyDescent="0.2">
      <c r="A48" s="55" t="s">
        <v>60</v>
      </c>
      <c r="B48" s="50">
        <v>2420</v>
      </c>
      <c r="C48" s="50">
        <v>260</v>
      </c>
      <c r="D48" s="185">
        <v>0</v>
      </c>
      <c r="E48" s="184">
        <v>0</v>
      </c>
      <c r="F48" s="185">
        <v>0</v>
      </c>
      <c r="G48" s="185">
        <v>0</v>
      </c>
      <c r="H48" s="185">
        <v>0</v>
      </c>
      <c r="I48" s="185">
        <v>0</v>
      </c>
      <c r="J48" s="185">
        <v>0</v>
      </c>
      <c r="K48" s="41">
        <f t="shared" si="1"/>
        <v>0</v>
      </c>
    </row>
    <row r="49" spans="1:11" s="12" customFormat="1" ht="11.25" customHeight="1" x14ac:dyDescent="0.2">
      <c r="A49" s="56" t="s">
        <v>61</v>
      </c>
      <c r="B49" s="39">
        <v>2600</v>
      </c>
      <c r="C49" s="39">
        <v>270</v>
      </c>
      <c r="D49" s="188">
        <f t="shared" ref="D49:J49" si="4">SUM(D50:D52)</f>
        <v>0</v>
      </c>
      <c r="E49" s="188">
        <f t="shared" si="4"/>
        <v>0</v>
      </c>
      <c r="F49" s="188">
        <f t="shared" si="4"/>
        <v>0</v>
      </c>
      <c r="G49" s="188">
        <f t="shared" si="4"/>
        <v>0</v>
      </c>
      <c r="H49" s="188">
        <f t="shared" si="4"/>
        <v>0</v>
      </c>
      <c r="I49" s="188">
        <f t="shared" si="4"/>
        <v>0</v>
      </c>
      <c r="J49" s="188">
        <f t="shared" si="4"/>
        <v>0</v>
      </c>
      <c r="K49" s="41">
        <f t="shared" si="1"/>
        <v>0</v>
      </c>
    </row>
    <row r="50" spans="1:11" s="12" customFormat="1" ht="11.25" customHeight="1" x14ac:dyDescent="0.2">
      <c r="A50" s="52" t="s">
        <v>62</v>
      </c>
      <c r="B50" s="50">
        <v>2610</v>
      </c>
      <c r="C50" s="50">
        <v>280</v>
      </c>
      <c r="D50" s="189">
        <v>0</v>
      </c>
      <c r="E50" s="190">
        <v>0</v>
      </c>
      <c r="F50" s="189">
        <v>0</v>
      </c>
      <c r="G50" s="189">
        <v>0</v>
      </c>
      <c r="H50" s="189">
        <v>0</v>
      </c>
      <c r="I50" s="189">
        <v>0</v>
      </c>
      <c r="J50" s="189">
        <v>0</v>
      </c>
      <c r="K50" s="41">
        <f t="shared" si="1"/>
        <v>0</v>
      </c>
    </row>
    <row r="51" spans="1:11" s="12" customFormat="1" ht="61.2" x14ac:dyDescent="0.2">
      <c r="A51" s="52" t="s">
        <v>63</v>
      </c>
      <c r="B51" s="50">
        <v>2620</v>
      </c>
      <c r="C51" s="50">
        <v>290</v>
      </c>
      <c r="D51" s="189">
        <v>0</v>
      </c>
      <c r="E51" s="190">
        <v>0</v>
      </c>
      <c r="F51" s="189">
        <v>0</v>
      </c>
      <c r="G51" s="189">
        <v>0</v>
      </c>
      <c r="H51" s="189">
        <v>0</v>
      </c>
      <c r="I51" s="189">
        <v>0</v>
      </c>
      <c r="J51" s="189">
        <v>0</v>
      </c>
      <c r="K51" s="41">
        <f t="shared" si="1"/>
        <v>0</v>
      </c>
    </row>
    <row r="52" spans="1:11" s="12" customFormat="1" ht="12" customHeight="1" x14ac:dyDescent="0.2">
      <c r="A52" s="55" t="s">
        <v>64</v>
      </c>
      <c r="B52" s="50">
        <v>2630</v>
      </c>
      <c r="C52" s="50">
        <v>300</v>
      </c>
      <c r="D52" s="189">
        <v>0</v>
      </c>
      <c r="E52" s="190">
        <v>0</v>
      </c>
      <c r="F52" s="189">
        <v>0</v>
      </c>
      <c r="G52" s="189">
        <v>0</v>
      </c>
      <c r="H52" s="189">
        <v>0</v>
      </c>
      <c r="I52" s="189">
        <v>0</v>
      </c>
      <c r="J52" s="189">
        <v>0</v>
      </c>
      <c r="K52" s="41">
        <f t="shared" si="1"/>
        <v>0</v>
      </c>
    </row>
    <row r="53" spans="1:11" s="12" customFormat="1" ht="30.6" x14ac:dyDescent="0.2">
      <c r="A53" s="53" t="s">
        <v>65</v>
      </c>
      <c r="B53" s="39">
        <v>2700</v>
      </c>
      <c r="C53" s="39">
        <v>310</v>
      </c>
      <c r="D53" s="191">
        <f t="shared" ref="D53:J53" si="5">SUM(D54:D56)</f>
        <v>0</v>
      </c>
      <c r="E53" s="191">
        <v>0</v>
      </c>
      <c r="F53" s="191">
        <f t="shared" si="5"/>
        <v>0</v>
      </c>
      <c r="G53" s="191">
        <f t="shared" si="5"/>
        <v>0</v>
      </c>
      <c r="H53" s="191">
        <f t="shared" si="5"/>
        <v>0</v>
      </c>
      <c r="I53" s="191">
        <f t="shared" si="5"/>
        <v>0</v>
      </c>
      <c r="J53" s="191">
        <f t="shared" si="5"/>
        <v>0</v>
      </c>
      <c r="K53" s="41">
        <f t="shared" si="1"/>
        <v>0</v>
      </c>
    </row>
    <row r="54" spans="1:11" s="12" customFormat="1" ht="30.6" x14ac:dyDescent="0.2">
      <c r="A54" s="52" t="s">
        <v>66</v>
      </c>
      <c r="B54" s="50">
        <v>2710</v>
      </c>
      <c r="C54" s="50">
        <v>320</v>
      </c>
      <c r="D54" s="189">
        <v>0</v>
      </c>
      <c r="E54" s="190">
        <v>0</v>
      </c>
      <c r="F54" s="189">
        <v>0</v>
      </c>
      <c r="G54" s="189">
        <v>0</v>
      </c>
      <c r="H54" s="189">
        <v>0</v>
      </c>
      <c r="I54" s="189">
        <v>0</v>
      </c>
      <c r="J54" s="189">
        <v>0</v>
      </c>
      <c r="K54" s="41">
        <f t="shared" si="1"/>
        <v>0</v>
      </c>
    </row>
    <row r="55" spans="1:11" s="12" customFormat="1" ht="10.199999999999999" x14ac:dyDescent="0.2">
      <c r="A55" s="52" t="s">
        <v>67</v>
      </c>
      <c r="B55" s="50">
        <v>2720</v>
      </c>
      <c r="C55" s="50">
        <v>330</v>
      </c>
      <c r="D55" s="189">
        <v>0</v>
      </c>
      <c r="E55" s="190">
        <v>0</v>
      </c>
      <c r="F55" s="189">
        <v>0</v>
      </c>
      <c r="G55" s="189">
        <v>0</v>
      </c>
      <c r="H55" s="189">
        <v>0</v>
      </c>
      <c r="I55" s="189">
        <v>0</v>
      </c>
      <c r="J55" s="189">
        <v>0</v>
      </c>
      <c r="K55" s="41">
        <f t="shared" si="1"/>
        <v>0</v>
      </c>
    </row>
    <row r="56" spans="1:11" s="12" customFormat="1" ht="30.6" x14ac:dyDescent="0.2">
      <c r="A56" s="52" t="s">
        <v>68</v>
      </c>
      <c r="B56" s="50">
        <v>2730</v>
      </c>
      <c r="C56" s="50">
        <v>340</v>
      </c>
      <c r="D56" s="189">
        <v>0</v>
      </c>
      <c r="E56" s="190">
        <v>0</v>
      </c>
      <c r="F56" s="189">
        <v>0</v>
      </c>
      <c r="G56" s="189">
        <v>0</v>
      </c>
      <c r="H56" s="189">
        <v>0</v>
      </c>
      <c r="I56" s="189">
        <v>0</v>
      </c>
      <c r="J56" s="189">
        <v>0</v>
      </c>
      <c r="K56" s="41">
        <f t="shared" si="1"/>
        <v>0</v>
      </c>
    </row>
    <row r="57" spans="1:11" s="12" customFormat="1" ht="20.399999999999999" x14ac:dyDescent="0.2">
      <c r="A57" s="53" t="s">
        <v>69</v>
      </c>
      <c r="B57" s="39">
        <v>2800</v>
      </c>
      <c r="C57" s="39">
        <v>350</v>
      </c>
      <c r="D57" s="192">
        <v>0</v>
      </c>
      <c r="E57" s="191">
        <v>0</v>
      </c>
      <c r="F57" s="192">
        <v>0</v>
      </c>
      <c r="G57" s="192">
        <v>0</v>
      </c>
      <c r="H57" s="192">
        <v>0</v>
      </c>
      <c r="I57" s="192">
        <v>0</v>
      </c>
      <c r="J57" s="192">
        <v>0</v>
      </c>
      <c r="K57" s="41">
        <f t="shared" si="1"/>
        <v>0</v>
      </c>
    </row>
    <row r="58" spans="1:11" s="12" customFormat="1" ht="20.399999999999999" x14ac:dyDescent="0.2">
      <c r="A58" s="39" t="s">
        <v>70</v>
      </c>
      <c r="B58" s="39">
        <v>3000</v>
      </c>
      <c r="C58" s="39">
        <v>360</v>
      </c>
      <c r="D58" s="191">
        <f t="shared" ref="D58:J58" si="6">D59+D73</f>
        <v>580530</v>
      </c>
      <c r="E58" s="191">
        <f t="shared" si="6"/>
        <v>0</v>
      </c>
      <c r="F58" s="191">
        <f t="shared" si="6"/>
        <v>0</v>
      </c>
      <c r="G58" s="191">
        <f t="shared" si="6"/>
        <v>0</v>
      </c>
      <c r="H58" s="191">
        <f t="shared" si="6"/>
        <v>578577.80000000005</v>
      </c>
      <c r="I58" s="191">
        <f t="shared" si="6"/>
        <v>578577.80000000005</v>
      </c>
      <c r="J58" s="191">
        <f t="shared" si="6"/>
        <v>121084.02</v>
      </c>
      <c r="K58" s="41">
        <f t="shared" si="1"/>
        <v>0</v>
      </c>
    </row>
    <row r="59" spans="1:11" s="12" customFormat="1" ht="30.6" x14ac:dyDescent="0.2">
      <c r="A59" s="48" t="s">
        <v>71</v>
      </c>
      <c r="B59" s="39">
        <v>3100</v>
      </c>
      <c r="C59" s="39">
        <v>370</v>
      </c>
      <c r="D59" s="191">
        <f t="shared" ref="D59:J59" si="7">D60+D61+D64+D67+D71+D72</f>
        <v>580530</v>
      </c>
      <c r="E59" s="191">
        <f t="shared" si="7"/>
        <v>0</v>
      </c>
      <c r="F59" s="191">
        <f t="shared" si="7"/>
        <v>0</v>
      </c>
      <c r="G59" s="191">
        <f t="shared" si="7"/>
        <v>0</v>
      </c>
      <c r="H59" s="191">
        <f t="shared" si="7"/>
        <v>578577.80000000005</v>
      </c>
      <c r="I59" s="191">
        <f t="shared" si="7"/>
        <v>578577.80000000005</v>
      </c>
      <c r="J59" s="191">
        <f t="shared" si="7"/>
        <v>121084.02</v>
      </c>
      <c r="K59" s="41">
        <f t="shared" si="1"/>
        <v>0</v>
      </c>
    </row>
    <row r="60" spans="1:11" s="12" customFormat="1" ht="71.400000000000006" x14ac:dyDescent="0.2">
      <c r="A60" s="52" t="s">
        <v>72</v>
      </c>
      <c r="B60" s="50">
        <v>3110</v>
      </c>
      <c r="C60" s="50">
        <v>380</v>
      </c>
      <c r="D60" s="189">
        <v>123036</v>
      </c>
      <c r="E60" s="190">
        <v>0</v>
      </c>
      <c r="F60" s="189">
        <v>0</v>
      </c>
      <c r="G60" s="189">
        <v>0</v>
      </c>
      <c r="H60" s="189">
        <v>121084.02</v>
      </c>
      <c r="I60" s="189">
        <v>121084.02</v>
      </c>
      <c r="J60" s="189">
        <v>121084.02</v>
      </c>
      <c r="K60" s="41">
        <f t="shared" si="1"/>
        <v>0</v>
      </c>
    </row>
    <row r="61" spans="1:11" s="12" customFormat="1" ht="40.799999999999997" x14ac:dyDescent="0.2">
      <c r="A61" s="55" t="s">
        <v>73</v>
      </c>
      <c r="B61" s="50">
        <v>3120</v>
      </c>
      <c r="C61" s="50">
        <v>390</v>
      </c>
      <c r="D61" s="193">
        <f t="shared" ref="D61:J61" si="8">SUM(D62:D63)</f>
        <v>0</v>
      </c>
      <c r="E61" s="193">
        <f t="shared" si="8"/>
        <v>0</v>
      </c>
      <c r="F61" s="193">
        <f t="shared" si="8"/>
        <v>0</v>
      </c>
      <c r="G61" s="193">
        <f t="shared" si="8"/>
        <v>0</v>
      </c>
      <c r="H61" s="193">
        <f t="shared" si="8"/>
        <v>0</v>
      </c>
      <c r="I61" s="193">
        <f t="shared" si="8"/>
        <v>0</v>
      </c>
      <c r="J61" s="193">
        <f t="shared" si="8"/>
        <v>0</v>
      </c>
      <c r="K61" s="41">
        <f t="shared" si="1"/>
        <v>0</v>
      </c>
    </row>
    <row r="62" spans="1:11" s="12" customFormat="1" ht="40.799999999999997" x14ac:dyDescent="0.2">
      <c r="A62" s="51" t="s">
        <v>74</v>
      </c>
      <c r="B62" s="35">
        <v>3121</v>
      </c>
      <c r="C62" s="35">
        <v>400</v>
      </c>
      <c r="D62" s="168">
        <v>0</v>
      </c>
      <c r="E62" s="194">
        <v>0</v>
      </c>
      <c r="F62" s="168">
        <v>0</v>
      </c>
      <c r="G62" s="168">
        <v>0</v>
      </c>
      <c r="H62" s="168">
        <v>0</v>
      </c>
      <c r="I62" s="168">
        <v>0</v>
      </c>
      <c r="J62" s="168">
        <v>0</v>
      </c>
      <c r="K62" s="41">
        <f t="shared" si="1"/>
        <v>0</v>
      </c>
    </row>
    <row r="63" spans="1:11" s="12" customFormat="1" ht="51" x14ac:dyDescent="0.2">
      <c r="A63" s="51" t="s">
        <v>75</v>
      </c>
      <c r="B63" s="35">
        <v>3122</v>
      </c>
      <c r="C63" s="35">
        <v>410</v>
      </c>
      <c r="D63" s="168">
        <v>0</v>
      </c>
      <c r="E63" s="194">
        <v>0</v>
      </c>
      <c r="F63" s="168">
        <v>0</v>
      </c>
      <c r="G63" s="168">
        <v>0</v>
      </c>
      <c r="H63" s="168">
        <v>0</v>
      </c>
      <c r="I63" s="168">
        <v>0</v>
      </c>
      <c r="J63" s="168">
        <v>0</v>
      </c>
      <c r="K63" s="41">
        <f t="shared" si="1"/>
        <v>0</v>
      </c>
    </row>
    <row r="64" spans="1:11" s="12" customFormat="1" ht="20.399999999999999" x14ac:dyDescent="0.2">
      <c r="A64" s="49" t="s">
        <v>76</v>
      </c>
      <c r="B64" s="50">
        <v>3130</v>
      </c>
      <c r="C64" s="50">
        <v>420</v>
      </c>
      <c r="D64" s="190">
        <f t="shared" ref="D64:J64" si="9">SUM(D65:D66)</f>
        <v>457494</v>
      </c>
      <c r="E64" s="190">
        <f t="shared" si="9"/>
        <v>0</v>
      </c>
      <c r="F64" s="190">
        <f t="shared" si="9"/>
        <v>0</v>
      </c>
      <c r="G64" s="190">
        <f t="shared" si="9"/>
        <v>0</v>
      </c>
      <c r="H64" s="190">
        <f t="shared" si="9"/>
        <v>457493.78</v>
      </c>
      <c r="I64" s="190">
        <f t="shared" si="9"/>
        <v>457493.78</v>
      </c>
      <c r="J64" s="190">
        <f t="shared" si="9"/>
        <v>0</v>
      </c>
      <c r="K64" s="41">
        <f t="shared" si="1"/>
        <v>0</v>
      </c>
    </row>
    <row r="65" spans="1:11" s="12" customFormat="1" ht="61.2" x14ac:dyDescent="0.2">
      <c r="A65" s="51" t="s">
        <v>77</v>
      </c>
      <c r="B65" s="35">
        <v>3131</v>
      </c>
      <c r="C65" s="35">
        <v>430</v>
      </c>
      <c r="D65" s="168">
        <v>0</v>
      </c>
      <c r="E65" s="194">
        <v>0</v>
      </c>
      <c r="F65" s="168">
        <v>0</v>
      </c>
      <c r="G65" s="168">
        <v>0</v>
      </c>
      <c r="H65" s="168">
        <v>0</v>
      </c>
      <c r="I65" s="168">
        <v>0</v>
      </c>
      <c r="J65" s="168">
        <v>0</v>
      </c>
      <c r="K65" s="41">
        <f t="shared" si="1"/>
        <v>0</v>
      </c>
    </row>
    <row r="66" spans="1:11" s="12" customFormat="1" ht="51" x14ac:dyDescent="0.2">
      <c r="A66" s="51" t="s">
        <v>78</v>
      </c>
      <c r="B66" s="35">
        <v>3132</v>
      </c>
      <c r="C66" s="35">
        <v>440</v>
      </c>
      <c r="D66" s="168">
        <v>457494</v>
      </c>
      <c r="E66" s="194">
        <v>0</v>
      </c>
      <c r="F66" s="168">
        <v>0</v>
      </c>
      <c r="G66" s="168">
        <v>0</v>
      </c>
      <c r="H66" s="168">
        <v>457493.78</v>
      </c>
      <c r="I66" s="168">
        <v>457493.78</v>
      </c>
      <c r="J66" s="168">
        <v>0</v>
      </c>
      <c r="K66" s="41">
        <f t="shared" si="1"/>
        <v>0</v>
      </c>
    </row>
    <row r="67" spans="1:11" s="12" customFormat="1" ht="40.799999999999997" x14ac:dyDescent="0.2">
      <c r="A67" s="49" t="s">
        <v>79</v>
      </c>
      <c r="B67" s="50">
        <v>3140</v>
      </c>
      <c r="C67" s="50">
        <v>450</v>
      </c>
      <c r="D67" s="190">
        <f t="shared" ref="D67:J67" si="10">SUM(D68:D70)</f>
        <v>0</v>
      </c>
      <c r="E67" s="190">
        <f t="shared" si="10"/>
        <v>0</v>
      </c>
      <c r="F67" s="190">
        <f t="shared" si="10"/>
        <v>0</v>
      </c>
      <c r="G67" s="190">
        <f t="shared" si="10"/>
        <v>0</v>
      </c>
      <c r="H67" s="190">
        <f t="shared" si="10"/>
        <v>0</v>
      </c>
      <c r="I67" s="190">
        <f t="shared" si="10"/>
        <v>0</v>
      </c>
      <c r="J67" s="190">
        <f t="shared" si="10"/>
        <v>0</v>
      </c>
      <c r="K67" s="41">
        <f t="shared" si="1"/>
        <v>0</v>
      </c>
    </row>
    <row r="68" spans="1:11" s="12" customFormat="1" ht="52.8" x14ac:dyDescent="0.2">
      <c r="A68" s="58" t="s">
        <v>121</v>
      </c>
      <c r="B68" s="35">
        <v>3141</v>
      </c>
      <c r="C68" s="35">
        <v>460</v>
      </c>
      <c r="D68" s="168">
        <v>0</v>
      </c>
      <c r="E68" s="194">
        <v>0</v>
      </c>
      <c r="F68" s="168">
        <v>0</v>
      </c>
      <c r="G68" s="168">
        <v>0</v>
      </c>
      <c r="H68" s="168">
        <v>0</v>
      </c>
      <c r="I68" s="168">
        <v>0</v>
      </c>
      <c r="J68" s="168">
        <v>0</v>
      </c>
      <c r="K68" s="41">
        <f t="shared" si="1"/>
        <v>0</v>
      </c>
    </row>
    <row r="69" spans="1:11" s="12" customFormat="1" ht="63" x14ac:dyDescent="0.2">
      <c r="A69" s="58" t="s">
        <v>122</v>
      </c>
      <c r="B69" s="35">
        <v>3142</v>
      </c>
      <c r="C69" s="35">
        <v>470</v>
      </c>
      <c r="D69" s="168">
        <v>0</v>
      </c>
      <c r="E69" s="194">
        <v>0</v>
      </c>
      <c r="F69" s="168">
        <v>0</v>
      </c>
      <c r="G69" s="168">
        <v>0</v>
      </c>
      <c r="H69" s="168">
        <v>0</v>
      </c>
      <c r="I69" s="168">
        <v>0</v>
      </c>
      <c r="J69" s="168">
        <v>0</v>
      </c>
      <c r="K69" s="41">
        <f t="shared" si="1"/>
        <v>0</v>
      </c>
    </row>
    <row r="70" spans="1:11" s="12" customFormat="1" ht="52.8" x14ac:dyDescent="0.2">
      <c r="A70" s="58" t="s">
        <v>123</v>
      </c>
      <c r="B70" s="35">
        <v>3143</v>
      </c>
      <c r="C70" s="35">
        <v>480</v>
      </c>
      <c r="D70" s="168">
        <v>0</v>
      </c>
      <c r="E70" s="194">
        <v>0</v>
      </c>
      <c r="F70" s="168">
        <v>0</v>
      </c>
      <c r="G70" s="168">
        <v>0</v>
      </c>
      <c r="H70" s="168">
        <v>0</v>
      </c>
      <c r="I70" s="168">
        <v>0</v>
      </c>
      <c r="J70" s="168">
        <v>0</v>
      </c>
      <c r="K70" s="41">
        <f t="shared" si="1"/>
        <v>0</v>
      </c>
    </row>
    <row r="71" spans="1:11" s="12" customFormat="1" ht="40.799999999999997" x14ac:dyDescent="0.2">
      <c r="A71" s="49" t="s">
        <v>80</v>
      </c>
      <c r="B71" s="50">
        <v>3150</v>
      </c>
      <c r="C71" s="50">
        <v>490</v>
      </c>
      <c r="D71" s="189">
        <v>0</v>
      </c>
      <c r="E71" s="190">
        <v>0</v>
      </c>
      <c r="F71" s="189">
        <v>0</v>
      </c>
      <c r="G71" s="189">
        <v>0</v>
      </c>
      <c r="H71" s="189">
        <v>0</v>
      </c>
      <c r="I71" s="189">
        <v>0</v>
      </c>
      <c r="J71" s="189">
        <v>0</v>
      </c>
      <c r="K71" s="41">
        <f t="shared" si="1"/>
        <v>0</v>
      </c>
    </row>
    <row r="72" spans="1:11" s="12" customFormat="1" ht="51" x14ac:dyDescent="0.2">
      <c r="A72" s="49" t="s">
        <v>81</v>
      </c>
      <c r="B72" s="50">
        <v>3160</v>
      </c>
      <c r="C72" s="50">
        <v>500</v>
      </c>
      <c r="D72" s="189">
        <v>0</v>
      </c>
      <c r="E72" s="190">
        <v>0</v>
      </c>
      <c r="F72" s="189">
        <v>0</v>
      </c>
      <c r="G72" s="189">
        <v>0</v>
      </c>
      <c r="H72" s="189">
        <v>0</v>
      </c>
      <c r="I72" s="189">
        <v>0</v>
      </c>
      <c r="J72" s="189">
        <v>0</v>
      </c>
      <c r="K72" s="41">
        <f t="shared" si="1"/>
        <v>0</v>
      </c>
    </row>
    <row r="73" spans="1:11" s="12" customFormat="1" ht="20.399999999999999" x14ac:dyDescent="0.2">
      <c r="A73" s="48" t="s">
        <v>82</v>
      </c>
      <c r="B73" s="39">
        <v>3200</v>
      </c>
      <c r="C73" s="39">
        <v>510</v>
      </c>
      <c r="D73" s="191">
        <f t="shared" ref="D73:J73" si="11">SUM(D74:D77)</f>
        <v>0</v>
      </c>
      <c r="E73" s="191">
        <f t="shared" si="11"/>
        <v>0</v>
      </c>
      <c r="F73" s="191">
        <f t="shared" si="11"/>
        <v>0</v>
      </c>
      <c r="G73" s="191">
        <f t="shared" si="11"/>
        <v>0</v>
      </c>
      <c r="H73" s="191">
        <f t="shared" si="11"/>
        <v>0</v>
      </c>
      <c r="I73" s="191">
        <f t="shared" si="11"/>
        <v>0</v>
      </c>
      <c r="J73" s="191">
        <f t="shared" si="11"/>
        <v>0</v>
      </c>
      <c r="K73" s="41">
        <f t="shared" si="1"/>
        <v>0</v>
      </c>
    </row>
    <row r="74" spans="1:11" s="12" customFormat="1" ht="81.599999999999994" x14ac:dyDescent="0.2">
      <c r="A74" s="52" t="s">
        <v>83</v>
      </c>
      <c r="B74" s="50">
        <v>3210</v>
      </c>
      <c r="C74" s="50">
        <v>520</v>
      </c>
      <c r="D74" s="195">
        <v>0</v>
      </c>
      <c r="E74" s="196">
        <v>0</v>
      </c>
      <c r="F74" s="195">
        <v>0</v>
      </c>
      <c r="G74" s="195">
        <v>0</v>
      </c>
      <c r="H74" s="195">
        <v>0</v>
      </c>
      <c r="I74" s="195">
        <v>0</v>
      </c>
      <c r="J74" s="195">
        <v>0</v>
      </c>
      <c r="K74" s="41">
        <f t="shared" si="1"/>
        <v>0</v>
      </c>
    </row>
    <row r="75" spans="1:11" s="12" customFormat="1" ht="61.2" x14ac:dyDescent="0.2">
      <c r="A75" s="52" t="s">
        <v>84</v>
      </c>
      <c r="B75" s="50">
        <v>3220</v>
      </c>
      <c r="C75" s="50">
        <v>530</v>
      </c>
      <c r="D75" s="195">
        <v>0</v>
      </c>
      <c r="E75" s="196">
        <v>0</v>
      </c>
      <c r="F75" s="195">
        <v>0</v>
      </c>
      <c r="G75" s="195">
        <v>0</v>
      </c>
      <c r="H75" s="195">
        <v>0</v>
      </c>
      <c r="I75" s="195">
        <v>0</v>
      </c>
      <c r="J75" s="195">
        <v>0</v>
      </c>
      <c r="K75" s="41">
        <f t="shared" si="1"/>
        <v>0</v>
      </c>
    </row>
    <row r="76" spans="1:11" s="12" customFormat="1" ht="11.25" customHeight="1" x14ac:dyDescent="0.2">
      <c r="A76" s="49" t="s">
        <v>85</v>
      </c>
      <c r="B76" s="50">
        <v>3230</v>
      </c>
      <c r="C76" s="50">
        <v>540</v>
      </c>
      <c r="D76" s="195">
        <v>0</v>
      </c>
      <c r="E76" s="196">
        <v>0</v>
      </c>
      <c r="F76" s="195">
        <v>0</v>
      </c>
      <c r="G76" s="195">
        <v>0</v>
      </c>
      <c r="H76" s="195">
        <v>0</v>
      </c>
      <c r="I76" s="195">
        <v>0</v>
      </c>
      <c r="J76" s="195">
        <v>0</v>
      </c>
      <c r="K76" s="41">
        <f t="shared" si="1"/>
        <v>0</v>
      </c>
    </row>
    <row r="77" spans="1:11" s="12" customFormat="1" ht="30.6" x14ac:dyDescent="0.2">
      <c r="A77" s="52" t="s">
        <v>86</v>
      </c>
      <c r="B77" s="50">
        <v>3240</v>
      </c>
      <c r="C77" s="50">
        <v>550</v>
      </c>
      <c r="D77" s="189">
        <v>0</v>
      </c>
      <c r="E77" s="190">
        <v>0</v>
      </c>
      <c r="F77" s="189">
        <v>0</v>
      </c>
      <c r="G77" s="189">
        <v>0</v>
      </c>
      <c r="H77" s="189">
        <v>0</v>
      </c>
      <c r="I77" s="189">
        <v>0</v>
      </c>
      <c r="J77" s="189">
        <v>0</v>
      </c>
      <c r="K77" s="41">
        <f t="shared" si="1"/>
        <v>0</v>
      </c>
    </row>
    <row r="78" spans="1:11" s="12" customFormat="1" ht="30.6" x14ac:dyDescent="0.2">
      <c r="A78" s="39" t="s">
        <v>87</v>
      </c>
      <c r="B78" s="39">
        <v>4100</v>
      </c>
      <c r="C78" s="39">
        <v>560</v>
      </c>
      <c r="D78" s="196">
        <f t="shared" ref="D78:J78" si="12">SUM(D79)</f>
        <v>0</v>
      </c>
      <c r="E78" s="196">
        <f t="shared" si="12"/>
        <v>0</v>
      </c>
      <c r="F78" s="196">
        <f t="shared" si="12"/>
        <v>0</v>
      </c>
      <c r="G78" s="196">
        <f t="shared" si="12"/>
        <v>0</v>
      </c>
      <c r="H78" s="196">
        <f t="shared" si="12"/>
        <v>0</v>
      </c>
      <c r="I78" s="196">
        <f t="shared" si="12"/>
        <v>0</v>
      </c>
      <c r="J78" s="196">
        <f t="shared" si="12"/>
        <v>0</v>
      </c>
      <c r="K78" s="41">
        <f t="shared" si="1"/>
        <v>0</v>
      </c>
    </row>
    <row r="79" spans="1:11" s="12" customFormat="1" ht="30.6" x14ac:dyDescent="0.2">
      <c r="A79" s="49" t="s">
        <v>88</v>
      </c>
      <c r="B79" s="50">
        <v>4110</v>
      </c>
      <c r="C79" s="50">
        <v>570</v>
      </c>
      <c r="D79" s="190">
        <f t="shared" ref="D79:J79" si="13">SUM(D80:D82)</f>
        <v>0</v>
      </c>
      <c r="E79" s="190">
        <f t="shared" si="13"/>
        <v>0</v>
      </c>
      <c r="F79" s="190">
        <f t="shared" si="13"/>
        <v>0</v>
      </c>
      <c r="G79" s="190">
        <f t="shared" si="13"/>
        <v>0</v>
      </c>
      <c r="H79" s="190">
        <f t="shared" si="13"/>
        <v>0</v>
      </c>
      <c r="I79" s="190">
        <f t="shared" si="13"/>
        <v>0</v>
      </c>
      <c r="J79" s="190">
        <f t="shared" si="13"/>
        <v>0</v>
      </c>
      <c r="K79" s="41">
        <f t="shared" si="1"/>
        <v>0</v>
      </c>
    </row>
    <row r="80" spans="1:11" s="12" customFormat="1" ht="61.2" x14ac:dyDescent="0.2">
      <c r="A80" s="51" t="s">
        <v>89</v>
      </c>
      <c r="B80" s="35">
        <v>4111</v>
      </c>
      <c r="C80" s="35">
        <v>580</v>
      </c>
      <c r="D80" s="189">
        <v>0</v>
      </c>
      <c r="E80" s="190">
        <v>0</v>
      </c>
      <c r="F80" s="189">
        <v>0</v>
      </c>
      <c r="G80" s="189">
        <v>0</v>
      </c>
      <c r="H80" s="189">
        <v>0</v>
      </c>
      <c r="I80" s="189">
        <v>0</v>
      </c>
      <c r="J80" s="189">
        <v>0</v>
      </c>
      <c r="K80" s="41">
        <f t="shared" si="1"/>
        <v>0</v>
      </c>
    </row>
    <row r="81" spans="1:11" s="12" customFormat="1" ht="61.2" x14ac:dyDescent="0.2">
      <c r="A81" s="51" t="s">
        <v>90</v>
      </c>
      <c r="B81" s="35">
        <v>4112</v>
      </c>
      <c r="C81" s="35">
        <v>590</v>
      </c>
      <c r="D81" s="189">
        <v>0</v>
      </c>
      <c r="E81" s="190">
        <v>0</v>
      </c>
      <c r="F81" s="189">
        <v>0</v>
      </c>
      <c r="G81" s="189">
        <v>0</v>
      </c>
      <c r="H81" s="189">
        <v>0</v>
      </c>
      <c r="I81" s="189">
        <v>0</v>
      </c>
      <c r="J81" s="189">
        <v>0</v>
      </c>
      <c r="K81" s="41">
        <f t="shared" si="1"/>
        <v>0</v>
      </c>
    </row>
    <row r="82" spans="1:11" s="12" customFormat="1" ht="43.8" x14ac:dyDescent="0.2">
      <c r="A82" s="167" t="s">
        <v>125</v>
      </c>
      <c r="B82" s="35">
        <v>4113</v>
      </c>
      <c r="C82" s="35">
        <v>600</v>
      </c>
      <c r="D82" s="168">
        <v>0</v>
      </c>
      <c r="E82" s="194">
        <v>0</v>
      </c>
      <c r="F82" s="168">
        <v>0</v>
      </c>
      <c r="G82" s="168">
        <v>0</v>
      </c>
      <c r="H82" s="168">
        <v>0</v>
      </c>
      <c r="I82" s="168">
        <v>0</v>
      </c>
      <c r="J82" s="168">
        <v>0</v>
      </c>
      <c r="K82" s="41">
        <f t="shared" si="1"/>
        <v>0</v>
      </c>
    </row>
    <row r="83" spans="1:11" s="12" customFormat="1" ht="30.6" x14ac:dyDescent="0.2">
      <c r="A83" s="39" t="s">
        <v>91</v>
      </c>
      <c r="B83" s="39">
        <v>4200</v>
      </c>
      <c r="C83" s="39">
        <v>610</v>
      </c>
      <c r="D83" s="191">
        <f t="shared" ref="D83:J83" si="14">D84</f>
        <v>0</v>
      </c>
      <c r="E83" s="191">
        <f t="shared" si="14"/>
        <v>0</v>
      </c>
      <c r="F83" s="191">
        <f t="shared" si="14"/>
        <v>0</v>
      </c>
      <c r="G83" s="191">
        <f t="shared" si="14"/>
        <v>0</v>
      </c>
      <c r="H83" s="191">
        <f t="shared" si="14"/>
        <v>0</v>
      </c>
      <c r="I83" s="191">
        <f t="shared" si="14"/>
        <v>0</v>
      </c>
      <c r="J83" s="191">
        <f t="shared" si="14"/>
        <v>0</v>
      </c>
      <c r="K83" s="41">
        <f t="shared" si="1"/>
        <v>0</v>
      </c>
    </row>
    <row r="84" spans="1:11" s="12" customFormat="1" ht="30.6" x14ac:dyDescent="0.2">
      <c r="A84" s="49" t="s">
        <v>92</v>
      </c>
      <c r="B84" s="50">
        <v>4210</v>
      </c>
      <c r="C84" s="50">
        <v>620</v>
      </c>
      <c r="D84" s="189">
        <v>0</v>
      </c>
      <c r="E84" s="190">
        <v>0</v>
      </c>
      <c r="F84" s="189">
        <v>0</v>
      </c>
      <c r="G84" s="189">
        <v>0</v>
      </c>
      <c r="H84" s="189">
        <v>0</v>
      </c>
      <c r="I84" s="189">
        <v>0</v>
      </c>
      <c r="J84" s="189">
        <v>0</v>
      </c>
      <c r="K84" s="41">
        <f t="shared" si="1"/>
        <v>0</v>
      </c>
    </row>
    <row r="85" spans="1:11" s="12" customFormat="1" ht="10.199999999999999" x14ac:dyDescent="0.2">
      <c r="A85" s="51" t="s">
        <v>93</v>
      </c>
      <c r="B85" s="35">
        <v>5000</v>
      </c>
      <c r="C85" s="35">
        <v>630</v>
      </c>
      <c r="D85" s="168" t="s">
        <v>94</v>
      </c>
      <c r="E85" s="168">
        <v>580530</v>
      </c>
      <c r="F85" s="169" t="s">
        <v>94</v>
      </c>
      <c r="G85" s="169" t="s">
        <v>94</v>
      </c>
      <c r="H85" s="169" t="s">
        <v>94</v>
      </c>
      <c r="I85" s="169" t="s">
        <v>94</v>
      </c>
      <c r="J85" s="169" t="s">
        <v>94</v>
      </c>
      <c r="K85" s="169" t="s">
        <v>94</v>
      </c>
    </row>
    <row r="86" spans="1:11" s="12" customFormat="1" ht="10.199999999999999" hidden="1" x14ac:dyDescent="0.2">
      <c r="A86" s="59"/>
      <c r="B86" s="60"/>
      <c r="C86" s="170"/>
      <c r="D86" s="197"/>
      <c r="E86" s="198"/>
      <c r="F86" s="197"/>
      <c r="G86" s="197"/>
      <c r="H86" s="197"/>
      <c r="I86" s="197"/>
      <c r="J86" s="197"/>
      <c r="K86" s="101"/>
    </row>
    <row r="87" spans="1:11" s="12" customFormat="1" ht="10.199999999999999" hidden="1" x14ac:dyDescent="0.2">
      <c r="A87" s="51"/>
      <c r="B87" s="35"/>
      <c r="C87" s="173"/>
      <c r="D87" s="199"/>
      <c r="E87" s="200"/>
      <c r="F87" s="199"/>
      <c r="G87" s="199"/>
      <c r="H87" s="199"/>
      <c r="I87" s="199"/>
      <c r="J87" s="199"/>
      <c r="K87" s="201"/>
    </row>
    <row r="88" spans="1:11" s="12" customFormat="1" ht="10.199999999999999" hidden="1" x14ac:dyDescent="0.2">
      <c r="A88" s="51"/>
      <c r="B88" s="35"/>
      <c r="C88" s="173"/>
      <c r="D88" s="199"/>
      <c r="E88" s="200"/>
      <c r="F88" s="199"/>
      <c r="G88" s="199"/>
      <c r="H88" s="199"/>
      <c r="I88" s="199"/>
      <c r="J88" s="199"/>
      <c r="K88" s="201"/>
    </row>
    <row r="89" spans="1:11" s="12" customFormat="1" ht="10.199999999999999" hidden="1" x14ac:dyDescent="0.2">
      <c r="A89" s="51"/>
      <c r="B89" s="35"/>
      <c r="C89" s="173"/>
      <c r="D89" s="199"/>
      <c r="E89" s="200"/>
      <c r="F89" s="199"/>
      <c r="G89" s="199"/>
      <c r="H89" s="199"/>
      <c r="I89" s="199"/>
      <c r="J89" s="199"/>
      <c r="K89" s="201"/>
    </row>
    <row r="90" spans="1:11" s="12" customFormat="1" ht="11.4" hidden="1" x14ac:dyDescent="0.2">
      <c r="A90" s="65"/>
      <c r="B90" s="39"/>
      <c r="C90" s="202"/>
      <c r="D90" s="203"/>
      <c r="E90" s="204"/>
      <c r="F90" s="203"/>
      <c r="G90" s="203"/>
      <c r="H90" s="203"/>
      <c r="I90" s="203"/>
      <c r="J90" s="203"/>
      <c r="K90" s="205"/>
    </row>
    <row r="91" spans="1:11" s="12" customFormat="1" ht="10.199999999999999" hidden="1" x14ac:dyDescent="0.2">
      <c r="A91" s="49"/>
      <c r="B91" s="50"/>
      <c r="C91" s="173"/>
      <c r="D91" s="206"/>
      <c r="E91" s="207"/>
      <c r="F91" s="206"/>
      <c r="G91" s="206"/>
      <c r="H91" s="206"/>
      <c r="I91" s="206"/>
      <c r="J91" s="206"/>
      <c r="K91" s="103"/>
    </row>
    <row r="92" spans="1:11" s="12" customFormat="1" ht="10.199999999999999" hidden="1" x14ac:dyDescent="0.2">
      <c r="A92" s="49"/>
      <c r="B92" s="50"/>
      <c r="C92" s="173"/>
      <c r="D92" s="206"/>
      <c r="E92" s="207"/>
      <c r="F92" s="206"/>
      <c r="G92" s="206"/>
      <c r="H92" s="206"/>
      <c r="I92" s="206"/>
      <c r="J92" s="206"/>
      <c r="K92" s="103"/>
    </row>
    <row r="93" spans="1:11" s="12" customFormat="1" ht="10.199999999999999" hidden="1" x14ac:dyDescent="0.2">
      <c r="A93" s="176"/>
      <c r="B93" s="140"/>
      <c r="C93" s="202"/>
      <c r="D93" s="208"/>
      <c r="E93" s="209"/>
      <c r="F93" s="208"/>
      <c r="G93" s="208"/>
      <c r="H93" s="208"/>
      <c r="I93" s="208"/>
      <c r="J93" s="208"/>
      <c r="K93" s="208"/>
    </row>
    <row r="94" spans="1:11" s="12" customFormat="1" ht="71.400000000000006" x14ac:dyDescent="0.2">
      <c r="A94" s="177" t="s">
        <v>157</v>
      </c>
      <c r="B94" s="72"/>
      <c r="C94" s="178"/>
      <c r="D94" s="179"/>
      <c r="E94" s="210"/>
      <c r="F94" s="179"/>
      <c r="G94" s="179"/>
      <c r="H94" s="179"/>
      <c r="I94" s="179"/>
      <c r="J94" s="179"/>
      <c r="K94" s="179"/>
    </row>
    <row r="95" spans="1:11" s="12" customFormat="1" ht="3" customHeight="1" x14ac:dyDescent="0.2">
      <c r="A95" s="181"/>
      <c r="B95" s="72"/>
      <c r="C95" s="178"/>
      <c r="D95" s="179"/>
      <c r="E95" s="21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21.75" customHeight="1" x14ac:dyDescent="0.2">
      <c r="A13" s="21" t="s">
        <v>12</v>
      </c>
      <c r="B13" s="21"/>
      <c r="C13" s="118"/>
      <c r="D13" s="183"/>
      <c r="E13" s="29" t="str">
        <f>IF(D13&gt;0,VLOOKUP(D13,[1]ДовидникКПК!B$1:C$65536,2,FALSE),"")</f>
        <v/>
      </c>
      <c r="F13" s="29"/>
      <c r="G13" s="29"/>
      <c r="H13" s="29"/>
      <c r="I13" s="29"/>
      <c r="J13" s="29"/>
      <c r="K13" s="29"/>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2">
      <c r="A15" s="21" t="s">
        <v>14</v>
      </c>
      <c r="B15" s="21"/>
      <c r="C15" s="118"/>
      <c r="D15" s="86" t="s">
        <v>137</v>
      </c>
      <c r="E15" s="23" t="str">
        <f>IF(D15&gt;0,VLOOKUP(D15,[1]ДовидникКФК!A$1:B$65536,2,FALSE),"")</f>
        <v>Позашкільні заклади освіти, заходи із позашкільноі роботи з дітьми</v>
      </c>
      <c r="F15" s="23"/>
      <c r="G15" s="23"/>
      <c r="H15" s="23"/>
      <c r="I15" s="23"/>
      <c r="J15" s="23"/>
      <c r="K15" s="23"/>
      <c r="L15" s="119"/>
    </row>
    <row r="16" spans="1:14" s="12" customFormat="1" ht="10.199999999999999" x14ac:dyDescent="0.2">
      <c r="A16" s="33" t="s">
        <v>153</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D24+D58+D78+D83</f>
        <v>0</v>
      </c>
      <c r="E22" s="41">
        <f>E26+E29+E32+E33+E37+E44+E45+E85+E53</f>
        <v>0</v>
      </c>
      <c r="F22" s="41">
        <f>F24+F58+F78+F83</f>
        <v>0</v>
      </c>
      <c r="G22" s="41">
        <f>G24+G58+G78+G83</f>
        <v>0</v>
      </c>
      <c r="H22" s="41">
        <f>H24+H58+H78+H83</f>
        <v>0</v>
      </c>
      <c r="I22" s="41">
        <f>I24+I58+I78+I83</f>
        <v>0</v>
      </c>
      <c r="J22" s="41">
        <f>J24+J58+J78+J83</f>
        <v>0</v>
      </c>
      <c r="K22" s="41">
        <f>F22-G22+H22-I22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 t="shared" ref="D24:J24" si="0">D25+D30+D46+D49+D53+D57</f>
        <v>0</v>
      </c>
      <c r="E24" s="41">
        <v>0</v>
      </c>
      <c r="F24" s="41">
        <f t="shared" si="0"/>
        <v>0</v>
      </c>
      <c r="G24" s="41">
        <f t="shared" si="0"/>
        <v>0</v>
      </c>
      <c r="H24" s="41">
        <f t="shared" si="0"/>
        <v>0</v>
      </c>
      <c r="I24" s="41">
        <f t="shared" si="0"/>
        <v>0</v>
      </c>
      <c r="J24" s="41">
        <f t="shared" si="0"/>
        <v>0</v>
      </c>
      <c r="K24" s="41">
        <f t="shared" ref="K24:K84" si="1">F24-G24+H24-I24</f>
        <v>0</v>
      </c>
    </row>
    <row r="25" spans="1:11" s="12" customFormat="1" ht="51" x14ac:dyDescent="0.2">
      <c r="A25" s="48" t="s">
        <v>30</v>
      </c>
      <c r="B25" s="39">
        <v>2100</v>
      </c>
      <c r="C25" s="40" t="s">
        <v>31</v>
      </c>
      <c r="D25" s="41">
        <f>D26+D29</f>
        <v>0</v>
      </c>
      <c r="E25" s="41">
        <v>0</v>
      </c>
      <c r="F25" s="41">
        <f>F26+F29</f>
        <v>0</v>
      </c>
      <c r="G25" s="41">
        <f>G26+G29</f>
        <v>0</v>
      </c>
      <c r="H25" s="41">
        <f>H26+H29</f>
        <v>0</v>
      </c>
      <c r="I25" s="41">
        <f>I26+I29</f>
        <v>0</v>
      </c>
      <c r="J25" s="41">
        <f>J26+J29</f>
        <v>0</v>
      </c>
      <c r="K25" s="41">
        <f t="shared" si="1"/>
        <v>0</v>
      </c>
    </row>
    <row r="26" spans="1:11" s="12" customFormat="1" ht="20.399999999999999" x14ac:dyDescent="0.2">
      <c r="A26" s="49" t="s">
        <v>32</v>
      </c>
      <c r="B26" s="50">
        <v>2110</v>
      </c>
      <c r="C26" s="133" t="s">
        <v>33</v>
      </c>
      <c r="D26" s="184">
        <f t="shared" ref="D26:J26" si="2">SUM(D27:D28)</f>
        <v>0</v>
      </c>
      <c r="E26" s="185">
        <f t="shared" si="2"/>
        <v>0</v>
      </c>
      <c r="F26" s="184">
        <f t="shared" si="2"/>
        <v>0</v>
      </c>
      <c r="G26" s="184">
        <f t="shared" si="2"/>
        <v>0</v>
      </c>
      <c r="H26" s="184">
        <f t="shared" si="2"/>
        <v>0</v>
      </c>
      <c r="I26" s="184">
        <f t="shared" si="2"/>
        <v>0</v>
      </c>
      <c r="J26" s="184">
        <f t="shared" si="2"/>
        <v>0</v>
      </c>
      <c r="K26" s="41">
        <f t="shared" si="1"/>
        <v>0</v>
      </c>
    </row>
    <row r="27" spans="1:11" s="12" customFormat="1" ht="20.399999999999999" x14ac:dyDescent="0.2">
      <c r="A27" s="51" t="s">
        <v>34</v>
      </c>
      <c r="B27" s="35">
        <v>2111</v>
      </c>
      <c r="C27" s="166" t="s">
        <v>35</v>
      </c>
      <c r="D27" s="186">
        <v>0</v>
      </c>
      <c r="E27" s="187">
        <v>0</v>
      </c>
      <c r="F27" s="186">
        <v>0</v>
      </c>
      <c r="G27" s="186">
        <v>0</v>
      </c>
      <c r="H27" s="186">
        <v>0</v>
      </c>
      <c r="I27" s="186">
        <v>0</v>
      </c>
      <c r="J27" s="186">
        <v>0</v>
      </c>
      <c r="K27" s="41">
        <f t="shared" si="1"/>
        <v>0</v>
      </c>
    </row>
    <row r="28" spans="1:11" s="12" customFormat="1" ht="51" x14ac:dyDescent="0.2">
      <c r="A28" s="51" t="s">
        <v>36</v>
      </c>
      <c r="B28" s="35">
        <v>2112</v>
      </c>
      <c r="C28" s="166" t="s">
        <v>37</v>
      </c>
      <c r="D28" s="186">
        <v>0</v>
      </c>
      <c r="E28" s="187">
        <v>0</v>
      </c>
      <c r="F28" s="186">
        <v>0</v>
      </c>
      <c r="G28" s="186">
        <v>0</v>
      </c>
      <c r="H28" s="186">
        <v>0</v>
      </c>
      <c r="I28" s="186">
        <v>0</v>
      </c>
      <c r="J28" s="186">
        <v>0</v>
      </c>
      <c r="K28" s="41">
        <f t="shared" si="1"/>
        <v>0</v>
      </c>
    </row>
    <row r="29" spans="1:11" s="12" customFormat="1" ht="11.25" customHeight="1" x14ac:dyDescent="0.2">
      <c r="A29" s="52" t="s">
        <v>38</v>
      </c>
      <c r="B29" s="50">
        <v>2120</v>
      </c>
      <c r="C29" s="133" t="s">
        <v>39</v>
      </c>
      <c r="D29" s="185">
        <v>0</v>
      </c>
      <c r="E29" s="185">
        <v>0</v>
      </c>
      <c r="F29" s="185">
        <v>0</v>
      </c>
      <c r="G29" s="185">
        <v>0</v>
      </c>
      <c r="H29" s="185">
        <v>0</v>
      </c>
      <c r="I29" s="185">
        <v>0</v>
      </c>
      <c r="J29" s="185">
        <v>0</v>
      </c>
      <c r="K29" s="41">
        <f t="shared" si="1"/>
        <v>0</v>
      </c>
    </row>
    <row r="30" spans="1:11" s="12" customFormat="1" ht="30.6" x14ac:dyDescent="0.2">
      <c r="A30" s="53" t="s">
        <v>40</v>
      </c>
      <c r="B30" s="39">
        <v>2200</v>
      </c>
      <c r="C30" s="40" t="s">
        <v>41</v>
      </c>
      <c r="D30" s="188">
        <f>SUM(D31:D37)+D43</f>
        <v>0</v>
      </c>
      <c r="E30" s="188">
        <v>0</v>
      </c>
      <c r="F30" s="188">
        <f>SUM(F31:F37)+F43</f>
        <v>0</v>
      </c>
      <c r="G30" s="188">
        <f>SUM(G31:G37)+G43</f>
        <v>0</v>
      </c>
      <c r="H30" s="188">
        <f>SUM(H31:H37)+H43</f>
        <v>0</v>
      </c>
      <c r="I30" s="188">
        <f>SUM(I31:I37)+I43</f>
        <v>0</v>
      </c>
      <c r="J30" s="188">
        <f>SUM(J31:J37)+J43</f>
        <v>0</v>
      </c>
      <c r="K30" s="41">
        <f t="shared" si="1"/>
        <v>0</v>
      </c>
    </row>
    <row r="31" spans="1:11" s="12" customFormat="1" ht="40.799999999999997" x14ac:dyDescent="0.2">
      <c r="A31" s="49" t="s">
        <v>42</v>
      </c>
      <c r="B31" s="50">
        <v>2210</v>
      </c>
      <c r="C31" s="133" t="s">
        <v>43</v>
      </c>
      <c r="D31" s="185">
        <v>0</v>
      </c>
      <c r="E31" s="184">
        <v>0</v>
      </c>
      <c r="F31" s="185">
        <v>0</v>
      </c>
      <c r="G31" s="185">
        <v>0</v>
      </c>
      <c r="H31" s="185">
        <v>0</v>
      </c>
      <c r="I31" s="185">
        <v>0</v>
      </c>
      <c r="J31" s="185">
        <v>0</v>
      </c>
      <c r="K31" s="41">
        <f t="shared" si="1"/>
        <v>0</v>
      </c>
    </row>
    <row r="32" spans="1:11" s="12" customFormat="1" ht="51" x14ac:dyDescent="0.2">
      <c r="A32" s="49" t="s">
        <v>44</v>
      </c>
      <c r="B32" s="50">
        <v>2220</v>
      </c>
      <c r="C32" s="50">
        <v>100</v>
      </c>
      <c r="D32" s="185">
        <v>0</v>
      </c>
      <c r="E32" s="185">
        <v>0</v>
      </c>
      <c r="F32" s="185">
        <v>0</v>
      </c>
      <c r="G32" s="185">
        <v>0</v>
      </c>
      <c r="H32" s="185">
        <v>0</v>
      </c>
      <c r="I32" s="185">
        <v>0</v>
      </c>
      <c r="J32" s="185">
        <v>0</v>
      </c>
      <c r="K32" s="41">
        <f t="shared" si="1"/>
        <v>0</v>
      </c>
    </row>
    <row r="33" spans="1:11" s="12" customFormat="1" ht="20.399999999999999" x14ac:dyDescent="0.2">
      <c r="A33" s="49" t="s">
        <v>45</v>
      </c>
      <c r="B33" s="50">
        <v>2230</v>
      </c>
      <c r="C33" s="50">
        <v>110</v>
      </c>
      <c r="D33" s="185">
        <v>0</v>
      </c>
      <c r="E33" s="185">
        <v>0</v>
      </c>
      <c r="F33" s="185">
        <v>0</v>
      </c>
      <c r="G33" s="185">
        <v>0</v>
      </c>
      <c r="H33" s="185">
        <v>0</v>
      </c>
      <c r="I33" s="185">
        <v>0</v>
      </c>
      <c r="J33" s="185">
        <v>0</v>
      </c>
      <c r="K33" s="41">
        <f t="shared" si="1"/>
        <v>0</v>
      </c>
    </row>
    <row r="34" spans="1:11" s="12" customFormat="1" ht="40.799999999999997" x14ac:dyDescent="0.2">
      <c r="A34" s="49" t="s">
        <v>46</v>
      </c>
      <c r="B34" s="50">
        <v>2240</v>
      </c>
      <c r="C34" s="50">
        <v>120</v>
      </c>
      <c r="D34" s="185">
        <v>0</v>
      </c>
      <c r="E34" s="184">
        <v>0</v>
      </c>
      <c r="F34" s="185">
        <v>0</v>
      </c>
      <c r="G34" s="185">
        <v>0</v>
      </c>
      <c r="H34" s="185">
        <v>0</v>
      </c>
      <c r="I34" s="185">
        <v>0</v>
      </c>
      <c r="J34" s="185">
        <v>0</v>
      </c>
      <c r="K34" s="41">
        <f t="shared" si="1"/>
        <v>0</v>
      </c>
    </row>
    <row r="35" spans="1:11" s="12" customFormat="1" ht="30.6" x14ac:dyDescent="0.2">
      <c r="A35" s="49" t="s">
        <v>47</v>
      </c>
      <c r="B35" s="50">
        <v>2250</v>
      </c>
      <c r="C35" s="50">
        <v>130</v>
      </c>
      <c r="D35" s="185">
        <v>0</v>
      </c>
      <c r="E35" s="184">
        <v>0</v>
      </c>
      <c r="F35" s="185">
        <v>0</v>
      </c>
      <c r="G35" s="185">
        <v>0</v>
      </c>
      <c r="H35" s="185">
        <v>0</v>
      </c>
      <c r="I35" s="185">
        <v>0</v>
      </c>
      <c r="J35" s="185">
        <v>0</v>
      </c>
      <c r="K35" s="41">
        <f t="shared" si="1"/>
        <v>0</v>
      </c>
    </row>
    <row r="36" spans="1:11" s="12" customFormat="1" ht="12.75" customHeight="1" x14ac:dyDescent="0.2">
      <c r="A36" s="52" t="s">
        <v>48</v>
      </c>
      <c r="B36" s="50">
        <v>2260</v>
      </c>
      <c r="C36" s="50">
        <v>140</v>
      </c>
      <c r="D36" s="185">
        <v>0</v>
      </c>
      <c r="E36" s="184">
        <v>0</v>
      </c>
      <c r="F36" s="185">
        <v>0</v>
      </c>
      <c r="G36" s="185">
        <v>0</v>
      </c>
      <c r="H36" s="185">
        <v>0</v>
      </c>
      <c r="I36" s="185">
        <v>0</v>
      </c>
      <c r="J36" s="185">
        <v>0</v>
      </c>
      <c r="K36" s="41">
        <f t="shared" si="1"/>
        <v>0</v>
      </c>
    </row>
    <row r="37" spans="1:11"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184">
        <f>SUM(J38:J42)</f>
        <v>0</v>
      </c>
      <c r="K37" s="41">
        <f t="shared" si="1"/>
        <v>0</v>
      </c>
    </row>
    <row r="38" spans="1:11" s="12" customFormat="1" ht="30.6" x14ac:dyDescent="0.2">
      <c r="A38" s="51" t="s">
        <v>50</v>
      </c>
      <c r="B38" s="35">
        <v>2271</v>
      </c>
      <c r="C38" s="35">
        <v>160</v>
      </c>
      <c r="D38" s="186">
        <v>0</v>
      </c>
      <c r="E38" s="187">
        <v>0</v>
      </c>
      <c r="F38" s="186">
        <v>0</v>
      </c>
      <c r="G38" s="186">
        <v>0</v>
      </c>
      <c r="H38" s="186">
        <v>0</v>
      </c>
      <c r="I38" s="186">
        <v>0</v>
      </c>
      <c r="J38" s="186">
        <v>0</v>
      </c>
      <c r="K38" s="41">
        <f t="shared" si="1"/>
        <v>0</v>
      </c>
    </row>
    <row r="39" spans="1:11" s="12" customFormat="1" ht="51" x14ac:dyDescent="0.2">
      <c r="A39" s="51" t="s">
        <v>51</v>
      </c>
      <c r="B39" s="35">
        <v>2272</v>
      </c>
      <c r="C39" s="35">
        <v>170</v>
      </c>
      <c r="D39" s="186">
        <v>0</v>
      </c>
      <c r="E39" s="187">
        <v>0</v>
      </c>
      <c r="F39" s="186">
        <v>0</v>
      </c>
      <c r="G39" s="186">
        <v>0</v>
      </c>
      <c r="H39" s="186">
        <v>0</v>
      </c>
      <c r="I39" s="186">
        <v>0</v>
      </c>
      <c r="J39" s="186">
        <v>0</v>
      </c>
      <c r="K39" s="41">
        <f t="shared" si="1"/>
        <v>0</v>
      </c>
    </row>
    <row r="40" spans="1:11" s="12" customFormat="1" ht="30.6" x14ac:dyDescent="0.2">
      <c r="A40" s="51" t="s">
        <v>52</v>
      </c>
      <c r="B40" s="35">
        <v>2273</v>
      </c>
      <c r="C40" s="35">
        <v>180</v>
      </c>
      <c r="D40" s="186">
        <v>0</v>
      </c>
      <c r="E40" s="187">
        <v>0</v>
      </c>
      <c r="F40" s="186">
        <v>0</v>
      </c>
      <c r="G40" s="186">
        <v>0</v>
      </c>
      <c r="H40" s="186">
        <v>0</v>
      </c>
      <c r="I40" s="186">
        <v>0</v>
      </c>
      <c r="J40" s="186">
        <v>0</v>
      </c>
      <c r="K40" s="41">
        <f t="shared" si="1"/>
        <v>0</v>
      </c>
    </row>
    <row r="41" spans="1:11" s="12" customFormat="1" ht="30.6" x14ac:dyDescent="0.2">
      <c r="A41" s="51" t="s">
        <v>53</v>
      </c>
      <c r="B41" s="35">
        <v>2274</v>
      </c>
      <c r="C41" s="35">
        <v>190</v>
      </c>
      <c r="D41" s="186">
        <v>0</v>
      </c>
      <c r="E41" s="187">
        <v>0</v>
      </c>
      <c r="F41" s="186">
        <v>0</v>
      </c>
      <c r="G41" s="186">
        <v>0</v>
      </c>
      <c r="H41" s="186">
        <v>0</v>
      </c>
      <c r="I41" s="186">
        <v>0</v>
      </c>
      <c r="J41" s="186">
        <v>0</v>
      </c>
      <c r="K41" s="41">
        <f t="shared" si="1"/>
        <v>0</v>
      </c>
    </row>
    <row r="42" spans="1:11" s="12" customFormat="1" ht="30.6" x14ac:dyDescent="0.2">
      <c r="A42" s="51" t="s">
        <v>54</v>
      </c>
      <c r="B42" s="35">
        <v>2275</v>
      </c>
      <c r="C42" s="35">
        <v>200</v>
      </c>
      <c r="D42" s="186">
        <v>0</v>
      </c>
      <c r="E42" s="187">
        <v>0</v>
      </c>
      <c r="F42" s="186">
        <v>0</v>
      </c>
      <c r="G42" s="186">
        <v>0</v>
      </c>
      <c r="H42" s="186">
        <v>0</v>
      </c>
      <c r="I42" s="186">
        <v>0</v>
      </c>
      <c r="J42" s="186">
        <v>0</v>
      </c>
      <c r="K42" s="41">
        <f t="shared" si="1"/>
        <v>0</v>
      </c>
    </row>
    <row r="43" spans="1:11" s="12" customFormat="1" ht="12" customHeight="1" x14ac:dyDescent="0.2">
      <c r="A43" s="52" t="s">
        <v>55</v>
      </c>
      <c r="B43" s="50">
        <v>2280</v>
      </c>
      <c r="C43" s="50">
        <v>210</v>
      </c>
      <c r="D43" s="184">
        <f>SUM(D44:D45)</f>
        <v>0</v>
      </c>
      <c r="E43" s="184">
        <v>0</v>
      </c>
      <c r="F43" s="184">
        <f>SUM(F44:F45)</f>
        <v>0</v>
      </c>
      <c r="G43" s="184">
        <f>SUM(G44:G45)</f>
        <v>0</v>
      </c>
      <c r="H43" s="184">
        <f>SUM(H44:H45)</f>
        <v>0</v>
      </c>
      <c r="I43" s="184">
        <f>SUM(I44:I45)</f>
        <v>0</v>
      </c>
      <c r="J43" s="184">
        <f>SUM(J44:J45)</f>
        <v>0</v>
      </c>
      <c r="K43" s="41">
        <f t="shared" si="1"/>
        <v>0</v>
      </c>
    </row>
    <row r="44" spans="1:11" s="12" customFormat="1" ht="12" customHeight="1" x14ac:dyDescent="0.2">
      <c r="A44" s="54" t="s">
        <v>56</v>
      </c>
      <c r="B44" s="35">
        <v>2281</v>
      </c>
      <c r="C44" s="35">
        <v>220</v>
      </c>
      <c r="D44" s="186">
        <v>0</v>
      </c>
      <c r="E44" s="186">
        <v>0</v>
      </c>
      <c r="F44" s="186">
        <v>0</v>
      </c>
      <c r="G44" s="186">
        <v>0</v>
      </c>
      <c r="H44" s="186">
        <v>0</v>
      </c>
      <c r="I44" s="186">
        <v>0</v>
      </c>
      <c r="J44" s="186">
        <v>0</v>
      </c>
      <c r="K44" s="41">
        <f t="shared" si="1"/>
        <v>0</v>
      </c>
    </row>
    <row r="45" spans="1:11" s="12" customFormat="1" ht="12" customHeight="1" x14ac:dyDescent="0.2">
      <c r="A45" s="51" t="s">
        <v>57</v>
      </c>
      <c r="B45" s="35">
        <v>2282</v>
      </c>
      <c r="C45" s="35">
        <v>230</v>
      </c>
      <c r="D45" s="186">
        <v>0</v>
      </c>
      <c r="E45" s="186">
        <v>0</v>
      </c>
      <c r="F45" s="186">
        <v>0</v>
      </c>
      <c r="G45" s="186">
        <v>0</v>
      </c>
      <c r="H45" s="186">
        <v>0</v>
      </c>
      <c r="I45" s="186">
        <v>0</v>
      </c>
      <c r="J45" s="186">
        <v>0</v>
      </c>
      <c r="K45" s="41">
        <f t="shared" si="1"/>
        <v>0</v>
      </c>
    </row>
    <row r="46" spans="1:11" s="12" customFormat="1" ht="40.799999999999997" x14ac:dyDescent="0.2">
      <c r="A46" s="48" t="s">
        <v>58</v>
      </c>
      <c r="B46" s="39">
        <v>2400</v>
      </c>
      <c r="C46" s="39">
        <v>240</v>
      </c>
      <c r="D46" s="188">
        <f t="shared" ref="D46:J46" si="3">SUM(D47:D48)</f>
        <v>0</v>
      </c>
      <c r="E46" s="188">
        <f t="shared" si="3"/>
        <v>0</v>
      </c>
      <c r="F46" s="188">
        <f t="shared" si="3"/>
        <v>0</v>
      </c>
      <c r="G46" s="188">
        <f t="shared" si="3"/>
        <v>0</v>
      </c>
      <c r="H46" s="188">
        <f t="shared" si="3"/>
        <v>0</v>
      </c>
      <c r="I46" s="188">
        <f t="shared" si="3"/>
        <v>0</v>
      </c>
      <c r="J46" s="188">
        <f t="shared" si="3"/>
        <v>0</v>
      </c>
      <c r="K46" s="41">
        <f t="shared" si="1"/>
        <v>0</v>
      </c>
    </row>
    <row r="47" spans="1:11" s="12" customFormat="1" ht="51" x14ac:dyDescent="0.2">
      <c r="A47" s="55" t="s">
        <v>59</v>
      </c>
      <c r="B47" s="50">
        <v>2410</v>
      </c>
      <c r="C47" s="50">
        <v>250</v>
      </c>
      <c r="D47" s="185">
        <v>0</v>
      </c>
      <c r="E47" s="184">
        <v>0</v>
      </c>
      <c r="F47" s="185">
        <v>0</v>
      </c>
      <c r="G47" s="185">
        <v>0</v>
      </c>
      <c r="H47" s="185">
        <v>0</v>
      </c>
      <c r="I47" s="185">
        <v>0</v>
      </c>
      <c r="J47" s="185">
        <v>0</v>
      </c>
      <c r="K47" s="41">
        <f t="shared" si="1"/>
        <v>0</v>
      </c>
    </row>
    <row r="48" spans="1:11" s="12" customFormat="1" ht="51" x14ac:dyDescent="0.2">
      <c r="A48" s="55" t="s">
        <v>60</v>
      </c>
      <c r="B48" s="50">
        <v>2420</v>
      </c>
      <c r="C48" s="50">
        <v>260</v>
      </c>
      <c r="D48" s="185">
        <v>0</v>
      </c>
      <c r="E48" s="184">
        <v>0</v>
      </c>
      <c r="F48" s="185">
        <v>0</v>
      </c>
      <c r="G48" s="185">
        <v>0</v>
      </c>
      <c r="H48" s="185">
        <v>0</v>
      </c>
      <c r="I48" s="185">
        <v>0</v>
      </c>
      <c r="J48" s="185">
        <v>0</v>
      </c>
      <c r="K48" s="41">
        <f t="shared" si="1"/>
        <v>0</v>
      </c>
    </row>
    <row r="49" spans="1:11" s="12" customFormat="1" ht="11.25" customHeight="1" x14ac:dyDescent="0.2">
      <c r="A49" s="56" t="s">
        <v>61</v>
      </c>
      <c r="B49" s="39">
        <v>2600</v>
      </c>
      <c r="C49" s="39">
        <v>270</v>
      </c>
      <c r="D49" s="188">
        <f t="shared" ref="D49:J49" si="4">SUM(D50:D52)</f>
        <v>0</v>
      </c>
      <c r="E49" s="188">
        <f t="shared" si="4"/>
        <v>0</v>
      </c>
      <c r="F49" s="188">
        <f t="shared" si="4"/>
        <v>0</v>
      </c>
      <c r="G49" s="188">
        <f t="shared" si="4"/>
        <v>0</v>
      </c>
      <c r="H49" s="188">
        <f t="shared" si="4"/>
        <v>0</v>
      </c>
      <c r="I49" s="188">
        <f t="shared" si="4"/>
        <v>0</v>
      </c>
      <c r="J49" s="188">
        <f t="shared" si="4"/>
        <v>0</v>
      </c>
      <c r="K49" s="41">
        <f t="shared" si="1"/>
        <v>0</v>
      </c>
    </row>
    <row r="50" spans="1:11" s="12" customFormat="1" ht="11.25" customHeight="1" x14ac:dyDescent="0.2">
      <c r="A50" s="52" t="s">
        <v>62</v>
      </c>
      <c r="B50" s="50">
        <v>2610</v>
      </c>
      <c r="C50" s="50">
        <v>280</v>
      </c>
      <c r="D50" s="189">
        <v>0</v>
      </c>
      <c r="E50" s="190">
        <v>0</v>
      </c>
      <c r="F50" s="189">
        <v>0</v>
      </c>
      <c r="G50" s="189">
        <v>0</v>
      </c>
      <c r="H50" s="189">
        <v>0</v>
      </c>
      <c r="I50" s="189">
        <v>0</v>
      </c>
      <c r="J50" s="189">
        <v>0</v>
      </c>
      <c r="K50" s="41">
        <f t="shared" si="1"/>
        <v>0</v>
      </c>
    </row>
    <row r="51" spans="1:11" s="12" customFormat="1" ht="61.2" x14ac:dyDescent="0.2">
      <c r="A51" s="52" t="s">
        <v>63</v>
      </c>
      <c r="B51" s="50">
        <v>2620</v>
      </c>
      <c r="C51" s="50">
        <v>290</v>
      </c>
      <c r="D51" s="189">
        <v>0</v>
      </c>
      <c r="E51" s="190">
        <v>0</v>
      </c>
      <c r="F51" s="189">
        <v>0</v>
      </c>
      <c r="G51" s="189">
        <v>0</v>
      </c>
      <c r="H51" s="189">
        <v>0</v>
      </c>
      <c r="I51" s="189">
        <v>0</v>
      </c>
      <c r="J51" s="189">
        <v>0</v>
      </c>
      <c r="K51" s="41">
        <f t="shared" si="1"/>
        <v>0</v>
      </c>
    </row>
    <row r="52" spans="1:11" s="12" customFormat="1" ht="12" customHeight="1" x14ac:dyDescent="0.2">
      <c r="A52" s="55" t="s">
        <v>64</v>
      </c>
      <c r="B52" s="50">
        <v>2630</v>
      </c>
      <c r="C52" s="50">
        <v>300</v>
      </c>
      <c r="D52" s="189">
        <v>0</v>
      </c>
      <c r="E52" s="190">
        <v>0</v>
      </c>
      <c r="F52" s="189">
        <v>0</v>
      </c>
      <c r="G52" s="189">
        <v>0</v>
      </c>
      <c r="H52" s="189">
        <v>0</v>
      </c>
      <c r="I52" s="189">
        <v>0</v>
      </c>
      <c r="J52" s="189">
        <v>0</v>
      </c>
      <c r="K52" s="41">
        <f t="shared" si="1"/>
        <v>0</v>
      </c>
    </row>
    <row r="53" spans="1:11" s="12" customFormat="1" ht="30.6" x14ac:dyDescent="0.2">
      <c r="A53" s="53" t="s">
        <v>65</v>
      </c>
      <c r="B53" s="39">
        <v>2700</v>
      </c>
      <c r="C53" s="39">
        <v>310</v>
      </c>
      <c r="D53" s="191">
        <f t="shared" ref="D53:J53" si="5">SUM(D54:D56)</f>
        <v>0</v>
      </c>
      <c r="E53" s="191">
        <v>0</v>
      </c>
      <c r="F53" s="191">
        <f t="shared" si="5"/>
        <v>0</v>
      </c>
      <c r="G53" s="191">
        <f t="shared" si="5"/>
        <v>0</v>
      </c>
      <c r="H53" s="191">
        <f t="shared" si="5"/>
        <v>0</v>
      </c>
      <c r="I53" s="191">
        <f t="shared" si="5"/>
        <v>0</v>
      </c>
      <c r="J53" s="191">
        <f t="shared" si="5"/>
        <v>0</v>
      </c>
      <c r="K53" s="41">
        <f t="shared" si="1"/>
        <v>0</v>
      </c>
    </row>
    <row r="54" spans="1:11" s="12" customFormat="1" ht="30.6" x14ac:dyDescent="0.2">
      <c r="A54" s="52" t="s">
        <v>66</v>
      </c>
      <c r="B54" s="50">
        <v>2710</v>
      </c>
      <c r="C54" s="50">
        <v>320</v>
      </c>
      <c r="D54" s="189">
        <v>0</v>
      </c>
      <c r="E54" s="190">
        <v>0</v>
      </c>
      <c r="F54" s="189">
        <v>0</v>
      </c>
      <c r="G54" s="189">
        <v>0</v>
      </c>
      <c r="H54" s="189">
        <v>0</v>
      </c>
      <c r="I54" s="189">
        <v>0</v>
      </c>
      <c r="J54" s="189">
        <v>0</v>
      </c>
      <c r="K54" s="41">
        <f t="shared" si="1"/>
        <v>0</v>
      </c>
    </row>
    <row r="55" spans="1:11" s="12" customFormat="1" ht="10.199999999999999" x14ac:dyDescent="0.2">
      <c r="A55" s="52" t="s">
        <v>67</v>
      </c>
      <c r="B55" s="50">
        <v>2720</v>
      </c>
      <c r="C55" s="50">
        <v>330</v>
      </c>
      <c r="D55" s="189">
        <v>0</v>
      </c>
      <c r="E55" s="190">
        <v>0</v>
      </c>
      <c r="F55" s="189">
        <v>0</v>
      </c>
      <c r="G55" s="189">
        <v>0</v>
      </c>
      <c r="H55" s="189">
        <v>0</v>
      </c>
      <c r="I55" s="189">
        <v>0</v>
      </c>
      <c r="J55" s="189">
        <v>0</v>
      </c>
      <c r="K55" s="41">
        <f t="shared" si="1"/>
        <v>0</v>
      </c>
    </row>
    <row r="56" spans="1:11" s="12" customFormat="1" ht="30.6" x14ac:dyDescent="0.2">
      <c r="A56" s="52" t="s">
        <v>68</v>
      </c>
      <c r="B56" s="50">
        <v>2730</v>
      </c>
      <c r="C56" s="50">
        <v>340</v>
      </c>
      <c r="D56" s="189">
        <v>0</v>
      </c>
      <c r="E56" s="190">
        <v>0</v>
      </c>
      <c r="F56" s="189">
        <v>0</v>
      </c>
      <c r="G56" s="189">
        <v>0</v>
      </c>
      <c r="H56" s="189">
        <v>0</v>
      </c>
      <c r="I56" s="189">
        <v>0</v>
      </c>
      <c r="J56" s="189">
        <v>0</v>
      </c>
      <c r="K56" s="41">
        <f t="shared" si="1"/>
        <v>0</v>
      </c>
    </row>
    <row r="57" spans="1:11" s="12" customFormat="1" ht="20.399999999999999" x14ac:dyDescent="0.2">
      <c r="A57" s="53" t="s">
        <v>69</v>
      </c>
      <c r="B57" s="39">
        <v>2800</v>
      </c>
      <c r="C57" s="39">
        <v>350</v>
      </c>
      <c r="D57" s="192">
        <v>0</v>
      </c>
      <c r="E57" s="191">
        <v>0</v>
      </c>
      <c r="F57" s="192">
        <v>0</v>
      </c>
      <c r="G57" s="192">
        <v>0</v>
      </c>
      <c r="H57" s="192">
        <v>0</v>
      </c>
      <c r="I57" s="192">
        <v>0</v>
      </c>
      <c r="J57" s="192">
        <v>0</v>
      </c>
      <c r="K57" s="41">
        <f t="shared" si="1"/>
        <v>0</v>
      </c>
    </row>
    <row r="58" spans="1:11" s="12" customFormat="1" ht="20.399999999999999" x14ac:dyDescent="0.2">
      <c r="A58" s="39" t="s">
        <v>70</v>
      </c>
      <c r="B58" s="39">
        <v>3000</v>
      </c>
      <c r="C58" s="39">
        <v>360</v>
      </c>
      <c r="D58" s="191">
        <f t="shared" ref="D58:J58" si="6">D59+D73</f>
        <v>0</v>
      </c>
      <c r="E58" s="191">
        <f t="shared" si="6"/>
        <v>0</v>
      </c>
      <c r="F58" s="191">
        <f t="shared" si="6"/>
        <v>0</v>
      </c>
      <c r="G58" s="191">
        <f t="shared" si="6"/>
        <v>0</v>
      </c>
      <c r="H58" s="191">
        <f t="shared" si="6"/>
        <v>0</v>
      </c>
      <c r="I58" s="191">
        <f t="shared" si="6"/>
        <v>0</v>
      </c>
      <c r="J58" s="191">
        <f t="shared" si="6"/>
        <v>0</v>
      </c>
      <c r="K58" s="41">
        <f t="shared" si="1"/>
        <v>0</v>
      </c>
    </row>
    <row r="59" spans="1:11" s="12" customFormat="1" ht="30.6" x14ac:dyDescent="0.2">
      <c r="A59" s="48" t="s">
        <v>71</v>
      </c>
      <c r="B59" s="39">
        <v>3100</v>
      </c>
      <c r="C59" s="39">
        <v>370</v>
      </c>
      <c r="D59" s="191">
        <f t="shared" ref="D59:J59" si="7">D60+D61+D64+D67+D71+D72</f>
        <v>0</v>
      </c>
      <c r="E59" s="191">
        <f t="shared" si="7"/>
        <v>0</v>
      </c>
      <c r="F59" s="191">
        <f t="shared" si="7"/>
        <v>0</v>
      </c>
      <c r="G59" s="191">
        <f t="shared" si="7"/>
        <v>0</v>
      </c>
      <c r="H59" s="191">
        <f t="shared" si="7"/>
        <v>0</v>
      </c>
      <c r="I59" s="191">
        <f t="shared" si="7"/>
        <v>0</v>
      </c>
      <c r="J59" s="191">
        <f t="shared" si="7"/>
        <v>0</v>
      </c>
      <c r="K59" s="41">
        <f t="shared" si="1"/>
        <v>0</v>
      </c>
    </row>
    <row r="60" spans="1:11" s="12" customFormat="1" ht="71.400000000000006" x14ac:dyDescent="0.2">
      <c r="A60" s="52" t="s">
        <v>72</v>
      </c>
      <c r="B60" s="50">
        <v>3110</v>
      </c>
      <c r="C60" s="50">
        <v>380</v>
      </c>
      <c r="D60" s="189">
        <v>0</v>
      </c>
      <c r="E60" s="190">
        <v>0</v>
      </c>
      <c r="F60" s="189">
        <v>0</v>
      </c>
      <c r="G60" s="189">
        <v>0</v>
      </c>
      <c r="H60" s="189">
        <v>0</v>
      </c>
      <c r="I60" s="189">
        <v>0</v>
      </c>
      <c r="J60" s="189">
        <v>0</v>
      </c>
      <c r="K60" s="41">
        <f t="shared" si="1"/>
        <v>0</v>
      </c>
    </row>
    <row r="61" spans="1:11" s="12" customFormat="1" ht="40.799999999999997" x14ac:dyDescent="0.2">
      <c r="A61" s="55" t="s">
        <v>73</v>
      </c>
      <c r="B61" s="50">
        <v>3120</v>
      </c>
      <c r="C61" s="50">
        <v>390</v>
      </c>
      <c r="D61" s="193">
        <f t="shared" ref="D61:J61" si="8">SUM(D62:D63)</f>
        <v>0</v>
      </c>
      <c r="E61" s="193">
        <f t="shared" si="8"/>
        <v>0</v>
      </c>
      <c r="F61" s="193">
        <f t="shared" si="8"/>
        <v>0</v>
      </c>
      <c r="G61" s="193">
        <f t="shared" si="8"/>
        <v>0</v>
      </c>
      <c r="H61" s="193">
        <f t="shared" si="8"/>
        <v>0</v>
      </c>
      <c r="I61" s="193">
        <f t="shared" si="8"/>
        <v>0</v>
      </c>
      <c r="J61" s="193">
        <f t="shared" si="8"/>
        <v>0</v>
      </c>
      <c r="K61" s="41">
        <f t="shared" si="1"/>
        <v>0</v>
      </c>
    </row>
    <row r="62" spans="1:11" s="12" customFormat="1" ht="40.799999999999997" x14ac:dyDescent="0.2">
      <c r="A62" s="51" t="s">
        <v>74</v>
      </c>
      <c r="B62" s="35">
        <v>3121</v>
      </c>
      <c r="C62" s="35">
        <v>400</v>
      </c>
      <c r="D62" s="168">
        <v>0</v>
      </c>
      <c r="E62" s="194">
        <v>0</v>
      </c>
      <c r="F62" s="168">
        <v>0</v>
      </c>
      <c r="G62" s="168">
        <v>0</v>
      </c>
      <c r="H62" s="168">
        <v>0</v>
      </c>
      <c r="I62" s="168">
        <v>0</v>
      </c>
      <c r="J62" s="168">
        <v>0</v>
      </c>
      <c r="K62" s="41">
        <f t="shared" si="1"/>
        <v>0</v>
      </c>
    </row>
    <row r="63" spans="1:11" s="12" customFormat="1" ht="51" x14ac:dyDescent="0.2">
      <c r="A63" s="51" t="s">
        <v>75</v>
      </c>
      <c r="B63" s="35">
        <v>3122</v>
      </c>
      <c r="C63" s="35">
        <v>410</v>
      </c>
      <c r="D63" s="168">
        <v>0</v>
      </c>
      <c r="E63" s="194">
        <v>0</v>
      </c>
      <c r="F63" s="168">
        <v>0</v>
      </c>
      <c r="G63" s="168">
        <v>0</v>
      </c>
      <c r="H63" s="168">
        <v>0</v>
      </c>
      <c r="I63" s="168">
        <v>0</v>
      </c>
      <c r="J63" s="168">
        <v>0</v>
      </c>
      <c r="K63" s="41">
        <f t="shared" si="1"/>
        <v>0</v>
      </c>
    </row>
    <row r="64" spans="1:11" s="12" customFormat="1" ht="20.399999999999999" x14ac:dyDescent="0.2">
      <c r="A64" s="49" t="s">
        <v>76</v>
      </c>
      <c r="B64" s="50">
        <v>3130</v>
      </c>
      <c r="C64" s="50">
        <v>420</v>
      </c>
      <c r="D64" s="190">
        <f t="shared" ref="D64:J64" si="9">SUM(D65:D66)</f>
        <v>0</v>
      </c>
      <c r="E64" s="190">
        <f t="shared" si="9"/>
        <v>0</v>
      </c>
      <c r="F64" s="190">
        <f t="shared" si="9"/>
        <v>0</v>
      </c>
      <c r="G64" s="190">
        <f t="shared" si="9"/>
        <v>0</v>
      </c>
      <c r="H64" s="190">
        <f t="shared" si="9"/>
        <v>0</v>
      </c>
      <c r="I64" s="190">
        <f t="shared" si="9"/>
        <v>0</v>
      </c>
      <c r="J64" s="190">
        <f t="shared" si="9"/>
        <v>0</v>
      </c>
      <c r="K64" s="41">
        <f t="shared" si="1"/>
        <v>0</v>
      </c>
    </row>
    <row r="65" spans="1:11" s="12" customFormat="1" ht="61.2" x14ac:dyDescent="0.2">
      <c r="A65" s="51" t="s">
        <v>77</v>
      </c>
      <c r="B65" s="35">
        <v>3131</v>
      </c>
      <c r="C65" s="35">
        <v>430</v>
      </c>
      <c r="D65" s="168">
        <v>0</v>
      </c>
      <c r="E65" s="194">
        <v>0</v>
      </c>
      <c r="F65" s="168">
        <v>0</v>
      </c>
      <c r="G65" s="168">
        <v>0</v>
      </c>
      <c r="H65" s="168">
        <v>0</v>
      </c>
      <c r="I65" s="168">
        <v>0</v>
      </c>
      <c r="J65" s="168">
        <v>0</v>
      </c>
      <c r="K65" s="41">
        <f t="shared" si="1"/>
        <v>0</v>
      </c>
    </row>
    <row r="66" spans="1:11" s="12" customFormat="1" ht="51" x14ac:dyDescent="0.2">
      <c r="A66" s="51" t="s">
        <v>78</v>
      </c>
      <c r="B66" s="35">
        <v>3132</v>
      </c>
      <c r="C66" s="35">
        <v>440</v>
      </c>
      <c r="D66" s="168">
        <v>0</v>
      </c>
      <c r="E66" s="194">
        <v>0</v>
      </c>
      <c r="F66" s="168">
        <v>0</v>
      </c>
      <c r="G66" s="168">
        <v>0</v>
      </c>
      <c r="H66" s="168">
        <v>0</v>
      </c>
      <c r="I66" s="168">
        <v>0</v>
      </c>
      <c r="J66" s="168">
        <v>0</v>
      </c>
      <c r="K66" s="41">
        <f t="shared" si="1"/>
        <v>0</v>
      </c>
    </row>
    <row r="67" spans="1:11" s="12" customFormat="1" ht="40.799999999999997" x14ac:dyDescent="0.2">
      <c r="A67" s="49" t="s">
        <v>79</v>
      </c>
      <c r="B67" s="50">
        <v>3140</v>
      </c>
      <c r="C67" s="50">
        <v>450</v>
      </c>
      <c r="D67" s="190">
        <f t="shared" ref="D67:J67" si="10">SUM(D68:D70)</f>
        <v>0</v>
      </c>
      <c r="E67" s="190">
        <f t="shared" si="10"/>
        <v>0</v>
      </c>
      <c r="F67" s="190">
        <f t="shared" si="10"/>
        <v>0</v>
      </c>
      <c r="G67" s="190">
        <f t="shared" si="10"/>
        <v>0</v>
      </c>
      <c r="H67" s="190">
        <f t="shared" si="10"/>
        <v>0</v>
      </c>
      <c r="I67" s="190">
        <f t="shared" si="10"/>
        <v>0</v>
      </c>
      <c r="J67" s="190">
        <f t="shared" si="10"/>
        <v>0</v>
      </c>
      <c r="K67" s="41">
        <f t="shared" si="1"/>
        <v>0</v>
      </c>
    </row>
    <row r="68" spans="1:11" s="12" customFormat="1" ht="52.8" x14ac:dyDescent="0.2">
      <c r="A68" s="58" t="s">
        <v>121</v>
      </c>
      <c r="B68" s="35">
        <v>3141</v>
      </c>
      <c r="C68" s="35">
        <v>460</v>
      </c>
      <c r="D68" s="168">
        <v>0</v>
      </c>
      <c r="E68" s="194">
        <v>0</v>
      </c>
      <c r="F68" s="168">
        <v>0</v>
      </c>
      <c r="G68" s="168">
        <v>0</v>
      </c>
      <c r="H68" s="168">
        <v>0</v>
      </c>
      <c r="I68" s="168">
        <v>0</v>
      </c>
      <c r="J68" s="168">
        <v>0</v>
      </c>
      <c r="K68" s="41">
        <f t="shared" si="1"/>
        <v>0</v>
      </c>
    </row>
    <row r="69" spans="1:11" s="12" customFormat="1" ht="63" x14ac:dyDescent="0.2">
      <c r="A69" s="58" t="s">
        <v>122</v>
      </c>
      <c r="B69" s="35">
        <v>3142</v>
      </c>
      <c r="C69" s="35">
        <v>470</v>
      </c>
      <c r="D69" s="168">
        <v>0</v>
      </c>
      <c r="E69" s="194">
        <v>0</v>
      </c>
      <c r="F69" s="168">
        <v>0</v>
      </c>
      <c r="G69" s="168">
        <v>0</v>
      </c>
      <c r="H69" s="168">
        <v>0</v>
      </c>
      <c r="I69" s="168">
        <v>0</v>
      </c>
      <c r="J69" s="168">
        <v>0</v>
      </c>
      <c r="K69" s="41">
        <f t="shared" si="1"/>
        <v>0</v>
      </c>
    </row>
    <row r="70" spans="1:11" s="12" customFormat="1" ht="52.8" x14ac:dyDescent="0.2">
      <c r="A70" s="58" t="s">
        <v>123</v>
      </c>
      <c r="B70" s="35">
        <v>3143</v>
      </c>
      <c r="C70" s="35">
        <v>480</v>
      </c>
      <c r="D70" s="168">
        <v>0</v>
      </c>
      <c r="E70" s="194">
        <v>0</v>
      </c>
      <c r="F70" s="168">
        <v>0</v>
      </c>
      <c r="G70" s="168">
        <v>0</v>
      </c>
      <c r="H70" s="168">
        <v>0</v>
      </c>
      <c r="I70" s="168">
        <v>0</v>
      </c>
      <c r="J70" s="168">
        <v>0</v>
      </c>
      <c r="K70" s="41">
        <f t="shared" si="1"/>
        <v>0</v>
      </c>
    </row>
    <row r="71" spans="1:11" s="12" customFormat="1" ht="40.799999999999997" x14ac:dyDescent="0.2">
      <c r="A71" s="49" t="s">
        <v>80</v>
      </c>
      <c r="B71" s="50">
        <v>3150</v>
      </c>
      <c r="C71" s="50">
        <v>490</v>
      </c>
      <c r="D71" s="189">
        <v>0</v>
      </c>
      <c r="E71" s="190">
        <v>0</v>
      </c>
      <c r="F71" s="189">
        <v>0</v>
      </c>
      <c r="G71" s="189">
        <v>0</v>
      </c>
      <c r="H71" s="189">
        <v>0</v>
      </c>
      <c r="I71" s="189">
        <v>0</v>
      </c>
      <c r="J71" s="189">
        <v>0</v>
      </c>
      <c r="K71" s="41">
        <f t="shared" si="1"/>
        <v>0</v>
      </c>
    </row>
    <row r="72" spans="1:11" s="12" customFormat="1" ht="51" x14ac:dyDescent="0.2">
      <c r="A72" s="49" t="s">
        <v>81</v>
      </c>
      <c r="B72" s="50">
        <v>3160</v>
      </c>
      <c r="C72" s="50">
        <v>500</v>
      </c>
      <c r="D72" s="189">
        <v>0</v>
      </c>
      <c r="E72" s="190">
        <v>0</v>
      </c>
      <c r="F72" s="189">
        <v>0</v>
      </c>
      <c r="G72" s="189">
        <v>0</v>
      </c>
      <c r="H72" s="189">
        <v>0</v>
      </c>
      <c r="I72" s="189">
        <v>0</v>
      </c>
      <c r="J72" s="189">
        <v>0</v>
      </c>
      <c r="K72" s="41">
        <f t="shared" si="1"/>
        <v>0</v>
      </c>
    </row>
    <row r="73" spans="1:11" s="12" customFormat="1" ht="20.399999999999999" x14ac:dyDescent="0.2">
      <c r="A73" s="48" t="s">
        <v>82</v>
      </c>
      <c r="B73" s="39">
        <v>3200</v>
      </c>
      <c r="C73" s="39">
        <v>510</v>
      </c>
      <c r="D73" s="191">
        <f t="shared" ref="D73:J73" si="11">SUM(D74:D77)</f>
        <v>0</v>
      </c>
      <c r="E73" s="191">
        <f t="shared" si="11"/>
        <v>0</v>
      </c>
      <c r="F73" s="191">
        <f t="shared" si="11"/>
        <v>0</v>
      </c>
      <c r="G73" s="191">
        <f t="shared" si="11"/>
        <v>0</v>
      </c>
      <c r="H73" s="191">
        <f t="shared" si="11"/>
        <v>0</v>
      </c>
      <c r="I73" s="191">
        <f t="shared" si="11"/>
        <v>0</v>
      </c>
      <c r="J73" s="191">
        <f t="shared" si="11"/>
        <v>0</v>
      </c>
      <c r="K73" s="41">
        <f t="shared" si="1"/>
        <v>0</v>
      </c>
    </row>
    <row r="74" spans="1:11" s="12" customFormat="1" ht="81.599999999999994" x14ac:dyDescent="0.2">
      <c r="A74" s="52" t="s">
        <v>83</v>
      </c>
      <c r="B74" s="50">
        <v>3210</v>
      </c>
      <c r="C74" s="50">
        <v>520</v>
      </c>
      <c r="D74" s="195">
        <v>0</v>
      </c>
      <c r="E74" s="196">
        <v>0</v>
      </c>
      <c r="F74" s="195">
        <v>0</v>
      </c>
      <c r="G74" s="195">
        <v>0</v>
      </c>
      <c r="H74" s="195">
        <v>0</v>
      </c>
      <c r="I74" s="195">
        <v>0</v>
      </c>
      <c r="J74" s="195">
        <v>0</v>
      </c>
      <c r="K74" s="41">
        <f t="shared" si="1"/>
        <v>0</v>
      </c>
    </row>
    <row r="75" spans="1:11" s="12" customFormat="1" ht="61.2" x14ac:dyDescent="0.2">
      <c r="A75" s="52" t="s">
        <v>84</v>
      </c>
      <c r="B75" s="50">
        <v>3220</v>
      </c>
      <c r="C75" s="50">
        <v>530</v>
      </c>
      <c r="D75" s="195">
        <v>0</v>
      </c>
      <c r="E75" s="196">
        <v>0</v>
      </c>
      <c r="F75" s="195">
        <v>0</v>
      </c>
      <c r="G75" s="195">
        <v>0</v>
      </c>
      <c r="H75" s="195">
        <v>0</v>
      </c>
      <c r="I75" s="195">
        <v>0</v>
      </c>
      <c r="J75" s="195">
        <v>0</v>
      </c>
      <c r="K75" s="41">
        <f t="shared" si="1"/>
        <v>0</v>
      </c>
    </row>
    <row r="76" spans="1:11" s="12" customFormat="1" ht="11.25" customHeight="1" x14ac:dyDescent="0.2">
      <c r="A76" s="49" t="s">
        <v>85</v>
      </c>
      <c r="B76" s="50">
        <v>3230</v>
      </c>
      <c r="C76" s="50">
        <v>540</v>
      </c>
      <c r="D76" s="195">
        <v>0</v>
      </c>
      <c r="E76" s="196">
        <v>0</v>
      </c>
      <c r="F76" s="195">
        <v>0</v>
      </c>
      <c r="G76" s="195">
        <v>0</v>
      </c>
      <c r="H76" s="195">
        <v>0</v>
      </c>
      <c r="I76" s="195">
        <v>0</v>
      </c>
      <c r="J76" s="195">
        <v>0</v>
      </c>
      <c r="K76" s="41">
        <f t="shared" si="1"/>
        <v>0</v>
      </c>
    </row>
    <row r="77" spans="1:11" s="12" customFormat="1" ht="30.6" x14ac:dyDescent="0.2">
      <c r="A77" s="52" t="s">
        <v>86</v>
      </c>
      <c r="B77" s="50">
        <v>3240</v>
      </c>
      <c r="C77" s="50">
        <v>550</v>
      </c>
      <c r="D77" s="189">
        <v>0</v>
      </c>
      <c r="E77" s="190">
        <v>0</v>
      </c>
      <c r="F77" s="189">
        <v>0</v>
      </c>
      <c r="G77" s="189">
        <v>0</v>
      </c>
      <c r="H77" s="189">
        <v>0</v>
      </c>
      <c r="I77" s="189">
        <v>0</v>
      </c>
      <c r="J77" s="189">
        <v>0</v>
      </c>
      <c r="K77" s="41">
        <f t="shared" si="1"/>
        <v>0</v>
      </c>
    </row>
    <row r="78" spans="1:11" s="12" customFormat="1" ht="30.6" x14ac:dyDescent="0.2">
      <c r="A78" s="39" t="s">
        <v>87</v>
      </c>
      <c r="B78" s="39">
        <v>4100</v>
      </c>
      <c r="C78" s="39">
        <v>560</v>
      </c>
      <c r="D78" s="196">
        <f t="shared" ref="D78:J78" si="12">SUM(D79)</f>
        <v>0</v>
      </c>
      <c r="E78" s="196">
        <f t="shared" si="12"/>
        <v>0</v>
      </c>
      <c r="F78" s="196">
        <f t="shared" si="12"/>
        <v>0</v>
      </c>
      <c r="G78" s="196">
        <f t="shared" si="12"/>
        <v>0</v>
      </c>
      <c r="H78" s="196">
        <f t="shared" si="12"/>
        <v>0</v>
      </c>
      <c r="I78" s="196">
        <f t="shared" si="12"/>
        <v>0</v>
      </c>
      <c r="J78" s="196">
        <f t="shared" si="12"/>
        <v>0</v>
      </c>
      <c r="K78" s="41">
        <f t="shared" si="1"/>
        <v>0</v>
      </c>
    </row>
    <row r="79" spans="1:11" s="12" customFormat="1" ht="30.6" x14ac:dyDescent="0.2">
      <c r="A79" s="49" t="s">
        <v>88</v>
      </c>
      <c r="B79" s="50">
        <v>4110</v>
      </c>
      <c r="C79" s="50">
        <v>570</v>
      </c>
      <c r="D79" s="190">
        <f t="shared" ref="D79:J79" si="13">SUM(D80:D82)</f>
        <v>0</v>
      </c>
      <c r="E79" s="190">
        <f t="shared" si="13"/>
        <v>0</v>
      </c>
      <c r="F79" s="190">
        <f t="shared" si="13"/>
        <v>0</v>
      </c>
      <c r="G79" s="190">
        <f t="shared" si="13"/>
        <v>0</v>
      </c>
      <c r="H79" s="190">
        <f t="shared" si="13"/>
        <v>0</v>
      </c>
      <c r="I79" s="190">
        <f t="shared" si="13"/>
        <v>0</v>
      </c>
      <c r="J79" s="190">
        <f t="shared" si="13"/>
        <v>0</v>
      </c>
      <c r="K79" s="41">
        <f t="shared" si="1"/>
        <v>0</v>
      </c>
    </row>
    <row r="80" spans="1:11" s="12" customFormat="1" ht="61.2" x14ac:dyDescent="0.2">
      <c r="A80" s="51" t="s">
        <v>89</v>
      </c>
      <c r="B80" s="35">
        <v>4111</v>
      </c>
      <c r="C80" s="35">
        <v>580</v>
      </c>
      <c r="D80" s="189">
        <v>0</v>
      </c>
      <c r="E80" s="190">
        <v>0</v>
      </c>
      <c r="F80" s="189">
        <v>0</v>
      </c>
      <c r="G80" s="189">
        <v>0</v>
      </c>
      <c r="H80" s="189">
        <v>0</v>
      </c>
      <c r="I80" s="189">
        <v>0</v>
      </c>
      <c r="J80" s="189">
        <v>0</v>
      </c>
      <c r="K80" s="41">
        <f t="shared" si="1"/>
        <v>0</v>
      </c>
    </row>
    <row r="81" spans="1:11" s="12" customFormat="1" ht="61.2" x14ac:dyDescent="0.2">
      <c r="A81" s="51" t="s">
        <v>90</v>
      </c>
      <c r="B81" s="35">
        <v>4112</v>
      </c>
      <c r="C81" s="35">
        <v>590</v>
      </c>
      <c r="D81" s="189">
        <v>0</v>
      </c>
      <c r="E81" s="190">
        <v>0</v>
      </c>
      <c r="F81" s="189">
        <v>0</v>
      </c>
      <c r="G81" s="189">
        <v>0</v>
      </c>
      <c r="H81" s="189">
        <v>0</v>
      </c>
      <c r="I81" s="189">
        <v>0</v>
      </c>
      <c r="J81" s="189">
        <v>0</v>
      </c>
      <c r="K81" s="41">
        <f t="shared" si="1"/>
        <v>0</v>
      </c>
    </row>
    <row r="82" spans="1:11" s="12" customFormat="1" ht="43.8" x14ac:dyDescent="0.2">
      <c r="A82" s="167" t="s">
        <v>125</v>
      </c>
      <c r="B82" s="35">
        <v>4113</v>
      </c>
      <c r="C82" s="35">
        <v>600</v>
      </c>
      <c r="D82" s="168">
        <v>0</v>
      </c>
      <c r="E82" s="194">
        <v>0</v>
      </c>
      <c r="F82" s="168">
        <v>0</v>
      </c>
      <c r="G82" s="168">
        <v>0</v>
      </c>
      <c r="H82" s="168">
        <v>0</v>
      </c>
      <c r="I82" s="168">
        <v>0</v>
      </c>
      <c r="J82" s="168">
        <v>0</v>
      </c>
      <c r="K82" s="41">
        <f t="shared" si="1"/>
        <v>0</v>
      </c>
    </row>
    <row r="83" spans="1:11" s="12" customFormat="1" ht="30.6" x14ac:dyDescent="0.2">
      <c r="A83" s="39" t="s">
        <v>91</v>
      </c>
      <c r="B83" s="39">
        <v>4200</v>
      </c>
      <c r="C83" s="39">
        <v>610</v>
      </c>
      <c r="D83" s="191">
        <f t="shared" ref="D83:J83" si="14">D84</f>
        <v>0</v>
      </c>
      <c r="E83" s="191">
        <f t="shared" si="14"/>
        <v>0</v>
      </c>
      <c r="F83" s="191">
        <f t="shared" si="14"/>
        <v>0</v>
      </c>
      <c r="G83" s="191">
        <f t="shared" si="14"/>
        <v>0</v>
      </c>
      <c r="H83" s="191">
        <f t="shared" si="14"/>
        <v>0</v>
      </c>
      <c r="I83" s="191">
        <f t="shared" si="14"/>
        <v>0</v>
      </c>
      <c r="J83" s="191">
        <f t="shared" si="14"/>
        <v>0</v>
      </c>
      <c r="K83" s="41">
        <f t="shared" si="1"/>
        <v>0</v>
      </c>
    </row>
    <row r="84" spans="1:11" s="12" customFormat="1" ht="30.6" x14ac:dyDescent="0.2">
      <c r="A84" s="49" t="s">
        <v>92</v>
      </c>
      <c r="B84" s="50">
        <v>4210</v>
      </c>
      <c r="C84" s="50">
        <v>620</v>
      </c>
      <c r="D84" s="189">
        <v>0</v>
      </c>
      <c r="E84" s="190">
        <v>0</v>
      </c>
      <c r="F84" s="189">
        <v>0</v>
      </c>
      <c r="G84" s="189">
        <v>0</v>
      </c>
      <c r="H84" s="189">
        <v>0</v>
      </c>
      <c r="I84" s="189">
        <v>0</v>
      </c>
      <c r="J84" s="189">
        <v>0</v>
      </c>
      <c r="K84" s="41">
        <f t="shared" si="1"/>
        <v>0</v>
      </c>
    </row>
    <row r="85" spans="1:11" s="12" customFormat="1" ht="10.199999999999999" x14ac:dyDescent="0.2">
      <c r="A85" s="51" t="s">
        <v>93</v>
      </c>
      <c r="B85" s="35">
        <v>5000</v>
      </c>
      <c r="C85" s="35">
        <v>630</v>
      </c>
      <c r="D85" s="168" t="s">
        <v>94</v>
      </c>
      <c r="E85" s="168">
        <v>0</v>
      </c>
      <c r="F85" s="169" t="s">
        <v>94</v>
      </c>
      <c r="G85" s="169" t="s">
        <v>94</v>
      </c>
      <c r="H85" s="169" t="s">
        <v>94</v>
      </c>
      <c r="I85" s="169" t="s">
        <v>94</v>
      </c>
      <c r="J85" s="169" t="s">
        <v>94</v>
      </c>
      <c r="K85" s="169" t="s">
        <v>94</v>
      </c>
    </row>
    <row r="86" spans="1:11" s="12" customFormat="1" ht="10.199999999999999" hidden="1" x14ac:dyDescent="0.2">
      <c r="A86" s="59"/>
      <c r="B86" s="60"/>
      <c r="C86" s="170"/>
      <c r="D86" s="197"/>
      <c r="E86" s="198"/>
      <c r="F86" s="197"/>
      <c r="G86" s="197"/>
      <c r="H86" s="197"/>
      <c r="I86" s="197"/>
      <c r="J86" s="197"/>
      <c r="K86" s="101"/>
    </row>
    <row r="87" spans="1:11" s="12" customFormat="1" ht="10.199999999999999" hidden="1" x14ac:dyDescent="0.2">
      <c r="A87" s="51"/>
      <c r="B87" s="35"/>
      <c r="C87" s="173"/>
      <c r="D87" s="199"/>
      <c r="E87" s="200"/>
      <c r="F87" s="199"/>
      <c r="G87" s="199"/>
      <c r="H87" s="199"/>
      <c r="I87" s="199"/>
      <c r="J87" s="199"/>
      <c r="K87" s="201"/>
    </row>
    <row r="88" spans="1:11" s="12" customFormat="1" ht="10.199999999999999" hidden="1" x14ac:dyDescent="0.2">
      <c r="A88" s="51"/>
      <c r="B88" s="35"/>
      <c r="C88" s="173"/>
      <c r="D88" s="199"/>
      <c r="E88" s="200"/>
      <c r="F88" s="199"/>
      <c r="G88" s="199"/>
      <c r="H88" s="199"/>
      <c r="I88" s="199"/>
      <c r="J88" s="199"/>
      <c r="K88" s="201"/>
    </row>
    <row r="89" spans="1:11" s="12" customFormat="1" ht="10.199999999999999" hidden="1" x14ac:dyDescent="0.2">
      <c r="A89" s="51"/>
      <c r="B89" s="35"/>
      <c r="C89" s="173"/>
      <c r="D89" s="199"/>
      <c r="E89" s="200"/>
      <c r="F89" s="199"/>
      <c r="G89" s="199"/>
      <c r="H89" s="199"/>
      <c r="I89" s="199"/>
      <c r="J89" s="199"/>
      <c r="K89" s="201"/>
    </row>
    <row r="90" spans="1:11" s="12" customFormat="1" ht="11.4" hidden="1" x14ac:dyDescent="0.2">
      <c r="A90" s="65"/>
      <c r="B90" s="39"/>
      <c r="C90" s="202"/>
      <c r="D90" s="203"/>
      <c r="E90" s="204"/>
      <c r="F90" s="203"/>
      <c r="G90" s="203"/>
      <c r="H90" s="203"/>
      <c r="I90" s="203"/>
      <c r="J90" s="203"/>
      <c r="K90" s="205"/>
    </row>
    <row r="91" spans="1:11" s="12" customFormat="1" ht="10.199999999999999" hidden="1" x14ac:dyDescent="0.2">
      <c r="A91" s="49"/>
      <c r="B91" s="50"/>
      <c r="C91" s="173"/>
      <c r="D91" s="206"/>
      <c r="E91" s="207"/>
      <c r="F91" s="206"/>
      <c r="G91" s="206"/>
      <c r="H91" s="206"/>
      <c r="I91" s="206"/>
      <c r="J91" s="206"/>
      <c r="K91" s="103"/>
    </row>
    <row r="92" spans="1:11" s="12" customFormat="1" ht="10.199999999999999" hidden="1" x14ac:dyDescent="0.2">
      <c r="A92" s="49"/>
      <c r="B92" s="50"/>
      <c r="C92" s="173"/>
      <c r="D92" s="206"/>
      <c r="E92" s="207"/>
      <c r="F92" s="206"/>
      <c r="G92" s="206"/>
      <c r="H92" s="206"/>
      <c r="I92" s="206"/>
      <c r="J92" s="206"/>
      <c r="K92" s="103"/>
    </row>
    <row r="93" spans="1:11" s="12" customFormat="1" ht="10.199999999999999" hidden="1" x14ac:dyDescent="0.2">
      <c r="A93" s="176"/>
      <c r="B93" s="140"/>
      <c r="C93" s="202"/>
      <c r="D93" s="208"/>
      <c r="E93" s="209"/>
      <c r="F93" s="208"/>
      <c r="G93" s="208"/>
      <c r="H93" s="208"/>
      <c r="I93" s="208"/>
      <c r="J93" s="208"/>
      <c r="K93" s="208"/>
    </row>
    <row r="94" spans="1:11" s="12" customFormat="1" ht="71.400000000000006" x14ac:dyDescent="0.2">
      <c r="A94" s="177" t="s">
        <v>157</v>
      </c>
      <c r="B94" s="72"/>
      <c r="C94" s="178"/>
      <c r="D94" s="179"/>
      <c r="E94" s="210"/>
      <c r="F94" s="179"/>
      <c r="G94" s="179"/>
      <c r="H94" s="179"/>
      <c r="I94" s="179"/>
      <c r="J94" s="179"/>
      <c r="K94" s="179"/>
    </row>
    <row r="95" spans="1:11" s="12" customFormat="1" ht="3" customHeight="1" x14ac:dyDescent="0.2">
      <c r="A95" s="181"/>
      <c r="B95" s="72"/>
      <c r="C95" s="178"/>
      <c r="D95" s="179"/>
      <c r="E95" s="21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sqref="A1:XFD1048576"/>
    </sheetView>
  </sheetViews>
  <sheetFormatPr defaultColWidth="9.109375" defaultRowHeight="13.8" x14ac:dyDescent="0.25"/>
  <cols>
    <col min="1" max="1" width="9.109375" style="3" customWidth="1"/>
    <col min="2" max="2" width="39" style="3" customWidth="1"/>
    <col min="3" max="3" width="4.6640625" style="3" customWidth="1"/>
    <col min="4" max="4" width="10.44140625" style="3" customWidth="1"/>
    <col min="5" max="5" width="8.88671875" style="3" customWidth="1"/>
    <col min="6" max="6" width="9.109375" style="3" customWidth="1"/>
    <col min="7" max="7" width="13.88671875" style="3" customWidth="1"/>
    <col min="8" max="8" width="14.88671875" style="3" customWidth="1"/>
    <col min="9" max="9" width="12.6640625" style="3" customWidth="1"/>
    <col min="10" max="12" width="9.109375" style="3" customWidth="1"/>
    <col min="13" max="14" width="10.109375" style="3" bestFit="1" customWidth="1"/>
    <col min="15" max="256" width="9.109375" style="3"/>
    <col min="257" max="257" width="9.109375" style="3" customWidth="1"/>
    <col min="258" max="258" width="39" style="3" customWidth="1"/>
    <col min="259" max="259" width="4.6640625" style="3" customWidth="1"/>
    <col min="260" max="260" width="10.44140625" style="3" customWidth="1"/>
    <col min="261" max="261" width="8.88671875" style="3" customWidth="1"/>
    <col min="262" max="262" width="9.109375" style="3" customWidth="1"/>
    <col min="263" max="263" width="13.88671875" style="3" customWidth="1"/>
    <col min="264" max="264" width="14.88671875" style="3" customWidth="1"/>
    <col min="265" max="265" width="12.6640625" style="3" customWidth="1"/>
    <col min="266" max="268" width="9.109375" style="3" customWidth="1"/>
    <col min="269" max="270" width="10.109375" style="3" bestFit="1" customWidth="1"/>
    <col min="271" max="512" width="9.109375" style="3"/>
    <col min="513" max="513" width="9.109375" style="3" customWidth="1"/>
    <col min="514" max="514" width="39" style="3" customWidth="1"/>
    <col min="515" max="515" width="4.6640625" style="3" customWidth="1"/>
    <col min="516" max="516" width="10.44140625" style="3" customWidth="1"/>
    <col min="517" max="517" width="8.88671875" style="3" customWidth="1"/>
    <col min="518" max="518" width="9.109375" style="3" customWidth="1"/>
    <col min="519" max="519" width="13.88671875" style="3" customWidth="1"/>
    <col min="520" max="520" width="14.88671875" style="3" customWidth="1"/>
    <col min="521" max="521" width="12.6640625" style="3" customWidth="1"/>
    <col min="522" max="524" width="9.109375" style="3" customWidth="1"/>
    <col min="525" max="526" width="10.109375" style="3" bestFit="1" customWidth="1"/>
    <col min="527" max="768" width="9.109375" style="3"/>
    <col min="769" max="769" width="9.109375" style="3" customWidth="1"/>
    <col min="770" max="770" width="39" style="3" customWidth="1"/>
    <col min="771" max="771" width="4.6640625" style="3" customWidth="1"/>
    <col min="772" max="772" width="10.44140625" style="3" customWidth="1"/>
    <col min="773" max="773" width="8.88671875" style="3" customWidth="1"/>
    <col min="774" max="774" width="9.109375" style="3" customWidth="1"/>
    <col min="775" max="775" width="13.88671875" style="3" customWidth="1"/>
    <col min="776" max="776" width="14.88671875" style="3" customWidth="1"/>
    <col min="777" max="777" width="12.6640625" style="3" customWidth="1"/>
    <col min="778" max="780" width="9.109375" style="3" customWidth="1"/>
    <col min="781" max="782" width="10.109375" style="3" bestFit="1" customWidth="1"/>
    <col min="783" max="1024" width="9.109375" style="3"/>
    <col min="1025" max="1025" width="9.109375" style="3" customWidth="1"/>
    <col min="1026" max="1026" width="39" style="3" customWidth="1"/>
    <col min="1027" max="1027" width="4.6640625" style="3" customWidth="1"/>
    <col min="1028" max="1028" width="10.44140625" style="3" customWidth="1"/>
    <col min="1029" max="1029" width="8.88671875" style="3" customWidth="1"/>
    <col min="1030" max="1030" width="9.109375" style="3" customWidth="1"/>
    <col min="1031" max="1031" width="13.88671875" style="3" customWidth="1"/>
    <col min="1032" max="1032" width="14.88671875" style="3" customWidth="1"/>
    <col min="1033" max="1033" width="12.6640625" style="3" customWidth="1"/>
    <col min="1034" max="1036" width="9.109375" style="3" customWidth="1"/>
    <col min="1037" max="1038" width="10.109375" style="3" bestFit="1" customWidth="1"/>
    <col min="1039" max="1280" width="9.109375" style="3"/>
    <col min="1281" max="1281" width="9.109375" style="3" customWidth="1"/>
    <col min="1282" max="1282" width="39" style="3" customWidth="1"/>
    <col min="1283" max="1283" width="4.6640625" style="3" customWidth="1"/>
    <col min="1284" max="1284" width="10.44140625" style="3" customWidth="1"/>
    <col min="1285" max="1285" width="8.88671875" style="3" customWidth="1"/>
    <col min="1286" max="1286" width="9.109375" style="3" customWidth="1"/>
    <col min="1287" max="1287" width="13.88671875" style="3" customWidth="1"/>
    <col min="1288" max="1288" width="14.88671875" style="3" customWidth="1"/>
    <col min="1289" max="1289" width="12.6640625" style="3" customWidth="1"/>
    <col min="1290" max="1292" width="9.109375" style="3" customWidth="1"/>
    <col min="1293" max="1294" width="10.109375" style="3" bestFit="1" customWidth="1"/>
    <col min="1295" max="1536" width="9.109375" style="3"/>
    <col min="1537" max="1537" width="9.109375" style="3" customWidth="1"/>
    <col min="1538" max="1538" width="39" style="3" customWidth="1"/>
    <col min="1539" max="1539" width="4.6640625" style="3" customWidth="1"/>
    <col min="1540" max="1540" width="10.44140625" style="3" customWidth="1"/>
    <col min="1541" max="1541" width="8.88671875" style="3" customWidth="1"/>
    <col min="1542" max="1542" width="9.109375" style="3" customWidth="1"/>
    <col min="1543" max="1543" width="13.88671875" style="3" customWidth="1"/>
    <col min="1544" max="1544" width="14.88671875" style="3" customWidth="1"/>
    <col min="1545" max="1545" width="12.6640625" style="3" customWidth="1"/>
    <col min="1546" max="1548" width="9.109375" style="3" customWidth="1"/>
    <col min="1549" max="1550" width="10.109375" style="3" bestFit="1" customWidth="1"/>
    <col min="1551" max="1792" width="9.109375" style="3"/>
    <col min="1793" max="1793" width="9.109375" style="3" customWidth="1"/>
    <col min="1794" max="1794" width="39" style="3" customWidth="1"/>
    <col min="1795" max="1795" width="4.6640625" style="3" customWidth="1"/>
    <col min="1796" max="1796" width="10.44140625" style="3" customWidth="1"/>
    <col min="1797" max="1797" width="8.88671875" style="3" customWidth="1"/>
    <col min="1798" max="1798" width="9.109375" style="3" customWidth="1"/>
    <col min="1799" max="1799" width="13.88671875" style="3" customWidth="1"/>
    <col min="1800" max="1800" width="14.88671875" style="3" customWidth="1"/>
    <col min="1801" max="1801" width="12.6640625" style="3" customWidth="1"/>
    <col min="1802" max="1804" width="9.109375" style="3" customWidth="1"/>
    <col min="1805" max="1806" width="10.109375" style="3" bestFit="1" customWidth="1"/>
    <col min="1807" max="2048" width="9.109375" style="3"/>
    <col min="2049" max="2049" width="9.109375" style="3" customWidth="1"/>
    <col min="2050" max="2050" width="39" style="3" customWidth="1"/>
    <col min="2051" max="2051" width="4.6640625" style="3" customWidth="1"/>
    <col min="2052" max="2052" width="10.44140625" style="3" customWidth="1"/>
    <col min="2053" max="2053" width="8.88671875" style="3" customWidth="1"/>
    <col min="2054" max="2054" width="9.109375" style="3" customWidth="1"/>
    <col min="2055" max="2055" width="13.88671875" style="3" customWidth="1"/>
    <col min="2056" max="2056" width="14.88671875" style="3" customWidth="1"/>
    <col min="2057" max="2057" width="12.6640625" style="3" customWidth="1"/>
    <col min="2058" max="2060" width="9.109375" style="3" customWidth="1"/>
    <col min="2061" max="2062" width="10.109375" style="3" bestFit="1" customWidth="1"/>
    <col min="2063" max="2304" width="9.109375" style="3"/>
    <col min="2305" max="2305" width="9.109375" style="3" customWidth="1"/>
    <col min="2306" max="2306" width="39" style="3" customWidth="1"/>
    <col min="2307" max="2307" width="4.6640625" style="3" customWidth="1"/>
    <col min="2308" max="2308" width="10.44140625" style="3" customWidth="1"/>
    <col min="2309" max="2309" width="8.88671875" style="3" customWidth="1"/>
    <col min="2310" max="2310" width="9.109375" style="3" customWidth="1"/>
    <col min="2311" max="2311" width="13.88671875" style="3" customWidth="1"/>
    <col min="2312" max="2312" width="14.88671875" style="3" customWidth="1"/>
    <col min="2313" max="2313" width="12.6640625" style="3" customWidth="1"/>
    <col min="2314" max="2316" width="9.109375" style="3" customWidth="1"/>
    <col min="2317" max="2318" width="10.109375" style="3" bestFit="1" customWidth="1"/>
    <col min="2319" max="2560" width="9.109375" style="3"/>
    <col min="2561" max="2561" width="9.109375" style="3" customWidth="1"/>
    <col min="2562" max="2562" width="39" style="3" customWidth="1"/>
    <col min="2563" max="2563" width="4.6640625" style="3" customWidth="1"/>
    <col min="2564" max="2564" width="10.44140625" style="3" customWidth="1"/>
    <col min="2565" max="2565" width="8.88671875" style="3" customWidth="1"/>
    <col min="2566" max="2566" width="9.109375" style="3" customWidth="1"/>
    <col min="2567" max="2567" width="13.88671875" style="3" customWidth="1"/>
    <col min="2568" max="2568" width="14.88671875" style="3" customWidth="1"/>
    <col min="2569" max="2569" width="12.6640625" style="3" customWidth="1"/>
    <col min="2570" max="2572" width="9.109375" style="3" customWidth="1"/>
    <col min="2573" max="2574" width="10.109375" style="3" bestFit="1" customWidth="1"/>
    <col min="2575" max="2816" width="9.109375" style="3"/>
    <col min="2817" max="2817" width="9.109375" style="3" customWidth="1"/>
    <col min="2818" max="2818" width="39" style="3" customWidth="1"/>
    <col min="2819" max="2819" width="4.6640625" style="3" customWidth="1"/>
    <col min="2820" max="2820" width="10.44140625" style="3" customWidth="1"/>
    <col min="2821" max="2821" width="8.88671875" style="3" customWidth="1"/>
    <col min="2822" max="2822" width="9.109375" style="3" customWidth="1"/>
    <col min="2823" max="2823" width="13.88671875" style="3" customWidth="1"/>
    <col min="2824" max="2824" width="14.88671875" style="3" customWidth="1"/>
    <col min="2825" max="2825" width="12.6640625" style="3" customWidth="1"/>
    <col min="2826" max="2828" width="9.109375" style="3" customWidth="1"/>
    <col min="2829" max="2830" width="10.109375" style="3" bestFit="1" customWidth="1"/>
    <col min="2831" max="3072" width="9.109375" style="3"/>
    <col min="3073" max="3073" width="9.109375" style="3" customWidth="1"/>
    <col min="3074" max="3074" width="39" style="3" customWidth="1"/>
    <col min="3075" max="3075" width="4.6640625" style="3" customWidth="1"/>
    <col min="3076" max="3076" width="10.44140625" style="3" customWidth="1"/>
    <col min="3077" max="3077" width="8.88671875" style="3" customWidth="1"/>
    <col min="3078" max="3078" width="9.109375" style="3" customWidth="1"/>
    <col min="3079" max="3079" width="13.88671875" style="3" customWidth="1"/>
    <col min="3080" max="3080" width="14.88671875" style="3" customWidth="1"/>
    <col min="3081" max="3081" width="12.6640625" style="3" customWidth="1"/>
    <col min="3082" max="3084" width="9.109375" style="3" customWidth="1"/>
    <col min="3085" max="3086" width="10.109375" style="3" bestFit="1" customWidth="1"/>
    <col min="3087" max="3328" width="9.109375" style="3"/>
    <col min="3329" max="3329" width="9.109375" style="3" customWidth="1"/>
    <col min="3330" max="3330" width="39" style="3" customWidth="1"/>
    <col min="3331" max="3331" width="4.6640625" style="3" customWidth="1"/>
    <col min="3332" max="3332" width="10.44140625" style="3" customWidth="1"/>
    <col min="3333" max="3333" width="8.88671875" style="3" customWidth="1"/>
    <col min="3334" max="3334" width="9.109375" style="3" customWidth="1"/>
    <col min="3335" max="3335" width="13.88671875" style="3" customWidth="1"/>
    <col min="3336" max="3336" width="14.88671875" style="3" customWidth="1"/>
    <col min="3337" max="3337" width="12.6640625" style="3" customWidth="1"/>
    <col min="3338" max="3340" width="9.109375" style="3" customWidth="1"/>
    <col min="3341" max="3342" width="10.109375" style="3" bestFit="1" customWidth="1"/>
    <col min="3343" max="3584" width="9.109375" style="3"/>
    <col min="3585" max="3585" width="9.109375" style="3" customWidth="1"/>
    <col min="3586" max="3586" width="39" style="3" customWidth="1"/>
    <col min="3587" max="3587" width="4.6640625" style="3" customWidth="1"/>
    <col min="3588" max="3588" width="10.44140625" style="3" customWidth="1"/>
    <col min="3589" max="3589" width="8.88671875" style="3" customWidth="1"/>
    <col min="3590" max="3590" width="9.109375" style="3" customWidth="1"/>
    <col min="3591" max="3591" width="13.88671875" style="3" customWidth="1"/>
    <col min="3592" max="3592" width="14.88671875" style="3" customWidth="1"/>
    <col min="3593" max="3593" width="12.6640625" style="3" customWidth="1"/>
    <col min="3594" max="3596" width="9.109375" style="3" customWidth="1"/>
    <col min="3597" max="3598" width="10.109375" style="3" bestFit="1" customWidth="1"/>
    <col min="3599" max="3840" width="9.109375" style="3"/>
    <col min="3841" max="3841" width="9.109375" style="3" customWidth="1"/>
    <col min="3842" max="3842" width="39" style="3" customWidth="1"/>
    <col min="3843" max="3843" width="4.6640625" style="3" customWidth="1"/>
    <col min="3844" max="3844" width="10.44140625" style="3" customWidth="1"/>
    <col min="3845" max="3845" width="8.88671875" style="3" customWidth="1"/>
    <col min="3846" max="3846" width="9.109375" style="3" customWidth="1"/>
    <col min="3847" max="3847" width="13.88671875" style="3" customWidth="1"/>
    <col min="3848" max="3848" width="14.88671875" style="3" customWidth="1"/>
    <col min="3849" max="3849" width="12.6640625" style="3" customWidth="1"/>
    <col min="3850" max="3852" width="9.109375" style="3" customWidth="1"/>
    <col min="3853" max="3854" width="10.109375" style="3" bestFit="1" customWidth="1"/>
    <col min="3855" max="4096" width="9.109375" style="3"/>
    <col min="4097" max="4097" width="9.109375" style="3" customWidth="1"/>
    <col min="4098" max="4098" width="39" style="3" customWidth="1"/>
    <col min="4099" max="4099" width="4.6640625" style="3" customWidth="1"/>
    <col min="4100" max="4100" width="10.44140625" style="3" customWidth="1"/>
    <col min="4101" max="4101" width="8.88671875" style="3" customWidth="1"/>
    <col min="4102" max="4102" width="9.109375" style="3" customWidth="1"/>
    <col min="4103" max="4103" width="13.88671875" style="3" customWidth="1"/>
    <col min="4104" max="4104" width="14.88671875" style="3" customWidth="1"/>
    <col min="4105" max="4105" width="12.6640625" style="3" customWidth="1"/>
    <col min="4106" max="4108" width="9.109375" style="3" customWidth="1"/>
    <col min="4109" max="4110" width="10.109375" style="3" bestFit="1" customWidth="1"/>
    <col min="4111" max="4352" width="9.109375" style="3"/>
    <col min="4353" max="4353" width="9.109375" style="3" customWidth="1"/>
    <col min="4354" max="4354" width="39" style="3" customWidth="1"/>
    <col min="4355" max="4355" width="4.6640625" style="3" customWidth="1"/>
    <col min="4356" max="4356" width="10.44140625" style="3" customWidth="1"/>
    <col min="4357" max="4357" width="8.88671875" style="3" customWidth="1"/>
    <col min="4358" max="4358" width="9.109375" style="3" customWidth="1"/>
    <col min="4359" max="4359" width="13.88671875" style="3" customWidth="1"/>
    <col min="4360" max="4360" width="14.88671875" style="3" customWidth="1"/>
    <col min="4361" max="4361" width="12.6640625" style="3" customWidth="1"/>
    <col min="4362" max="4364" width="9.109375" style="3" customWidth="1"/>
    <col min="4365" max="4366" width="10.109375" style="3" bestFit="1" customWidth="1"/>
    <col min="4367" max="4608" width="9.109375" style="3"/>
    <col min="4609" max="4609" width="9.109375" style="3" customWidth="1"/>
    <col min="4610" max="4610" width="39" style="3" customWidth="1"/>
    <col min="4611" max="4611" width="4.6640625" style="3" customWidth="1"/>
    <col min="4612" max="4612" width="10.44140625" style="3" customWidth="1"/>
    <col min="4613" max="4613" width="8.88671875" style="3" customWidth="1"/>
    <col min="4614" max="4614" width="9.109375" style="3" customWidth="1"/>
    <col min="4615" max="4615" width="13.88671875" style="3" customWidth="1"/>
    <col min="4616" max="4616" width="14.88671875" style="3" customWidth="1"/>
    <col min="4617" max="4617" width="12.6640625" style="3" customWidth="1"/>
    <col min="4618" max="4620" width="9.109375" style="3" customWidth="1"/>
    <col min="4621" max="4622" width="10.109375" style="3" bestFit="1" customWidth="1"/>
    <col min="4623" max="4864" width="9.109375" style="3"/>
    <col min="4865" max="4865" width="9.109375" style="3" customWidth="1"/>
    <col min="4866" max="4866" width="39" style="3" customWidth="1"/>
    <col min="4867" max="4867" width="4.6640625" style="3" customWidth="1"/>
    <col min="4868" max="4868" width="10.44140625" style="3" customWidth="1"/>
    <col min="4869" max="4869" width="8.88671875" style="3" customWidth="1"/>
    <col min="4870" max="4870" width="9.109375" style="3" customWidth="1"/>
    <col min="4871" max="4871" width="13.88671875" style="3" customWidth="1"/>
    <col min="4872" max="4872" width="14.88671875" style="3" customWidth="1"/>
    <col min="4873" max="4873" width="12.6640625" style="3" customWidth="1"/>
    <col min="4874" max="4876" width="9.109375" style="3" customWidth="1"/>
    <col min="4877" max="4878" width="10.109375" style="3" bestFit="1" customWidth="1"/>
    <col min="4879" max="5120" width="9.109375" style="3"/>
    <col min="5121" max="5121" width="9.109375" style="3" customWidth="1"/>
    <col min="5122" max="5122" width="39" style="3" customWidth="1"/>
    <col min="5123" max="5123" width="4.6640625" style="3" customWidth="1"/>
    <col min="5124" max="5124" width="10.44140625" style="3" customWidth="1"/>
    <col min="5125" max="5125" width="8.88671875" style="3" customWidth="1"/>
    <col min="5126" max="5126" width="9.109375" style="3" customWidth="1"/>
    <col min="5127" max="5127" width="13.88671875" style="3" customWidth="1"/>
    <col min="5128" max="5128" width="14.88671875" style="3" customWidth="1"/>
    <col min="5129" max="5129" width="12.6640625" style="3" customWidth="1"/>
    <col min="5130" max="5132" width="9.109375" style="3" customWidth="1"/>
    <col min="5133" max="5134" width="10.109375" style="3" bestFit="1" customWidth="1"/>
    <col min="5135" max="5376" width="9.109375" style="3"/>
    <col min="5377" max="5377" width="9.109375" style="3" customWidth="1"/>
    <col min="5378" max="5378" width="39" style="3" customWidth="1"/>
    <col min="5379" max="5379" width="4.6640625" style="3" customWidth="1"/>
    <col min="5380" max="5380" width="10.44140625" style="3" customWidth="1"/>
    <col min="5381" max="5381" width="8.88671875" style="3" customWidth="1"/>
    <col min="5382" max="5382" width="9.109375" style="3" customWidth="1"/>
    <col min="5383" max="5383" width="13.88671875" style="3" customWidth="1"/>
    <col min="5384" max="5384" width="14.88671875" style="3" customWidth="1"/>
    <col min="5385" max="5385" width="12.6640625" style="3" customWidth="1"/>
    <col min="5386" max="5388" width="9.109375" style="3" customWidth="1"/>
    <col min="5389" max="5390" width="10.109375" style="3" bestFit="1" customWidth="1"/>
    <col min="5391" max="5632" width="9.109375" style="3"/>
    <col min="5633" max="5633" width="9.109375" style="3" customWidth="1"/>
    <col min="5634" max="5634" width="39" style="3" customWidth="1"/>
    <col min="5635" max="5635" width="4.6640625" style="3" customWidth="1"/>
    <col min="5636" max="5636" width="10.44140625" style="3" customWidth="1"/>
    <col min="5637" max="5637" width="8.88671875" style="3" customWidth="1"/>
    <col min="5638" max="5638" width="9.109375" style="3" customWidth="1"/>
    <col min="5639" max="5639" width="13.88671875" style="3" customWidth="1"/>
    <col min="5640" max="5640" width="14.88671875" style="3" customWidth="1"/>
    <col min="5641" max="5641" width="12.6640625" style="3" customWidth="1"/>
    <col min="5642" max="5644" width="9.109375" style="3" customWidth="1"/>
    <col min="5645" max="5646" width="10.109375" style="3" bestFit="1" customWidth="1"/>
    <col min="5647" max="5888" width="9.109375" style="3"/>
    <col min="5889" max="5889" width="9.109375" style="3" customWidth="1"/>
    <col min="5890" max="5890" width="39" style="3" customWidth="1"/>
    <col min="5891" max="5891" width="4.6640625" style="3" customWidth="1"/>
    <col min="5892" max="5892" width="10.44140625" style="3" customWidth="1"/>
    <col min="5893" max="5893" width="8.88671875" style="3" customWidth="1"/>
    <col min="5894" max="5894" width="9.109375" style="3" customWidth="1"/>
    <col min="5895" max="5895" width="13.88671875" style="3" customWidth="1"/>
    <col min="5896" max="5896" width="14.88671875" style="3" customWidth="1"/>
    <col min="5897" max="5897" width="12.6640625" style="3" customWidth="1"/>
    <col min="5898" max="5900" width="9.109375" style="3" customWidth="1"/>
    <col min="5901" max="5902" width="10.109375" style="3" bestFit="1" customWidth="1"/>
    <col min="5903" max="6144" width="9.109375" style="3"/>
    <col min="6145" max="6145" width="9.109375" style="3" customWidth="1"/>
    <col min="6146" max="6146" width="39" style="3" customWidth="1"/>
    <col min="6147" max="6147" width="4.6640625" style="3" customWidth="1"/>
    <col min="6148" max="6148" width="10.44140625" style="3" customWidth="1"/>
    <col min="6149" max="6149" width="8.88671875" style="3" customWidth="1"/>
    <col min="6150" max="6150" width="9.109375" style="3" customWidth="1"/>
    <col min="6151" max="6151" width="13.88671875" style="3" customWidth="1"/>
    <col min="6152" max="6152" width="14.88671875" style="3" customWidth="1"/>
    <col min="6153" max="6153" width="12.6640625" style="3" customWidth="1"/>
    <col min="6154" max="6156" width="9.109375" style="3" customWidth="1"/>
    <col min="6157" max="6158" width="10.109375" style="3" bestFit="1" customWidth="1"/>
    <col min="6159" max="6400" width="9.109375" style="3"/>
    <col min="6401" max="6401" width="9.109375" style="3" customWidth="1"/>
    <col min="6402" max="6402" width="39" style="3" customWidth="1"/>
    <col min="6403" max="6403" width="4.6640625" style="3" customWidth="1"/>
    <col min="6404" max="6404" width="10.44140625" style="3" customWidth="1"/>
    <col min="6405" max="6405" width="8.88671875" style="3" customWidth="1"/>
    <col min="6406" max="6406" width="9.109375" style="3" customWidth="1"/>
    <col min="6407" max="6407" width="13.88671875" style="3" customWidth="1"/>
    <col min="6408" max="6408" width="14.88671875" style="3" customWidth="1"/>
    <col min="6409" max="6409" width="12.6640625" style="3" customWidth="1"/>
    <col min="6410" max="6412" width="9.109375" style="3" customWidth="1"/>
    <col min="6413" max="6414" width="10.109375" style="3" bestFit="1" customWidth="1"/>
    <col min="6415" max="6656" width="9.109375" style="3"/>
    <col min="6657" max="6657" width="9.109375" style="3" customWidth="1"/>
    <col min="6658" max="6658" width="39" style="3" customWidth="1"/>
    <col min="6659" max="6659" width="4.6640625" style="3" customWidth="1"/>
    <col min="6660" max="6660" width="10.44140625" style="3" customWidth="1"/>
    <col min="6661" max="6661" width="8.88671875" style="3" customWidth="1"/>
    <col min="6662" max="6662" width="9.109375" style="3" customWidth="1"/>
    <col min="6663" max="6663" width="13.88671875" style="3" customWidth="1"/>
    <col min="6664" max="6664" width="14.88671875" style="3" customWidth="1"/>
    <col min="6665" max="6665" width="12.6640625" style="3" customWidth="1"/>
    <col min="6666" max="6668" width="9.109375" style="3" customWidth="1"/>
    <col min="6669" max="6670" width="10.109375" style="3" bestFit="1" customWidth="1"/>
    <col min="6671" max="6912" width="9.109375" style="3"/>
    <col min="6913" max="6913" width="9.109375" style="3" customWidth="1"/>
    <col min="6914" max="6914" width="39" style="3" customWidth="1"/>
    <col min="6915" max="6915" width="4.6640625" style="3" customWidth="1"/>
    <col min="6916" max="6916" width="10.44140625" style="3" customWidth="1"/>
    <col min="6917" max="6917" width="8.88671875" style="3" customWidth="1"/>
    <col min="6918" max="6918" width="9.109375" style="3" customWidth="1"/>
    <col min="6919" max="6919" width="13.88671875" style="3" customWidth="1"/>
    <col min="6920" max="6920" width="14.88671875" style="3" customWidth="1"/>
    <col min="6921" max="6921" width="12.6640625" style="3" customWidth="1"/>
    <col min="6922" max="6924" width="9.109375" style="3" customWidth="1"/>
    <col min="6925" max="6926" width="10.109375" style="3" bestFit="1" customWidth="1"/>
    <col min="6927" max="7168" width="9.109375" style="3"/>
    <col min="7169" max="7169" width="9.109375" style="3" customWidth="1"/>
    <col min="7170" max="7170" width="39" style="3" customWidth="1"/>
    <col min="7171" max="7171" width="4.6640625" style="3" customWidth="1"/>
    <col min="7172" max="7172" width="10.44140625" style="3" customWidth="1"/>
    <col min="7173" max="7173" width="8.88671875" style="3" customWidth="1"/>
    <col min="7174" max="7174" width="9.109375" style="3" customWidth="1"/>
    <col min="7175" max="7175" width="13.88671875" style="3" customWidth="1"/>
    <col min="7176" max="7176" width="14.88671875" style="3" customWidth="1"/>
    <col min="7177" max="7177" width="12.6640625" style="3" customWidth="1"/>
    <col min="7178" max="7180" width="9.109375" style="3" customWidth="1"/>
    <col min="7181" max="7182" width="10.109375" style="3" bestFit="1" customWidth="1"/>
    <col min="7183" max="7424" width="9.109375" style="3"/>
    <col min="7425" max="7425" width="9.109375" style="3" customWidth="1"/>
    <col min="7426" max="7426" width="39" style="3" customWidth="1"/>
    <col min="7427" max="7427" width="4.6640625" style="3" customWidth="1"/>
    <col min="7428" max="7428" width="10.44140625" style="3" customWidth="1"/>
    <col min="7429" max="7429" width="8.88671875" style="3" customWidth="1"/>
    <col min="7430" max="7430" width="9.109375" style="3" customWidth="1"/>
    <col min="7431" max="7431" width="13.88671875" style="3" customWidth="1"/>
    <col min="7432" max="7432" width="14.88671875" style="3" customWidth="1"/>
    <col min="7433" max="7433" width="12.6640625" style="3" customWidth="1"/>
    <col min="7434" max="7436" width="9.109375" style="3" customWidth="1"/>
    <col min="7437" max="7438" width="10.109375" style="3" bestFit="1" customWidth="1"/>
    <col min="7439" max="7680" width="9.109375" style="3"/>
    <col min="7681" max="7681" width="9.109375" style="3" customWidth="1"/>
    <col min="7682" max="7682" width="39" style="3" customWidth="1"/>
    <col min="7683" max="7683" width="4.6640625" style="3" customWidth="1"/>
    <col min="7684" max="7684" width="10.44140625" style="3" customWidth="1"/>
    <col min="7685" max="7685" width="8.88671875" style="3" customWidth="1"/>
    <col min="7686" max="7686" width="9.109375" style="3" customWidth="1"/>
    <col min="7687" max="7687" width="13.88671875" style="3" customWidth="1"/>
    <col min="7688" max="7688" width="14.88671875" style="3" customWidth="1"/>
    <col min="7689" max="7689" width="12.6640625" style="3" customWidth="1"/>
    <col min="7690" max="7692" width="9.109375" style="3" customWidth="1"/>
    <col min="7693" max="7694" width="10.109375" style="3" bestFit="1" customWidth="1"/>
    <col min="7695" max="7936" width="9.109375" style="3"/>
    <col min="7937" max="7937" width="9.109375" style="3" customWidth="1"/>
    <col min="7938" max="7938" width="39" style="3" customWidth="1"/>
    <col min="7939" max="7939" width="4.6640625" style="3" customWidth="1"/>
    <col min="7940" max="7940" width="10.44140625" style="3" customWidth="1"/>
    <col min="7941" max="7941" width="8.88671875" style="3" customWidth="1"/>
    <col min="7942" max="7942" width="9.109375" style="3" customWidth="1"/>
    <col min="7943" max="7943" width="13.88671875" style="3" customWidth="1"/>
    <col min="7944" max="7944" width="14.88671875" style="3" customWidth="1"/>
    <col min="7945" max="7945" width="12.6640625" style="3" customWidth="1"/>
    <col min="7946" max="7948" width="9.109375" style="3" customWidth="1"/>
    <col min="7949" max="7950" width="10.109375" style="3" bestFit="1" customWidth="1"/>
    <col min="7951" max="8192" width="9.109375" style="3"/>
    <col min="8193" max="8193" width="9.109375" style="3" customWidth="1"/>
    <col min="8194" max="8194" width="39" style="3" customWidth="1"/>
    <col min="8195" max="8195" width="4.6640625" style="3" customWidth="1"/>
    <col min="8196" max="8196" width="10.44140625" style="3" customWidth="1"/>
    <col min="8197" max="8197" width="8.88671875" style="3" customWidth="1"/>
    <col min="8198" max="8198" width="9.109375" style="3" customWidth="1"/>
    <col min="8199" max="8199" width="13.88671875" style="3" customWidth="1"/>
    <col min="8200" max="8200" width="14.88671875" style="3" customWidth="1"/>
    <col min="8201" max="8201" width="12.6640625" style="3" customWidth="1"/>
    <col min="8202" max="8204" width="9.109375" style="3" customWidth="1"/>
    <col min="8205" max="8206" width="10.109375" style="3" bestFit="1" customWidth="1"/>
    <col min="8207" max="8448" width="9.109375" style="3"/>
    <col min="8449" max="8449" width="9.109375" style="3" customWidth="1"/>
    <col min="8450" max="8450" width="39" style="3" customWidth="1"/>
    <col min="8451" max="8451" width="4.6640625" style="3" customWidth="1"/>
    <col min="8452" max="8452" width="10.44140625" style="3" customWidth="1"/>
    <col min="8453" max="8453" width="8.88671875" style="3" customWidth="1"/>
    <col min="8454" max="8454" width="9.109375" style="3" customWidth="1"/>
    <col min="8455" max="8455" width="13.88671875" style="3" customWidth="1"/>
    <col min="8456" max="8456" width="14.88671875" style="3" customWidth="1"/>
    <col min="8457" max="8457" width="12.6640625" style="3" customWidth="1"/>
    <col min="8458" max="8460" width="9.109375" style="3" customWidth="1"/>
    <col min="8461" max="8462" width="10.109375" style="3" bestFit="1" customWidth="1"/>
    <col min="8463" max="8704" width="9.109375" style="3"/>
    <col min="8705" max="8705" width="9.109375" style="3" customWidth="1"/>
    <col min="8706" max="8706" width="39" style="3" customWidth="1"/>
    <col min="8707" max="8707" width="4.6640625" style="3" customWidth="1"/>
    <col min="8708" max="8708" width="10.44140625" style="3" customWidth="1"/>
    <col min="8709" max="8709" width="8.88671875" style="3" customWidth="1"/>
    <col min="8710" max="8710" width="9.109375" style="3" customWidth="1"/>
    <col min="8711" max="8711" width="13.88671875" style="3" customWidth="1"/>
    <col min="8712" max="8712" width="14.88671875" style="3" customWidth="1"/>
    <col min="8713" max="8713" width="12.6640625" style="3" customWidth="1"/>
    <col min="8714" max="8716" width="9.109375" style="3" customWidth="1"/>
    <col min="8717" max="8718" width="10.109375" style="3" bestFit="1" customWidth="1"/>
    <col min="8719" max="8960" width="9.109375" style="3"/>
    <col min="8961" max="8961" width="9.109375" style="3" customWidth="1"/>
    <col min="8962" max="8962" width="39" style="3" customWidth="1"/>
    <col min="8963" max="8963" width="4.6640625" style="3" customWidth="1"/>
    <col min="8964" max="8964" width="10.44140625" style="3" customWidth="1"/>
    <col min="8965" max="8965" width="8.88671875" style="3" customWidth="1"/>
    <col min="8966" max="8966" width="9.109375" style="3" customWidth="1"/>
    <col min="8967" max="8967" width="13.88671875" style="3" customWidth="1"/>
    <col min="8968" max="8968" width="14.88671875" style="3" customWidth="1"/>
    <col min="8969" max="8969" width="12.6640625" style="3" customWidth="1"/>
    <col min="8970" max="8972" width="9.109375" style="3" customWidth="1"/>
    <col min="8973" max="8974" width="10.109375" style="3" bestFit="1" customWidth="1"/>
    <col min="8975" max="9216" width="9.109375" style="3"/>
    <col min="9217" max="9217" width="9.109375" style="3" customWidth="1"/>
    <col min="9218" max="9218" width="39" style="3" customWidth="1"/>
    <col min="9219" max="9219" width="4.6640625" style="3" customWidth="1"/>
    <col min="9220" max="9220" width="10.44140625" style="3" customWidth="1"/>
    <col min="9221" max="9221" width="8.88671875" style="3" customWidth="1"/>
    <col min="9222" max="9222" width="9.109375" style="3" customWidth="1"/>
    <col min="9223" max="9223" width="13.88671875" style="3" customWidth="1"/>
    <col min="9224" max="9224" width="14.88671875" style="3" customWidth="1"/>
    <col min="9225" max="9225" width="12.6640625" style="3" customWidth="1"/>
    <col min="9226" max="9228" width="9.109375" style="3" customWidth="1"/>
    <col min="9229" max="9230" width="10.109375" style="3" bestFit="1" customWidth="1"/>
    <col min="9231" max="9472" width="9.109375" style="3"/>
    <col min="9473" max="9473" width="9.109375" style="3" customWidth="1"/>
    <col min="9474" max="9474" width="39" style="3" customWidth="1"/>
    <col min="9475" max="9475" width="4.6640625" style="3" customWidth="1"/>
    <col min="9476" max="9476" width="10.44140625" style="3" customWidth="1"/>
    <col min="9477" max="9477" width="8.88671875" style="3" customWidth="1"/>
    <col min="9478" max="9478" width="9.109375" style="3" customWidth="1"/>
    <col min="9479" max="9479" width="13.88671875" style="3" customWidth="1"/>
    <col min="9480" max="9480" width="14.88671875" style="3" customWidth="1"/>
    <col min="9481" max="9481" width="12.6640625" style="3" customWidth="1"/>
    <col min="9482" max="9484" width="9.109375" style="3" customWidth="1"/>
    <col min="9485" max="9486" width="10.109375" style="3" bestFit="1" customWidth="1"/>
    <col min="9487" max="9728" width="9.109375" style="3"/>
    <col min="9729" max="9729" width="9.109375" style="3" customWidth="1"/>
    <col min="9730" max="9730" width="39" style="3" customWidth="1"/>
    <col min="9731" max="9731" width="4.6640625" style="3" customWidth="1"/>
    <col min="9732" max="9732" width="10.44140625" style="3" customWidth="1"/>
    <col min="9733" max="9733" width="8.88671875" style="3" customWidth="1"/>
    <col min="9734" max="9734" width="9.109375" style="3" customWidth="1"/>
    <col min="9735" max="9735" width="13.88671875" style="3" customWidth="1"/>
    <col min="9736" max="9736" width="14.88671875" style="3" customWidth="1"/>
    <col min="9737" max="9737" width="12.6640625" style="3" customWidth="1"/>
    <col min="9738" max="9740" width="9.109375" style="3" customWidth="1"/>
    <col min="9741" max="9742" width="10.109375" style="3" bestFit="1" customWidth="1"/>
    <col min="9743" max="9984" width="9.109375" style="3"/>
    <col min="9985" max="9985" width="9.109375" style="3" customWidth="1"/>
    <col min="9986" max="9986" width="39" style="3" customWidth="1"/>
    <col min="9987" max="9987" width="4.6640625" style="3" customWidth="1"/>
    <col min="9988" max="9988" width="10.44140625" style="3" customWidth="1"/>
    <col min="9989" max="9989" width="8.88671875" style="3" customWidth="1"/>
    <col min="9990" max="9990" width="9.109375" style="3" customWidth="1"/>
    <col min="9991" max="9991" width="13.88671875" style="3" customWidth="1"/>
    <col min="9992" max="9992" width="14.88671875" style="3" customWidth="1"/>
    <col min="9993" max="9993" width="12.6640625" style="3" customWidth="1"/>
    <col min="9994" max="9996" width="9.109375" style="3" customWidth="1"/>
    <col min="9997" max="9998" width="10.109375" style="3" bestFit="1" customWidth="1"/>
    <col min="9999" max="10240" width="9.109375" style="3"/>
    <col min="10241" max="10241" width="9.109375" style="3" customWidth="1"/>
    <col min="10242" max="10242" width="39" style="3" customWidth="1"/>
    <col min="10243" max="10243" width="4.6640625" style="3" customWidth="1"/>
    <col min="10244" max="10244" width="10.44140625" style="3" customWidth="1"/>
    <col min="10245" max="10245" width="8.88671875" style="3" customWidth="1"/>
    <col min="10246" max="10246" width="9.109375" style="3" customWidth="1"/>
    <col min="10247" max="10247" width="13.88671875" style="3" customWidth="1"/>
    <col min="10248" max="10248" width="14.88671875" style="3" customWidth="1"/>
    <col min="10249" max="10249" width="12.6640625" style="3" customWidth="1"/>
    <col min="10250" max="10252" width="9.109375" style="3" customWidth="1"/>
    <col min="10253" max="10254" width="10.109375" style="3" bestFit="1" customWidth="1"/>
    <col min="10255" max="10496" width="9.109375" style="3"/>
    <col min="10497" max="10497" width="9.109375" style="3" customWidth="1"/>
    <col min="10498" max="10498" width="39" style="3" customWidth="1"/>
    <col min="10499" max="10499" width="4.6640625" style="3" customWidth="1"/>
    <col min="10500" max="10500" width="10.44140625" style="3" customWidth="1"/>
    <col min="10501" max="10501" width="8.88671875" style="3" customWidth="1"/>
    <col min="10502" max="10502" width="9.109375" style="3" customWidth="1"/>
    <col min="10503" max="10503" width="13.88671875" style="3" customWidth="1"/>
    <col min="10504" max="10504" width="14.88671875" style="3" customWidth="1"/>
    <col min="10505" max="10505" width="12.6640625" style="3" customWidth="1"/>
    <col min="10506" max="10508" width="9.109375" style="3" customWidth="1"/>
    <col min="10509" max="10510" width="10.109375" style="3" bestFit="1" customWidth="1"/>
    <col min="10511" max="10752" width="9.109375" style="3"/>
    <col min="10753" max="10753" width="9.109375" style="3" customWidth="1"/>
    <col min="10754" max="10754" width="39" style="3" customWidth="1"/>
    <col min="10755" max="10755" width="4.6640625" style="3" customWidth="1"/>
    <col min="10756" max="10756" width="10.44140625" style="3" customWidth="1"/>
    <col min="10757" max="10757" width="8.88671875" style="3" customWidth="1"/>
    <col min="10758" max="10758" width="9.109375" style="3" customWidth="1"/>
    <col min="10759" max="10759" width="13.88671875" style="3" customWidth="1"/>
    <col min="10760" max="10760" width="14.88671875" style="3" customWidth="1"/>
    <col min="10761" max="10761" width="12.6640625" style="3" customWidth="1"/>
    <col min="10762" max="10764" width="9.109375" style="3" customWidth="1"/>
    <col min="10765" max="10766" width="10.109375" style="3" bestFit="1" customWidth="1"/>
    <col min="10767" max="11008" width="9.109375" style="3"/>
    <col min="11009" max="11009" width="9.109375" style="3" customWidth="1"/>
    <col min="11010" max="11010" width="39" style="3" customWidth="1"/>
    <col min="11011" max="11011" width="4.6640625" style="3" customWidth="1"/>
    <col min="11012" max="11012" width="10.44140625" style="3" customWidth="1"/>
    <col min="11013" max="11013" width="8.88671875" style="3" customWidth="1"/>
    <col min="11014" max="11014" width="9.109375" style="3" customWidth="1"/>
    <col min="11015" max="11015" width="13.88671875" style="3" customWidth="1"/>
    <col min="11016" max="11016" width="14.88671875" style="3" customWidth="1"/>
    <col min="11017" max="11017" width="12.6640625" style="3" customWidth="1"/>
    <col min="11018" max="11020" width="9.109375" style="3" customWidth="1"/>
    <col min="11021" max="11022" width="10.109375" style="3" bestFit="1" customWidth="1"/>
    <col min="11023" max="11264" width="9.109375" style="3"/>
    <col min="11265" max="11265" width="9.109375" style="3" customWidth="1"/>
    <col min="11266" max="11266" width="39" style="3" customWidth="1"/>
    <col min="11267" max="11267" width="4.6640625" style="3" customWidth="1"/>
    <col min="11268" max="11268" width="10.44140625" style="3" customWidth="1"/>
    <col min="11269" max="11269" width="8.88671875" style="3" customWidth="1"/>
    <col min="11270" max="11270" width="9.109375" style="3" customWidth="1"/>
    <col min="11271" max="11271" width="13.88671875" style="3" customWidth="1"/>
    <col min="11272" max="11272" width="14.88671875" style="3" customWidth="1"/>
    <col min="11273" max="11273" width="12.6640625" style="3" customWidth="1"/>
    <col min="11274" max="11276" width="9.109375" style="3" customWidth="1"/>
    <col min="11277" max="11278" width="10.109375" style="3" bestFit="1" customWidth="1"/>
    <col min="11279" max="11520" width="9.109375" style="3"/>
    <col min="11521" max="11521" width="9.109375" style="3" customWidth="1"/>
    <col min="11522" max="11522" width="39" style="3" customWidth="1"/>
    <col min="11523" max="11523" width="4.6640625" style="3" customWidth="1"/>
    <col min="11524" max="11524" width="10.44140625" style="3" customWidth="1"/>
    <col min="11525" max="11525" width="8.88671875" style="3" customWidth="1"/>
    <col min="11526" max="11526" width="9.109375" style="3" customWidth="1"/>
    <col min="11527" max="11527" width="13.88671875" style="3" customWidth="1"/>
    <col min="11528" max="11528" width="14.88671875" style="3" customWidth="1"/>
    <col min="11529" max="11529" width="12.6640625" style="3" customWidth="1"/>
    <col min="11530" max="11532" width="9.109375" style="3" customWidth="1"/>
    <col min="11533" max="11534" width="10.109375" style="3" bestFit="1" customWidth="1"/>
    <col min="11535" max="11776" width="9.109375" style="3"/>
    <col min="11777" max="11777" width="9.109375" style="3" customWidth="1"/>
    <col min="11778" max="11778" width="39" style="3" customWidth="1"/>
    <col min="11779" max="11779" width="4.6640625" style="3" customWidth="1"/>
    <col min="11780" max="11780" width="10.44140625" style="3" customWidth="1"/>
    <col min="11781" max="11781" width="8.88671875" style="3" customWidth="1"/>
    <col min="11782" max="11782" width="9.109375" style="3" customWidth="1"/>
    <col min="11783" max="11783" width="13.88671875" style="3" customWidth="1"/>
    <col min="11784" max="11784" width="14.88671875" style="3" customWidth="1"/>
    <col min="11785" max="11785" width="12.6640625" style="3" customWidth="1"/>
    <col min="11786" max="11788" width="9.109375" style="3" customWidth="1"/>
    <col min="11789" max="11790" width="10.109375" style="3" bestFit="1" customWidth="1"/>
    <col min="11791" max="12032" width="9.109375" style="3"/>
    <col min="12033" max="12033" width="9.109375" style="3" customWidth="1"/>
    <col min="12034" max="12034" width="39" style="3" customWidth="1"/>
    <col min="12035" max="12035" width="4.6640625" style="3" customWidth="1"/>
    <col min="12036" max="12036" width="10.44140625" style="3" customWidth="1"/>
    <col min="12037" max="12037" width="8.88671875" style="3" customWidth="1"/>
    <col min="12038" max="12038" width="9.109375" style="3" customWidth="1"/>
    <col min="12039" max="12039" width="13.88671875" style="3" customWidth="1"/>
    <col min="12040" max="12040" width="14.88671875" style="3" customWidth="1"/>
    <col min="12041" max="12041" width="12.6640625" style="3" customWidth="1"/>
    <col min="12042" max="12044" width="9.109375" style="3" customWidth="1"/>
    <col min="12045" max="12046" width="10.109375" style="3" bestFit="1" customWidth="1"/>
    <col min="12047" max="12288" width="9.109375" style="3"/>
    <col min="12289" max="12289" width="9.109375" style="3" customWidth="1"/>
    <col min="12290" max="12290" width="39" style="3" customWidth="1"/>
    <col min="12291" max="12291" width="4.6640625" style="3" customWidth="1"/>
    <col min="12292" max="12292" width="10.44140625" style="3" customWidth="1"/>
    <col min="12293" max="12293" width="8.88671875" style="3" customWidth="1"/>
    <col min="12294" max="12294" width="9.109375" style="3" customWidth="1"/>
    <col min="12295" max="12295" width="13.88671875" style="3" customWidth="1"/>
    <col min="12296" max="12296" width="14.88671875" style="3" customWidth="1"/>
    <col min="12297" max="12297" width="12.6640625" style="3" customWidth="1"/>
    <col min="12298" max="12300" width="9.109375" style="3" customWidth="1"/>
    <col min="12301" max="12302" width="10.109375" style="3" bestFit="1" customWidth="1"/>
    <col min="12303" max="12544" width="9.109375" style="3"/>
    <col min="12545" max="12545" width="9.109375" style="3" customWidth="1"/>
    <col min="12546" max="12546" width="39" style="3" customWidth="1"/>
    <col min="12547" max="12547" width="4.6640625" style="3" customWidth="1"/>
    <col min="12548" max="12548" width="10.44140625" style="3" customWidth="1"/>
    <col min="12549" max="12549" width="8.88671875" style="3" customWidth="1"/>
    <col min="12550" max="12550" width="9.109375" style="3" customWidth="1"/>
    <col min="12551" max="12551" width="13.88671875" style="3" customWidth="1"/>
    <col min="12552" max="12552" width="14.88671875" style="3" customWidth="1"/>
    <col min="12553" max="12553" width="12.6640625" style="3" customWidth="1"/>
    <col min="12554" max="12556" width="9.109375" style="3" customWidth="1"/>
    <col min="12557" max="12558" width="10.109375" style="3" bestFit="1" customWidth="1"/>
    <col min="12559" max="12800" width="9.109375" style="3"/>
    <col min="12801" max="12801" width="9.109375" style="3" customWidth="1"/>
    <col min="12802" max="12802" width="39" style="3" customWidth="1"/>
    <col min="12803" max="12803" width="4.6640625" style="3" customWidth="1"/>
    <col min="12804" max="12804" width="10.44140625" style="3" customWidth="1"/>
    <col min="12805" max="12805" width="8.88671875" style="3" customWidth="1"/>
    <col min="12806" max="12806" width="9.109375" style="3" customWidth="1"/>
    <col min="12807" max="12807" width="13.88671875" style="3" customWidth="1"/>
    <col min="12808" max="12808" width="14.88671875" style="3" customWidth="1"/>
    <col min="12809" max="12809" width="12.6640625" style="3" customWidth="1"/>
    <col min="12810" max="12812" width="9.109375" style="3" customWidth="1"/>
    <col min="12813" max="12814" width="10.109375" style="3" bestFit="1" customWidth="1"/>
    <col min="12815" max="13056" width="9.109375" style="3"/>
    <col min="13057" max="13057" width="9.109375" style="3" customWidth="1"/>
    <col min="13058" max="13058" width="39" style="3" customWidth="1"/>
    <col min="13059" max="13059" width="4.6640625" style="3" customWidth="1"/>
    <col min="13060" max="13060" width="10.44140625" style="3" customWidth="1"/>
    <col min="13061" max="13061" width="8.88671875" style="3" customWidth="1"/>
    <col min="13062" max="13062" width="9.109375" style="3" customWidth="1"/>
    <col min="13063" max="13063" width="13.88671875" style="3" customWidth="1"/>
    <col min="13064" max="13064" width="14.88671875" style="3" customWidth="1"/>
    <col min="13065" max="13065" width="12.6640625" style="3" customWidth="1"/>
    <col min="13066" max="13068" width="9.109375" style="3" customWidth="1"/>
    <col min="13069" max="13070" width="10.109375" style="3" bestFit="1" customWidth="1"/>
    <col min="13071" max="13312" width="9.109375" style="3"/>
    <col min="13313" max="13313" width="9.109375" style="3" customWidth="1"/>
    <col min="13314" max="13314" width="39" style="3" customWidth="1"/>
    <col min="13315" max="13315" width="4.6640625" style="3" customWidth="1"/>
    <col min="13316" max="13316" width="10.44140625" style="3" customWidth="1"/>
    <col min="13317" max="13317" width="8.88671875" style="3" customWidth="1"/>
    <col min="13318" max="13318" width="9.109375" style="3" customWidth="1"/>
    <col min="13319" max="13319" width="13.88671875" style="3" customWidth="1"/>
    <col min="13320" max="13320" width="14.88671875" style="3" customWidth="1"/>
    <col min="13321" max="13321" width="12.6640625" style="3" customWidth="1"/>
    <col min="13322" max="13324" width="9.109375" style="3" customWidth="1"/>
    <col min="13325" max="13326" width="10.109375" style="3" bestFit="1" customWidth="1"/>
    <col min="13327" max="13568" width="9.109375" style="3"/>
    <col min="13569" max="13569" width="9.109375" style="3" customWidth="1"/>
    <col min="13570" max="13570" width="39" style="3" customWidth="1"/>
    <col min="13571" max="13571" width="4.6640625" style="3" customWidth="1"/>
    <col min="13572" max="13572" width="10.44140625" style="3" customWidth="1"/>
    <col min="13573" max="13573" width="8.88671875" style="3" customWidth="1"/>
    <col min="13574" max="13574" width="9.109375" style="3" customWidth="1"/>
    <col min="13575" max="13575" width="13.88671875" style="3" customWidth="1"/>
    <col min="13576" max="13576" width="14.88671875" style="3" customWidth="1"/>
    <col min="13577" max="13577" width="12.6640625" style="3" customWidth="1"/>
    <col min="13578" max="13580" width="9.109375" style="3" customWidth="1"/>
    <col min="13581" max="13582" width="10.109375" style="3" bestFit="1" customWidth="1"/>
    <col min="13583" max="13824" width="9.109375" style="3"/>
    <col min="13825" max="13825" width="9.109375" style="3" customWidth="1"/>
    <col min="13826" max="13826" width="39" style="3" customWidth="1"/>
    <col min="13827" max="13827" width="4.6640625" style="3" customWidth="1"/>
    <col min="13828" max="13828" width="10.44140625" style="3" customWidth="1"/>
    <col min="13829" max="13829" width="8.88671875" style="3" customWidth="1"/>
    <col min="13830" max="13830" width="9.109375" style="3" customWidth="1"/>
    <col min="13831" max="13831" width="13.88671875" style="3" customWidth="1"/>
    <col min="13832" max="13832" width="14.88671875" style="3" customWidth="1"/>
    <col min="13833" max="13833" width="12.6640625" style="3" customWidth="1"/>
    <col min="13834" max="13836" width="9.109375" style="3" customWidth="1"/>
    <col min="13837" max="13838" width="10.109375" style="3" bestFit="1" customWidth="1"/>
    <col min="13839" max="14080" width="9.109375" style="3"/>
    <col min="14081" max="14081" width="9.109375" style="3" customWidth="1"/>
    <col min="14082" max="14082" width="39" style="3" customWidth="1"/>
    <col min="14083" max="14083" width="4.6640625" style="3" customWidth="1"/>
    <col min="14084" max="14084" width="10.44140625" style="3" customWidth="1"/>
    <col min="14085" max="14085" width="8.88671875" style="3" customWidth="1"/>
    <col min="14086" max="14086" width="9.109375" style="3" customWidth="1"/>
    <col min="14087" max="14087" width="13.88671875" style="3" customWidth="1"/>
    <col min="14088" max="14088" width="14.88671875" style="3" customWidth="1"/>
    <col min="14089" max="14089" width="12.6640625" style="3" customWidth="1"/>
    <col min="14090" max="14092" width="9.109375" style="3" customWidth="1"/>
    <col min="14093" max="14094" width="10.109375" style="3" bestFit="1" customWidth="1"/>
    <col min="14095" max="14336" width="9.109375" style="3"/>
    <col min="14337" max="14337" width="9.109375" style="3" customWidth="1"/>
    <col min="14338" max="14338" width="39" style="3" customWidth="1"/>
    <col min="14339" max="14339" width="4.6640625" style="3" customWidth="1"/>
    <col min="14340" max="14340" width="10.44140625" style="3" customWidth="1"/>
    <col min="14341" max="14341" width="8.88671875" style="3" customWidth="1"/>
    <col min="14342" max="14342" width="9.109375" style="3" customWidth="1"/>
    <col min="14343" max="14343" width="13.88671875" style="3" customWidth="1"/>
    <col min="14344" max="14344" width="14.88671875" style="3" customWidth="1"/>
    <col min="14345" max="14345" width="12.6640625" style="3" customWidth="1"/>
    <col min="14346" max="14348" width="9.109375" style="3" customWidth="1"/>
    <col min="14349" max="14350" width="10.109375" style="3" bestFit="1" customWidth="1"/>
    <col min="14351" max="14592" width="9.109375" style="3"/>
    <col min="14593" max="14593" width="9.109375" style="3" customWidth="1"/>
    <col min="14594" max="14594" width="39" style="3" customWidth="1"/>
    <col min="14595" max="14595" width="4.6640625" style="3" customWidth="1"/>
    <col min="14596" max="14596" width="10.44140625" style="3" customWidth="1"/>
    <col min="14597" max="14597" width="8.88671875" style="3" customWidth="1"/>
    <col min="14598" max="14598" width="9.109375" style="3" customWidth="1"/>
    <col min="14599" max="14599" width="13.88671875" style="3" customWidth="1"/>
    <col min="14600" max="14600" width="14.88671875" style="3" customWidth="1"/>
    <col min="14601" max="14601" width="12.6640625" style="3" customWidth="1"/>
    <col min="14602" max="14604" width="9.109375" style="3" customWidth="1"/>
    <col min="14605" max="14606" width="10.109375" style="3" bestFit="1" customWidth="1"/>
    <col min="14607" max="14848" width="9.109375" style="3"/>
    <col min="14849" max="14849" width="9.109375" style="3" customWidth="1"/>
    <col min="14850" max="14850" width="39" style="3" customWidth="1"/>
    <col min="14851" max="14851" width="4.6640625" style="3" customWidth="1"/>
    <col min="14852" max="14852" width="10.44140625" style="3" customWidth="1"/>
    <col min="14853" max="14853" width="8.88671875" style="3" customWidth="1"/>
    <col min="14854" max="14854" width="9.109375" style="3" customWidth="1"/>
    <col min="14855" max="14855" width="13.88671875" style="3" customWidth="1"/>
    <col min="14856" max="14856" width="14.88671875" style="3" customWidth="1"/>
    <col min="14857" max="14857" width="12.6640625" style="3" customWidth="1"/>
    <col min="14858" max="14860" width="9.109375" style="3" customWidth="1"/>
    <col min="14861" max="14862" width="10.109375" style="3" bestFit="1" customWidth="1"/>
    <col min="14863" max="15104" width="9.109375" style="3"/>
    <col min="15105" max="15105" width="9.109375" style="3" customWidth="1"/>
    <col min="15106" max="15106" width="39" style="3" customWidth="1"/>
    <col min="15107" max="15107" width="4.6640625" style="3" customWidth="1"/>
    <col min="15108" max="15108" width="10.44140625" style="3" customWidth="1"/>
    <col min="15109" max="15109" width="8.88671875" style="3" customWidth="1"/>
    <col min="15110" max="15110" width="9.109375" style="3" customWidth="1"/>
    <col min="15111" max="15111" width="13.88671875" style="3" customWidth="1"/>
    <col min="15112" max="15112" width="14.88671875" style="3" customWidth="1"/>
    <col min="15113" max="15113" width="12.6640625" style="3" customWidth="1"/>
    <col min="15114" max="15116" width="9.109375" style="3" customWidth="1"/>
    <col min="15117" max="15118" width="10.109375" style="3" bestFit="1" customWidth="1"/>
    <col min="15119" max="15360" width="9.109375" style="3"/>
    <col min="15361" max="15361" width="9.109375" style="3" customWidth="1"/>
    <col min="15362" max="15362" width="39" style="3" customWidth="1"/>
    <col min="15363" max="15363" width="4.6640625" style="3" customWidth="1"/>
    <col min="15364" max="15364" width="10.44140625" style="3" customWidth="1"/>
    <col min="15365" max="15365" width="8.88671875" style="3" customWidth="1"/>
    <col min="15366" max="15366" width="9.109375" style="3" customWidth="1"/>
    <col min="15367" max="15367" width="13.88671875" style="3" customWidth="1"/>
    <col min="15368" max="15368" width="14.88671875" style="3" customWidth="1"/>
    <col min="15369" max="15369" width="12.6640625" style="3" customWidth="1"/>
    <col min="15370" max="15372" width="9.109375" style="3" customWidth="1"/>
    <col min="15373" max="15374" width="10.109375" style="3" bestFit="1" customWidth="1"/>
    <col min="15375" max="15616" width="9.109375" style="3"/>
    <col min="15617" max="15617" width="9.109375" style="3" customWidth="1"/>
    <col min="15618" max="15618" width="39" style="3" customWidth="1"/>
    <col min="15619" max="15619" width="4.6640625" style="3" customWidth="1"/>
    <col min="15620" max="15620" width="10.44140625" style="3" customWidth="1"/>
    <col min="15621" max="15621" width="8.88671875" style="3" customWidth="1"/>
    <col min="15622" max="15622" width="9.109375" style="3" customWidth="1"/>
    <col min="15623" max="15623" width="13.88671875" style="3" customWidth="1"/>
    <col min="15624" max="15624" width="14.88671875" style="3" customWidth="1"/>
    <col min="15625" max="15625" width="12.6640625" style="3" customWidth="1"/>
    <col min="15626" max="15628" width="9.109375" style="3" customWidth="1"/>
    <col min="15629" max="15630" width="10.109375" style="3" bestFit="1" customWidth="1"/>
    <col min="15631" max="15872" width="9.109375" style="3"/>
    <col min="15873" max="15873" width="9.109375" style="3" customWidth="1"/>
    <col min="15874" max="15874" width="39" style="3" customWidth="1"/>
    <col min="15875" max="15875" width="4.6640625" style="3" customWidth="1"/>
    <col min="15876" max="15876" width="10.44140625" style="3" customWidth="1"/>
    <col min="15877" max="15877" width="8.88671875" style="3" customWidth="1"/>
    <col min="15878" max="15878" width="9.109375" style="3" customWidth="1"/>
    <col min="15879" max="15879" width="13.88671875" style="3" customWidth="1"/>
    <col min="15880" max="15880" width="14.88671875" style="3" customWidth="1"/>
    <col min="15881" max="15881" width="12.6640625" style="3" customWidth="1"/>
    <col min="15882" max="15884" width="9.109375" style="3" customWidth="1"/>
    <col min="15885" max="15886" width="10.109375" style="3" bestFit="1" customWidth="1"/>
    <col min="15887" max="16128" width="9.109375" style="3"/>
    <col min="16129" max="16129" width="9.109375" style="3" customWidth="1"/>
    <col min="16130" max="16130" width="39" style="3" customWidth="1"/>
    <col min="16131" max="16131" width="4.6640625" style="3" customWidth="1"/>
    <col min="16132" max="16132" width="10.44140625" style="3" customWidth="1"/>
    <col min="16133" max="16133" width="8.88671875" style="3" customWidth="1"/>
    <col min="16134" max="16134" width="9.109375" style="3" customWidth="1"/>
    <col min="16135" max="16135" width="13.88671875" style="3" customWidth="1"/>
    <col min="16136" max="16136" width="14.88671875" style="3" customWidth="1"/>
    <col min="16137" max="16137" width="12.6640625" style="3" customWidth="1"/>
    <col min="16138" max="16140" width="9.109375" style="3" customWidth="1"/>
    <col min="16141" max="16142" width="10.109375" style="3" bestFit="1" customWidth="1"/>
    <col min="16143" max="16384" width="9.109375" style="3"/>
  </cols>
  <sheetData>
    <row r="1" spans="1:9" x14ac:dyDescent="0.25">
      <c r="F1" s="4" t="s">
        <v>253</v>
      </c>
      <c r="G1" s="4"/>
      <c r="H1" s="4"/>
      <c r="I1" s="4"/>
    </row>
    <row r="2" spans="1:9" x14ac:dyDescent="0.25">
      <c r="E2" s="115"/>
      <c r="F2" s="4"/>
      <c r="G2" s="4"/>
      <c r="H2" s="4"/>
      <c r="I2" s="4"/>
    </row>
    <row r="3" spans="1:9" x14ac:dyDescent="0.25">
      <c r="E3" s="115"/>
      <c r="F3" s="4"/>
      <c r="G3" s="4"/>
      <c r="H3" s="4"/>
      <c r="I3" s="4"/>
    </row>
    <row r="4" spans="1:9" x14ac:dyDescent="0.25">
      <c r="B4" s="8"/>
      <c r="C4" s="8"/>
      <c r="D4" s="8"/>
      <c r="E4" s="8"/>
      <c r="F4" s="8"/>
      <c r="G4" s="8"/>
    </row>
    <row r="5" spans="1:9" ht="31.5" customHeight="1" x14ac:dyDescent="0.25">
      <c r="A5" s="365" t="s">
        <v>254</v>
      </c>
      <c r="B5" s="365"/>
      <c r="C5" s="365"/>
      <c r="D5" s="365"/>
      <c r="E5" s="365"/>
      <c r="F5" s="365"/>
      <c r="G5" s="365"/>
      <c r="H5" s="365"/>
      <c r="I5" s="365"/>
    </row>
    <row r="6" spans="1:9" x14ac:dyDescent="0.25">
      <c r="A6" s="5" t="str">
        <f>CONCATENATE("за ",[3]ЗАПОЛНИТЬ!$B$17," ",[3]ЗАПОЛНИТЬ!$C$17)</f>
        <v xml:space="preserve">за 2015 </v>
      </c>
      <c r="B6" s="5"/>
      <c r="C6" s="5"/>
      <c r="D6" s="5"/>
      <c r="E6" s="5"/>
      <c r="F6" s="5"/>
      <c r="G6" s="5"/>
      <c r="H6" s="5"/>
      <c r="I6" s="5"/>
    </row>
    <row r="7" spans="1:9" ht="0.75" customHeight="1" x14ac:dyDescent="0.25">
      <c r="A7" s="366"/>
      <c r="B7" s="366"/>
      <c r="C7" s="366"/>
      <c r="E7" s="366"/>
      <c r="F7" s="366"/>
      <c r="G7" s="366"/>
      <c r="H7" s="366"/>
      <c r="I7" s="366"/>
    </row>
    <row r="8" spans="1:9" ht="15" hidden="1" customHeight="1" x14ac:dyDescent="0.25"/>
    <row r="9" spans="1:9" ht="27" customHeight="1" x14ac:dyDescent="0.25">
      <c r="A9" s="116" t="s">
        <v>4</v>
      </c>
      <c r="B9" s="15" t="str">
        <f>[3]ЗАПОЛНИТЬ!$B$3</f>
        <v>Відділ освіти Амур-Нижньодніпровської районної у місті Дніпропетровську ради</v>
      </c>
      <c r="C9" s="15"/>
      <c r="D9" s="15"/>
      <c r="E9" s="15"/>
      <c r="F9" s="15"/>
      <c r="G9" s="117" t="str">
        <f>[3]ЗАПОЛНИТЬ!$A$13</f>
        <v>за ЄДРПОУ</v>
      </c>
      <c r="H9" s="288" t="str">
        <f>[3]ЗАПОЛНИТЬ!$B$13</f>
        <v>02142187</v>
      </c>
      <c r="I9" s="288"/>
    </row>
    <row r="10" spans="1:9" x14ac:dyDescent="0.25">
      <c r="A10" s="14" t="s">
        <v>6</v>
      </c>
      <c r="B10" s="15" t="str">
        <f>[3]ЗАПОЛНИТЬ!$B$5</f>
        <v>49023, м. Дніпропетровськ АНД район, пр. Воронцова, 31</v>
      </c>
      <c r="C10" s="15"/>
      <c r="D10" s="15"/>
      <c r="E10" s="15"/>
      <c r="F10" s="15"/>
      <c r="G10" s="117" t="str">
        <f>[3]ЗАПОЛНИТЬ!$A$14</f>
        <v>за КОАТУУ</v>
      </c>
      <c r="H10" s="290">
        <f>[3]ЗАПОЛНИТЬ!$B$14</f>
        <v>1210136300</v>
      </c>
      <c r="I10" s="290"/>
    </row>
    <row r="11" spans="1:9" ht="30" customHeight="1" x14ac:dyDescent="0.25">
      <c r="A11" s="21" t="s">
        <v>8</v>
      </c>
      <c r="B11" s="21"/>
      <c r="C11" s="291" t="str">
        <f>[3]ЗАПОЛНИТЬ!$D$15</f>
        <v>Орган місцевого самоврядування</v>
      </c>
      <c r="D11" s="291"/>
      <c r="E11" s="291"/>
      <c r="F11" s="291"/>
      <c r="G11" s="117" t="str">
        <f>[3]ЗАПОЛНИТЬ!$A$15</f>
        <v>за КОПФГ</v>
      </c>
      <c r="H11" s="290">
        <f>[3]ЗАПОЛНИТЬ!$B$15</f>
        <v>420</v>
      </c>
      <c r="I11" s="290"/>
    </row>
    <row r="12" spans="1:9" ht="30" customHeight="1" x14ac:dyDescent="0.25">
      <c r="A12" s="21" t="s">
        <v>206</v>
      </c>
      <c r="B12" s="21"/>
      <c r="C12" s="21"/>
      <c r="D12" s="30">
        <f>[3]ЗАПОЛНИТЬ!$H$9</f>
        <v>0</v>
      </c>
      <c r="E12" s="15" t="str">
        <f>IF(D12&gt;0,VLOOKUP(D12,'[3]ДовидникКВК(ГОС)'!A$1:B$65536,2,FALSE),"")</f>
        <v/>
      </c>
      <c r="F12" s="15"/>
      <c r="G12" s="15"/>
      <c r="H12" s="15"/>
      <c r="I12" s="15"/>
    </row>
    <row r="13" spans="1:9" ht="26.25" customHeight="1" x14ac:dyDescent="0.25">
      <c r="A13" s="21" t="s">
        <v>13</v>
      </c>
      <c r="B13" s="21"/>
      <c r="C13" s="21"/>
      <c r="D13" s="28" t="str">
        <f>[3]ЗАПОЛНИТЬ!$H$10</f>
        <v>10</v>
      </c>
      <c r="E13" s="289" t="str">
        <f>[3]ЗАПОЛНИТЬ!I10</f>
        <v>Орган з питань освіти і науки, молоді</v>
      </c>
      <c r="F13" s="289"/>
      <c r="G13" s="289"/>
      <c r="H13" s="289"/>
      <c r="I13" s="289"/>
    </row>
    <row r="14" spans="1:9" x14ac:dyDescent="0.25">
      <c r="B14" s="367" t="s">
        <v>255</v>
      </c>
      <c r="C14" s="18"/>
      <c r="D14" s="18"/>
      <c r="E14" s="18"/>
      <c r="F14" s="368"/>
      <c r="G14" s="368"/>
    </row>
    <row r="15" spans="1:9" ht="13.5" customHeight="1" thickBot="1" x14ac:dyDescent="0.3">
      <c r="B15" s="369" t="s">
        <v>256</v>
      </c>
      <c r="C15" s="369"/>
      <c r="D15" s="12"/>
      <c r="E15" s="12"/>
      <c r="F15" s="12"/>
      <c r="G15" s="12"/>
    </row>
    <row r="16" spans="1:9" ht="15.75" customHeight="1" thickTop="1" thickBot="1" x14ac:dyDescent="0.3">
      <c r="A16" s="370" t="s">
        <v>257</v>
      </c>
      <c r="B16" s="370"/>
      <c r="C16" s="370" t="s">
        <v>258</v>
      </c>
      <c r="D16" s="371" t="s">
        <v>22</v>
      </c>
      <c r="E16" s="371" t="s">
        <v>105</v>
      </c>
      <c r="F16" s="371" t="s">
        <v>106</v>
      </c>
      <c r="G16" s="371" t="s">
        <v>259</v>
      </c>
      <c r="H16" s="372" t="s">
        <v>260</v>
      </c>
      <c r="I16" s="371" t="s">
        <v>261</v>
      </c>
    </row>
    <row r="17" spans="1:14" ht="36" customHeight="1" thickTop="1" thickBot="1" x14ac:dyDescent="0.3">
      <c r="A17" s="370"/>
      <c r="B17" s="370"/>
      <c r="C17" s="370"/>
      <c r="D17" s="371"/>
      <c r="E17" s="371"/>
      <c r="F17" s="371"/>
      <c r="G17" s="371"/>
      <c r="H17" s="372"/>
      <c r="I17" s="371"/>
    </row>
    <row r="18" spans="1:14" ht="15" thickTop="1" thickBot="1" x14ac:dyDescent="0.3">
      <c r="A18" s="373" t="s">
        <v>262</v>
      </c>
      <c r="B18" s="373"/>
      <c r="C18" s="374" t="s">
        <v>263</v>
      </c>
      <c r="D18" s="374" t="s">
        <v>264</v>
      </c>
      <c r="E18" s="374" t="s">
        <v>265</v>
      </c>
      <c r="F18" s="374" t="s">
        <v>266</v>
      </c>
      <c r="G18" s="374" t="s">
        <v>267</v>
      </c>
      <c r="H18" s="374" t="s">
        <v>268</v>
      </c>
      <c r="I18" s="374" t="s">
        <v>269</v>
      </c>
    </row>
    <row r="19" spans="1:14" ht="15" thickTop="1" thickBot="1" x14ac:dyDescent="0.3">
      <c r="A19" s="375" t="s">
        <v>270</v>
      </c>
      <c r="B19" s="375"/>
      <c r="C19" s="376">
        <v>100</v>
      </c>
      <c r="D19" s="377" t="str">
        <f>D22</f>
        <v>-</v>
      </c>
      <c r="E19" s="377" t="s">
        <v>271</v>
      </c>
      <c r="F19" s="377" t="s">
        <v>271</v>
      </c>
      <c r="G19" s="377">
        <v>172814303.90000001</v>
      </c>
      <c r="H19" s="377">
        <v>172814303.90000001</v>
      </c>
      <c r="I19" s="377">
        <f>I22</f>
        <v>0</v>
      </c>
    </row>
    <row r="20" spans="1:14" ht="10.5" customHeight="1" thickTop="1" thickBot="1" x14ac:dyDescent="0.3">
      <c r="A20" s="378" t="s">
        <v>272</v>
      </c>
      <c r="B20" s="379"/>
      <c r="C20" s="373">
        <v>101</v>
      </c>
      <c r="D20" s="380" t="s">
        <v>271</v>
      </c>
      <c r="E20" s="380" t="s">
        <v>271</v>
      </c>
      <c r="F20" s="380" t="s">
        <v>271</v>
      </c>
      <c r="G20" s="380">
        <v>172814303.90000001</v>
      </c>
      <c r="H20" s="380">
        <v>172814303.90000001</v>
      </c>
      <c r="I20" s="380" t="s">
        <v>271</v>
      </c>
      <c r="M20" s="381"/>
    </row>
    <row r="21" spans="1:14" ht="15" thickTop="1" thickBot="1" x14ac:dyDescent="0.3">
      <c r="A21" s="382"/>
      <c r="B21" s="383"/>
      <c r="C21" s="373"/>
      <c r="D21" s="380"/>
      <c r="E21" s="380"/>
      <c r="F21" s="380"/>
      <c r="G21" s="380"/>
      <c r="H21" s="380"/>
      <c r="I21" s="380"/>
      <c r="M21" s="381"/>
      <c r="N21" s="381"/>
    </row>
    <row r="22" spans="1:14" ht="15" thickTop="1" thickBot="1" x14ac:dyDescent="0.3">
      <c r="A22" s="384" t="s">
        <v>273</v>
      </c>
      <c r="B22" s="384"/>
      <c r="C22" s="374">
        <v>102</v>
      </c>
      <c r="D22" s="385" t="s">
        <v>11</v>
      </c>
      <c r="E22" s="377" t="s">
        <v>271</v>
      </c>
      <c r="F22" s="377" t="s">
        <v>271</v>
      </c>
      <c r="G22" s="385"/>
      <c r="H22" s="385" t="s">
        <v>11</v>
      </c>
      <c r="I22" s="386">
        <f>SUM(D22)+SUM(G22)-SUM(H22)</f>
        <v>0</v>
      </c>
      <c r="J22" s="387"/>
    </row>
    <row r="23" spans="1:14" ht="15" thickTop="1" thickBot="1" x14ac:dyDescent="0.3">
      <c r="A23" s="375" t="s">
        <v>274</v>
      </c>
      <c r="B23" s="375"/>
      <c r="C23" s="376">
        <v>200</v>
      </c>
      <c r="D23" s="377">
        <f>IF(SUM(D24:D25)&gt;0,SUM(D24:D25),"-")</f>
        <v>565445.34</v>
      </c>
      <c r="E23" s="377" t="str">
        <f>IF(SUM(E24:E25)&gt;0,SUM(E24:E25),"-")</f>
        <v>-</v>
      </c>
      <c r="F23" s="377" t="str">
        <f>IF(SUM(F24:F25)&gt;0,SUM(F24:F25),"-")</f>
        <v>-</v>
      </c>
      <c r="G23" s="377">
        <f>IF(SUM(G24:G25)&gt;0,SUM(G24:G25),"-")</f>
        <v>17082295.809999999</v>
      </c>
      <c r="H23" s="377">
        <f>IF(SUM(H24:H25)&gt;0,SUM(H24:H25),"-")</f>
        <v>16594948.389999997</v>
      </c>
      <c r="I23" s="377">
        <f>SUM(I24:I25)</f>
        <v>1052792.7600000026</v>
      </c>
      <c r="K23" s="12"/>
    </row>
    <row r="24" spans="1:14" ht="28.5" customHeight="1" thickTop="1" thickBot="1" x14ac:dyDescent="0.3">
      <c r="A24" s="388" t="s">
        <v>272</v>
      </c>
      <c r="B24" s="388"/>
      <c r="C24" s="374">
        <v>201</v>
      </c>
      <c r="D24" s="377">
        <f>SUM(D26)+SUM(D32)+SUM(D37)+SUM(D38)+SUM(D39)</f>
        <v>565445.34</v>
      </c>
      <c r="E24" s="377">
        <f>SUM(E26)+SUM(E32)+SUM(E37)+SUM(E38)+SUM(E39)</f>
        <v>0</v>
      </c>
      <c r="F24" s="377">
        <f>SUM(F26)+SUM(F32)+SUM(F37)+SUM(F38)+SUM(F39)</f>
        <v>0</v>
      </c>
      <c r="G24" s="377">
        <f>SUM(G26)+SUM(G32)+SUM(G37)+SUM(G38)+SUM(G39)+G40</f>
        <v>17082295.809999999</v>
      </c>
      <c r="H24" s="377">
        <f>SUM(H26)+SUM(H32)+SUM(H37)+SUM(H38)+SUM(H39)+H40</f>
        <v>16594948.389999997</v>
      </c>
      <c r="I24" s="377">
        <f>SUM(I26)+SUM(I32)+SUM(I37)+SUM(I38)+SUM(I39)</f>
        <v>1052792.7600000026</v>
      </c>
    </row>
    <row r="25" spans="1:14" ht="15" thickTop="1" thickBot="1" x14ac:dyDescent="0.3">
      <c r="A25" s="384" t="s">
        <v>273</v>
      </c>
      <c r="B25" s="384"/>
      <c r="C25" s="374">
        <v>202</v>
      </c>
      <c r="D25" s="377" t="s">
        <v>11</v>
      </c>
      <c r="E25" s="377" t="s">
        <v>11</v>
      </c>
      <c r="F25" s="377" t="s">
        <v>11</v>
      </c>
      <c r="G25" s="377" t="s">
        <v>11</v>
      </c>
      <c r="H25" s="377" t="s">
        <v>11</v>
      </c>
      <c r="I25" s="386">
        <f>SUM(D25)-SUM(E25)+SUM(F25)+SUM(G25)-SUM(H25)</f>
        <v>0</v>
      </c>
    </row>
    <row r="26" spans="1:14" ht="15" thickTop="1" thickBot="1" x14ac:dyDescent="0.3">
      <c r="A26" s="384" t="s">
        <v>275</v>
      </c>
      <c r="B26" s="384"/>
      <c r="C26" s="374">
        <v>210</v>
      </c>
      <c r="D26" s="377">
        <f>[3]Ф.4.1.ЗВЕД!E21</f>
        <v>479495.63</v>
      </c>
      <c r="E26" s="377">
        <f>[3]Ф.4.1.ЗВЕД!F21</f>
        <v>0</v>
      </c>
      <c r="F26" s="377">
        <f>[3]Ф.4.1.ЗВЕД!G21</f>
        <v>0</v>
      </c>
      <c r="G26" s="377">
        <f>[3]Ф.4.1.ЗВЕД!I21</f>
        <v>9643217.3499999996</v>
      </c>
      <c r="H26" s="377">
        <f>[3]Ф.4.1.ЗВЕД!J27</f>
        <v>9098646.339999998</v>
      </c>
      <c r="I26" s="377">
        <f>[3]Ф.4.1.ЗВЕД!N21</f>
        <v>1024066.6400000025</v>
      </c>
    </row>
    <row r="27" spans="1:14" ht="15" thickTop="1" thickBot="1" x14ac:dyDescent="0.3">
      <c r="A27" s="389" t="s">
        <v>276</v>
      </c>
      <c r="B27" s="390"/>
      <c r="C27" s="373">
        <v>211</v>
      </c>
      <c r="D27" s="380" t="s">
        <v>271</v>
      </c>
      <c r="E27" s="380" t="s">
        <v>271</v>
      </c>
      <c r="F27" s="380" t="s">
        <v>271</v>
      </c>
      <c r="G27" s="380">
        <v>9590105.6600000001</v>
      </c>
      <c r="H27" s="380" t="s">
        <v>271</v>
      </c>
      <c r="I27" s="380" t="s">
        <v>271</v>
      </c>
    </row>
    <row r="28" spans="1:14" ht="24.75" customHeight="1" thickTop="1" thickBot="1" x14ac:dyDescent="0.3">
      <c r="A28" s="391"/>
      <c r="B28" s="392"/>
      <c r="C28" s="373"/>
      <c r="D28" s="380"/>
      <c r="E28" s="380"/>
      <c r="F28" s="380"/>
      <c r="G28" s="380"/>
      <c r="H28" s="380"/>
      <c r="I28" s="380"/>
    </row>
    <row r="29" spans="1:14" ht="25.5" customHeight="1" thickTop="1" thickBot="1" x14ac:dyDescent="0.3">
      <c r="A29" s="384" t="s">
        <v>277</v>
      </c>
      <c r="B29" s="384"/>
      <c r="C29" s="374">
        <v>212</v>
      </c>
      <c r="D29" s="377" t="s">
        <v>271</v>
      </c>
      <c r="E29" s="377" t="s">
        <v>271</v>
      </c>
      <c r="F29" s="377" t="s">
        <v>271</v>
      </c>
      <c r="G29" s="377">
        <f>[3]Ф.4.1.ЗВЕД!I23</f>
        <v>0</v>
      </c>
      <c r="H29" s="377" t="s">
        <v>271</v>
      </c>
      <c r="I29" s="377" t="s">
        <v>271</v>
      </c>
    </row>
    <row r="30" spans="1:14" ht="15" thickTop="1" thickBot="1" x14ac:dyDescent="0.3">
      <c r="A30" s="384" t="s">
        <v>278</v>
      </c>
      <c r="B30" s="384"/>
      <c r="C30" s="374">
        <v>213</v>
      </c>
      <c r="D30" s="377" t="s">
        <v>271</v>
      </c>
      <c r="E30" s="377" t="s">
        <v>271</v>
      </c>
      <c r="F30" s="377" t="s">
        <v>271</v>
      </c>
      <c r="G30" s="377">
        <v>42874.68</v>
      </c>
      <c r="H30" s="377" t="s">
        <v>271</v>
      </c>
      <c r="I30" s="377" t="s">
        <v>271</v>
      </c>
    </row>
    <row r="31" spans="1:14" ht="26.25" customHeight="1" thickTop="1" thickBot="1" x14ac:dyDescent="0.3">
      <c r="A31" s="384" t="s">
        <v>279</v>
      </c>
      <c r="B31" s="384"/>
      <c r="C31" s="374">
        <v>214</v>
      </c>
      <c r="D31" s="377" t="s">
        <v>271</v>
      </c>
      <c r="E31" s="377" t="s">
        <v>271</v>
      </c>
      <c r="F31" s="377" t="s">
        <v>271</v>
      </c>
      <c r="G31" s="377">
        <v>10237.01</v>
      </c>
      <c r="H31" s="377" t="s">
        <v>271</v>
      </c>
      <c r="I31" s="377" t="s">
        <v>271</v>
      </c>
    </row>
    <row r="32" spans="1:14" ht="15" thickTop="1" thickBot="1" x14ac:dyDescent="0.3">
      <c r="A32" s="384" t="s">
        <v>280</v>
      </c>
      <c r="B32" s="384"/>
      <c r="C32" s="374">
        <v>220</v>
      </c>
      <c r="D32" s="377">
        <f>[3]Ф.4.2.ЗВЕД!E22</f>
        <v>85949.71</v>
      </c>
      <c r="E32" s="377">
        <f>[3]Ф.4.2.ЗВЕД!F22</f>
        <v>0</v>
      </c>
      <c r="F32" s="377" t="s">
        <v>94</v>
      </c>
      <c r="G32" s="377">
        <f>[3]Ф.4.2.ЗВЕД!H22</f>
        <v>5130854.4799999995</v>
      </c>
      <c r="H32" s="377">
        <f>[3]Ф.4.2.ЗВЕД!I27</f>
        <v>5188078.0699999994</v>
      </c>
      <c r="I32" s="377">
        <f>[3]Ф.4.2.ЗВЕД!K22</f>
        <v>28726.120000000112</v>
      </c>
    </row>
    <row r="33" spans="1:9" ht="11.25" customHeight="1" thickTop="1" thickBot="1" x14ac:dyDescent="0.3">
      <c r="A33" s="389" t="s">
        <v>281</v>
      </c>
      <c r="B33" s="390"/>
      <c r="C33" s="373">
        <v>221</v>
      </c>
      <c r="D33" s="380" t="s">
        <v>271</v>
      </c>
      <c r="E33" s="380" t="s">
        <v>271</v>
      </c>
      <c r="F33" s="380" t="s">
        <v>271</v>
      </c>
      <c r="G33" s="380">
        <f>[3]Ф.4.2.ЗВЕД!H23</f>
        <v>4983637.67</v>
      </c>
      <c r="H33" s="380" t="s">
        <v>94</v>
      </c>
      <c r="I33" s="380" t="s">
        <v>271</v>
      </c>
    </row>
    <row r="34" spans="1:9" ht="15" thickTop="1" thickBot="1" x14ac:dyDescent="0.3">
      <c r="A34" s="391"/>
      <c r="B34" s="392"/>
      <c r="C34" s="373"/>
      <c r="D34" s="380"/>
      <c r="E34" s="380"/>
      <c r="F34" s="380"/>
      <c r="G34" s="380"/>
      <c r="H34" s="380"/>
      <c r="I34" s="380"/>
    </row>
    <row r="35" spans="1:9" ht="68.25" customHeight="1" thickTop="1" thickBot="1" x14ac:dyDescent="0.3">
      <c r="A35" s="393" t="s">
        <v>282</v>
      </c>
      <c r="B35" s="393"/>
      <c r="C35" s="374">
        <v>222</v>
      </c>
      <c r="D35" s="377" t="s">
        <v>271</v>
      </c>
      <c r="E35" s="377" t="s">
        <v>271</v>
      </c>
      <c r="F35" s="377" t="s">
        <v>271</v>
      </c>
      <c r="G35" s="377">
        <f>[3]Ф.4.2.ЗВЕД!H24</f>
        <v>147216.81</v>
      </c>
      <c r="H35" s="377" t="s">
        <v>94</v>
      </c>
      <c r="I35" s="377" t="s">
        <v>271</v>
      </c>
    </row>
    <row r="36" spans="1:9" ht="46.5" customHeight="1" thickTop="1" thickBot="1" x14ac:dyDescent="0.3">
      <c r="A36" s="394" t="s">
        <v>283</v>
      </c>
      <c r="B36" s="394"/>
      <c r="C36" s="374">
        <v>223</v>
      </c>
      <c r="D36" s="377" t="s">
        <v>271</v>
      </c>
      <c r="E36" s="377" t="s">
        <v>271</v>
      </c>
      <c r="F36" s="377" t="s">
        <v>271</v>
      </c>
      <c r="G36" s="377" t="str">
        <f>[3]Ф.4.2.ЗВЕД!H26</f>
        <v>Х</v>
      </c>
      <c r="H36" s="377" t="s">
        <v>94</v>
      </c>
      <c r="I36" s="377" t="s">
        <v>271</v>
      </c>
    </row>
    <row r="37" spans="1:9" ht="15" thickTop="1" thickBot="1" x14ac:dyDescent="0.3">
      <c r="A37" s="384" t="s">
        <v>284</v>
      </c>
      <c r="B37" s="384"/>
      <c r="C37" s="374">
        <v>230</v>
      </c>
      <c r="D37" s="377">
        <f>[3]Ф.4.3.ЗВЕД!F22</f>
        <v>0</v>
      </c>
      <c r="E37" s="377">
        <f>[3]Ф.4.3.ЗВЕД!G22</f>
        <v>0</v>
      </c>
      <c r="F37" s="377" t="s">
        <v>271</v>
      </c>
      <c r="G37" s="377">
        <f>[3]Ф.4.3.ЗВЕД!H22</f>
        <v>2308223.98</v>
      </c>
      <c r="H37" s="377">
        <f>[3]Ф.4.3.ЗВЕД!I22</f>
        <v>2308223.98</v>
      </c>
      <c r="I37" s="377">
        <f>[3]Ф.4.3.ЗВЕД!K22</f>
        <v>0</v>
      </c>
    </row>
    <row r="38" spans="1:9" ht="30.75" customHeight="1" thickTop="1" thickBot="1" x14ac:dyDescent="0.3">
      <c r="A38" s="384" t="s">
        <v>285</v>
      </c>
      <c r="B38" s="384"/>
      <c r="C38" s="374">
        <v>240</v>
      </c>
      <c r="D38" s="377">
        <f>[3]Ф.4.4.ЗВЕД!E20</f>
        <v>0</v>
      </c>
      <c r="E38" s="377">
        <f>[3]Ф.4.4.ЗВЕД!F20</f>
        <v>0</v>
      </c>
      <c r="F38" s="377" t="s">
        <v>271</v>
      </c>
      <c r="G38" s="377">
        <f>[3]Ф.4.4.ЗВЕД!G20</f>
        <v>0</v>
      </c>
      <c r="H38" s="377">
        <f>[3]Ф.4.4.ЗВЕД!H23</f>
        <v>0</v>
      </c>
      <c r="I38" s="377">
        <f>[3]Ф.4.4.ЗВЕД!J20</f>
        <v>0</v>
      </c>
    </row>
    <row r="39" spans="1:9" ht="15" thickTop="1" thickBot="1" x14ac:dyDescent="0.3">
      <c r="A39" s="384" t="s">
        <v>286</v>
      </c>
      <c r="B39" s="384"/>
      <c r="C39" s="374">
        <v>250</v>
      </c>
      <c r="D39" s="377">
        <f>[3]Ф.4.3.1.ЗВЕД!G22</f>
        <v>0</v>
      </c>
      <c r="E39" s="377">
        <f>[3]Ф.4.3.1.ЗВЕД!I22</f>
        <v>0</v>
      </c>
      <c r="F39" s="377" t="s">
        <v>271</v>
      </c>
      <c r="G39" s="377">
        <f>[3]Ф.4.3.1.ЗВЕД!K22</f>
        <v>0</v>
      </c>
      <c r="H39" s="377">
        <f>[3]Ф.4.3.1.ЗВЕД!N22</f>
        <v>0</v>
      </c>
      <c r="I39" s="377">
        <f>[3]Ф.4.3.1.ЗВЕД!R22</f>
        <v>0</v>
      </c>
    </row>
    <row r="40" spans="1:9" ht="31.5" hidden="1" customHeight="1" x14ac:dyDescent="0.25">
      <c r="A40" s="395"/>
      <c r="B40" s="396"/>
      <c r="C40" s="374"/>
      <c r="D40" s="377"/>
      <c r="E40" s="377"/>
      <c r="F40" s="377"/>
      <c r="G40" s="377"/>
      <c r="H40" s="377"/>
      <c r="I40" s="377"/>
    </row>
    <row r="41" spans="1:9" ht="15" thickTop="1" thickBot="1" x14ac:dyDescent="0.3">
      <c r="A41" s="375" t="s">
        <v>287</v>
      </c>
      <c r="B41" s="375"/>
      <c r="C41" s="376">
        <v>300</v>
      </c>
      <c r="D41" s="377">
        <f>SUM(D42:D43)</f>
        <v>0</v>
      </c>
      <c r="E41" s="377" t="s">
        <v>271</v>
      </c>
      <c r="F41" s="377" t="s">
        <v>271</v>
      </c>
      <c r="G41" s="377">
        <f>SUM(G42:G43)</f>
        <v>1587654.56</v>
      </c>
      <c r="H41" s="377">
        <f>SUM(H42:H43)</f>
        <v>1587654.56</v>
      </c>
      <c r="I41" s="377">
        <f>SUM(I42:I43)</f>
        <v>0</v>
      </c>
    </row>
    <row r="42" spans="1:9" ht="15" thickTop="1" thickBot="1" x14ac:dyDescent="0.3">
      <c r="A42" s="384" t="s">
        <v>288</v>
      </c>
      <c r="B42" s="384"/>
      <c r="C42" s="374">
        <v>301</v>
      </c>
      <c r="D42" s="385" t="s">
        <v>11</v>
      </c>
      <c r="E42" s="377" t="s">
        <v>271</v>
      </c>
      <c r="F42" s="377" t="s">
        <v>271</v>
      </c>
      <c r="G42" s="385">
        <v>1587654.56</v>
      </c>
      <c r="H42" s="385">
        <v>1587654.56</v>
      </c>
      <c r="I42" s="386">
        <v>0</v>
      </c>
    </row>
    <row r="43" spans="1:9" ht="15" thickTop="1" thickBot="1" x14ac:dyDescent="0.3">
      <c r="A43" s="384" t="s">
        <v>289</v>
      </c>
      <c r="B43" s="384"/>
      <c r="C43" s="374">
        <v>302</v>
      </c>
      <c r="D43" s="385" t="s">
        <v>11</v>
      </c>
      <c r="E43" s="377" t="s">
        <v>271</v>
      </c>
      <c r="F43" s="377" t="s">
        <v>271</v>
      </c>
      <c r="G43" s="385" t="s">
        <v>11</v>
      </c>
      <c r="H43" s="385" t="s">
        <v>11</v>
      </c>
      <c r="I43" s="386">
        <f>SUM(D43)+SUM(G43)-SUM(H43)</f>
        <v>0</v>
      </c>
    </row>
    <row r="44" spans="1:9" ht="15" thickTop="1" thickBot="1" x14ac:dyDescent="0.3">
      <c r="A44" s="375" t="s">
        <v>290</v>
      </c>
      <c r="B44" s="375"/>
      <c r="C44" s="376">
        <v>400</v>
      </c>
      <c r="D44" s="377">
        <f t="shared" ref="D44:I44" si="0">SUM(D19)+SUM(D23)+SUM(D41)</f>
        <v>565445.34</v>
      </c>
      <c r="E44" s="377">
        <f t="shared" si="0"/>
        <v>0</v>
      </c>
      <c r="F44" s="377">
        <f t="shared" si="0"/>
        <v>0</v>
      </c>
      <c r="G44" s="377">
        <f t="shared" si="0"/>
        <v>191484254.27000001</v>
      </c>
      <c r="H44" s="377">
        <f t="shared" si="0"/>
        <v>190996906.84999999</v>
      </c>
      <c r="I44" s="377">
        <f t="shared" si="0"/>
        <v>1052792.7600000026</v>
      </c>
    </row>
    <row r="45" spans="1:9" ht="14.4" thickTop="1" x14ac:dyDescent="0.25">
      <c r="A45" s="12" t="s">
        <v>291</v>
      </c>
    </row>
    <row r="47" spans="1:9" x14ac:dyDescent="0.25">
      <c r="B47" s="352" t="str">
        <f>[3]ЗАПОЛНИТЬ!$F$30</f>
        <v>Начальник</v>
      </c>
      <c r="C47" s="397"/>
      <c r="D47" s="398"/>
      <c r="E47" s="397"/>
      <c r="F47" s="110" t="str">
        <f>[3]ЗАПОЛНИТЬ!$F$26</f>
        <v>Л. О. Темченко</v>
      </c>
      <c r="G47" s="110"/>
      <c r="H47" s="110"/>
    </row>
    <row r="48" spans="1:9" x14ac:dyDescent="0.25">
      <c r="B48" s="352"/>
      <c r="D48" s="83" t="s">
        <v>97</v>
      </c>
      <c r="E48" s="399"/>
      <c r="F48" s="113" t="s">
        <v>98</v>
      </c>
      <c r="G48" s="113"/>
    </row>
    <row r="49" spans="2:8" x14ac:dyDescent="0.25">
      <c r="B49" s="352" t="str">
        <f>[3]ЗАПОЛНИТЬ!$F$31</f>
        <v>Головний бухгалтер</v>
      </c>
      <c r="D49" s="398"/>
      <c r="E49" s="397"/>
      <c r="F49" s="110" t="str">
        <f>[3]ЗАПОЛНИТЬ!$F$28</f>
        <v>А. М. Трусевич</v>
      </c>
      <c r="G49" s="110"/>
      <c r="H49" s="110"/>
    </row>
    <row r="50" spans="2:8" x14ac:dyDescent="0.25">
      <c r="D50" s="83" t="s">
        <v>97</v>
      </c>
      <c r="E50" s="399"/>
      <c r="F50" s="113" t="s">
        <v>98</v>
      </c>
      <c r="G50" s="113"/>
    </row>
    <row r="51" spans="2:8" x14ac:dyDescent="0.25">
      <c r="B51" s="3" t="str">
        <f>[3]ЗАПОЛНИТЬ!$C$19</f>
        <v>"12" січня 2016</v>
      </c>
    </row>
  </sheetData>
  <mergeCells count="72">
    <mergeCell ref="A43:B43"/>
    <mergeCell ref="A44:B44"/>
    <mergeCell ref="F47:H47"/>
    <mergeCell ref="F48:G48"/>
    <mergeCell ref="F49:H49"/>
    <mergeCell ref="F50:G50"/>
    <mergeCell ref="A37:B37"/>
    <mergeCell ref="A38:B38"/>
    <mergeCell ref="A39:B39"/>
    <mergeCell ref="A40:B40"/>
    <mergeCell ref="A41:B41"/>
    <mergeCell ref="A42:B42"/>
    <mergeCell ref="F33:F34"/>
    <mergeCell ref="G33:G34"/>
    <mergeCell ref="H33:H34"/>
    <mergeCell ref="I33:I34"/>
    <mergeCell ref="A35:B35"/>
    <mergeCell ref="A36:B36"/>
    <mergeCell ref="A31:B31"/>
    <mergeCell ref="A32:B32"/>
    <mergeCell ref="A33:B34"/>
    <mergeCell ref="C33:C34"/>
    <mergeCell ref="D33:D34"/>
    <mergeCell ref="E33:E34"/>
    <mergeCell ref="F27:F28"/>
    <mergeCell ref="G27:G28"/>
    <mergeCell ref="H27:H28"/>
    <mergeCell ref="I27:I28"/>
    <mergeCell ref="A29:B29"/>
    <mergeCell ref="A30:B30"/>
    <mergeCell ref="A25:B25"/>
    <mergeCell ref="A26:B26"/>
    <mergeCell ref="A27:B28"/>
    <mergeCell ref="C27:C28"/>
    <mergeCell ref="D27:D28"/>
    <mergeCell ref="E27:E28"/>
    <mergeCell ref="G20:G21"/>
    <mergeCell ref="H20:H21"/>
    <mergeCell ref="I20:I21"/>
    <mergeCell ref="A22:B22"/>
    <mergeCell ref="A23:B23"/>
    <mergeCell ref="A24:B24"/>
    <mergeCell ref="G16:G17"/>
    <mergeCell ref="H16:H17"/>
    <mergeCell ref="I16:I17"/>
    <mergeCell ref="A18:B18"/>
    <mergeCell ref="A19:B19"/>
    <mergeCell ref="A20:B21"/>
    <mergeCell ref="C20:C21"/>
    <mergeCell ref="D20:D21"/>
    <mergeCell ref="E20:E21"/>
    <mergeCell ref="F20:F21"/>
    <mergeCell ref="B15:C15"/>
    <mergeCell ref="A16:B17"/>
    <mergeCell ref="C16:C17"/>
    <mergeCell ref="D16:D17"/>
    <mergeCell ref="E16:E17"/>
    <mergeCell ref="F16:F17"/>
    <mergeCell ref="A11:B11"/>
    <mergeCell ref="C11:F11"/>
    <mergeCell ref="H11:I11"/>
    <mergeCell ref="A12:C12"/>
    <mergeCell ref="E12:I12"/>
    <mergeCell ref="A13:C13"/>
    <mergeCell ref="E13:I13"/>
    <mergeCell ref="F1:I3"/>
    <mergeCell ref="A5:I5"/>
    <mergeCell ref="A6:I6"/>
    <mergeCell ref="B9:F9"/>
    <mergeCell ref="H9:I9"/>
    <mergeCell ref="B10:F10"/>
    <mergeCell ref="H10:I1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21.75" customHeight="1" x14ac:dyDescent="0.2">
      <c r="A13" s="21" t="s">
        <v>12</v>
      </c>
      <c r="B13" s="21"/>
      <c r="C13" s="118"/>
      <c r="D13" s="183"/>
      <c r="E13" s="29" t="str">
        <f>IF(D13&gt;0,VLOOKUP(D13,[1]ДовидникКПК!B$1:C$65536,2,FALSE),"")</f>
        <v/>
      </c>
      <c r="F13" s="29"/>
      <c r="G13" s="29"/>
      <c r="H13" s="29"/>
      <c r="I13" s="29"/>
      <c r="J13" s="29"/>
      <c r="K13" s="29"/>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2">
      <c r="A15" s="21" t="s">
        <v>14</v>
      </c>
      <c r="B15" s="21"/>
      <c r="C15" s="118"/>
      <c r="D15" s="86" t="s">
        <v>158</v>
      </c>
      <c r="E15" s="23" t="str">
        <f>IF(D15&gt;0,VLOOKUP(D15,[1]ДовидникКФК!A$1:B$65536,2,FALSE),"")</f>
        <v>Капітальні вкладення</v>
      </c>
      <c r="F15" s="23"/>
      <c r="G15" s="23"/>
      <c r="H15" s="23"/>
      <c r="I15" s="23"/>
      <c r="J15" s="23"/>
      <c r="K15" s="23"/>
      <c r="L15" s="119"/>
    </row>
    <row r="16" spans="1:14" s="12" customFormat="1" ht="10.199999999999999" x14ac:dyDescent="0.2">
      <c r="A16" s="33" t="s">
        <v>153</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D24+D58+D78+D83</f>
        <v>199910</v>
      </c>
      <c r="E22" s="41">
        <f>E26+E29+E32+E33+E37+E44+E45+E85+E53</f>
        <v>199910</v>
      </c>
      <c r="F22" s="41">
        <f>F24+F58+F78+F83</f>
        <v>0</v>
      </c>
      <c r="G22" s="41">
        <f>G24+G58+G78+G83</f>
        <v>0</v>
      </c>
      <c r="H22" s="41">
        <f>H24+H58+H78+H83</f>
        <v>66754.12</v>
      </c>
      <c r="I22" s="41">
        <f>I24+I58+I78+I83</f>
        <v>66754.12</v>
      </c>
      <c r="J22" s="41">
        <f>J24+J58+J78+J83</f>
        <v>16844.48</v>
      </c>
      <c r="K22" s="41">
        <f>F22-G22+H22-I22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 t="shared" ref="D24:J24" si="0">D25+D30+D46+D49+D53+D57</f>
        <v>0</v>
      </c>
      <c r="E24" s="41">
        <v>0</v>
      </c>
      <c r="F24" s="41">
        <f t="shared" si="0"/>
        <v>0</v>
      </c>
      <c r="G24" s="41">
        <f t="shared" si="0"/>
        <v>0</v>
      </c>
      <c r="H24" s="41">
        <f t="shared" si="0"/>
        <v>0</v>
      </c>
      <c r="I24" s="41">
        <f t="shared" si="0"/>
        <v>0</v>
      </c>
      <c r="J24" s="41">
        <f t="shared" si="0"/>
        <v>0</v>
      </c>
      <c r="K24" s="41">
        <f t="shared" ref="K24:K84" si="1">F24-G24+H24-I24</f>
        <v>0</v>
      </c>
    </row>
    <row r="25" spans="1:11" s="12" customFormat="1" ht="51" x14ac:dyDescent="0.2">
      <c r="A25" s="48" t="s">
        <v>30</v>
      </c>
      <c r="B25" s="39">
        <v>2100</v>
      </c>
      <c r="C25" s="40" t="s">
        <v>31</v>
      </c>
      <c r="D25" s="41">
        <f>D26+D29</f>
        <v>0</v>
      </c>
      <c r="E25" s="41">
        <v>0</v>
      </c>
      <c r="F25" s="41">
        <f>F26+F29</f>
        <v>0</v>
      </c>
      <c r="G25" s="41">
        <f>G26+G29</f>
        <v>0</v>
      </c>
      <c r="H25" s="41">
        <f>H26+H29</f>
        <v>0</v>
      </c>
      <c r="I25" s="41">
        <f>I26+I29</f>
        <v>0</v>
      </c>
      <c r="J25" s="41">
        <f>J26+J29</f>
        <v>0</v>
      </c>
      <c r="K25" s="41">
        <f t="shared" si="1"/>
        <v>0</v>
      </c>
    </row>
    <row r="26" spans="1:11" s="12" customFormat="1" ht="20.399999999999999" x14ac:dyDescent="0.2">
      <c r="A26" s="49" t="s">
        <v>32</v>
      </c>
      <c r="B26" s="50">
        <v>2110</v>
      </c>
      <c r="C26" s="133" t="s">
        <v>33</v>
      </c>
      <c r="D26" s="184">
        <f t="shared" ref="D26:J26" si="2">SUM(D27:D28)</f>
        <v>0</v>
      </c>
      <c r="E26" s="185">
        <f t="shared" si="2"/>
        <v>0</v>
      </c>
      <c r="F26" s="184">
        <f t="shared" si="2"/>
        <v>0</v>
      </c>
      <c r="G26" s="184">
        <f t="shared" si="2"/>
        <v>0</v>
      </c>
      <c r="H26" s="184">
        <f t="shared" si="2"/>
        <v>0</v>
      </c>
      <c r="I26" s="184">
        <f t="shared" si="2"/>
        <v>0</v>
      </c>
      <c r="J26" s="184">
        <f t="shared" si="2"/>
        <v>0</v>
      </c>
      <c r="K26" s="41">
        <f t="shared" si="1"/>
        <v>0</v>
      </c>
    </row>
    <row r="27" spans="1:11" s="12" customFormat="1" ht="20.399999999999999" x14ac:dyDescent="0.2">
      <c r="A27" s="51" t="s">
        <v>34</v>
      </c>
      <c r="B27" s="35">
        <v>2111</v>
      </c>
      <c r="C27" s="166" t="s">
        <v>35</v>
      </c>
      <c r="D27" s="186">
        <v>0</v>
      </c>
      <c r="E27" s="187">
        <v>0</v>
      </c>
      <c r="F27" s="186">
        <v>0</v>
      </c>
      <c r="G27" s="186">
        <v>0</v>
      </c>
      <c r="H27" s="186">
        <v>0</v>
      </c>
      <c r="I27" s="186">
        <v>0</v>
      </c>
      <c r="J27" s="186">
        <v>0</v>
      </c>
      <c r="K27" s="41">
        <f t="shared" si="1"/>
        <v>0</v>
      </c>
    </row>
    <row r="28" spans="1:11" s="12" customFormat="1" ht="51" x14ac:dyDescent="0.2">
      <c r="A28" s="51" t="s">
        <v>36</v>
      </c>
      <c r="B28" s="35">
        <v>2112</v>
      </c>
      <c r="C28" s="166" t="s">
        <v>37</v>
      </c>
      <c r="D28" s="186">
        <v>0</v>
      </c>
      <c r="E28" s="187">
        <v>0</v>
      </c>
      <c r="F28" s="186">
        <v>0</v>
      </c>
      <c r="G28" s="186">
        <v>0</v>
      </c>
      <c r="H28" s="186">
        <v>0</v>
      </c>
      <c r="I28" s="186">
        <v>0</v>
      </c>
      <c r="J28" s="186">
        <v>0</v>
      </c>
      <c r="K28" s="41">
        <f t="shared" si="1"/>
        <v>0</v>
      </c>
    </row>
    <row r="29" spans="1:11" s="12" customFormat="1" ht="11.25" customHeight="1" x14ac:dyDescent="0.2">
      <c r="A29" s="52" t="s">
        <v>38</v>
      </c>
      <c r="B29" s="50">
        <v>2120</v>
      </c>
      <c r="C29" s="133" t="s">
        <v>39</v>
      </c>
      <c r="D29" s="185">
        <v>0</v>
      </c>
      <c r="E29" s="185">
        <v>0</v>
      </c>
      <c r="F29" s="185">
        <v>0</v>
      </c>
      <c r="G29" s="185">
        <v>0</v>
      </c>
      <c r="H29" s="185">
        <v>0</v>
      </c>
      <c r="I29" s="185">
        <v>0</v>
      </c>
      <c r="J29" s="185">
        <v>0</v>
      </c>
      <c r="K29" s="41">
        <f t="shared" si="1"/>
        <v>0</v>
      </c>
    </row>
    <row r="30" spans="1:11" s="12" customFormat="1" ht="30.6" x14ac:dyDescent="0.2">
      <c r="A30" s="53" t="s">
        <v>40</v>
      </c>
      <c r="B30" s="39">
        <v>2200</v>
      </c>
      <c r="C30" s="40" t="s">
        <v>41</v>
      </c>
      <c r="D30" s="188">
        <f>SUM(D31:D37)+D43</f>
        <v>0</v>
      </c>
      <c r="E30" s="188">
        <v>0</v>
      </c>
      <c r="F30" s="188">
        <f>SUM(F31:F37)+F43</f>
        <v>0</v>
      </c>
      <c r="G30" s="188">
        <f>SUM(G31:G37)+G43</f>
        <v>0</v>
      </c>
      <c r="H30" s="188">
        <f>SUM(H31:H37)+H43</f>
        <v>0</v>
      </c>
      <c r="I30" s="188">
        <f>SUM(I31:I37)+I43</f>
        <v>0</v>
      </c>
      <c r="J30" s="188">
        <f>SUM(J31:J37)+J43</f>
        <v>0</v>
      </c>
      <c r="K30" s="41">
        <f t="shared" si="1"/>
        <v>0</v>
      </c>
    </row>
    <row r="31" spans="1:11" s="12" customFormat="1" ht="40.799999999999997" x14ac:dyDescent="0.2">
      <c r="A31" s="49" t="s">
        <v>42</v>
      </c>
      <c r="B31" s="50">
        <v>2210</v>
      </c>
      <c r="C31" s="133" t="s">
        <v>43</v>
      </c>
      <c r="D31" s="185">
        <v>0</v>
      </c>
      <c r="E31" s="184">
        <v>0</v>
      </c>
      <c r="F31" s="185">
        <v>0</v>
      </c>
      <c r="G31" s="185">
        <v>0</v>
      </c>
      <c r="H31" s="185">
        <v>0</v>
      </c>
      <c r="I31" s="185">
        <v>0</v>
      </c>
      <c r="J31" s="185">
        <v>0</v>
      </c>
      <c r="K31" s="41">
        <f t="shared" si="1"/>
        <v>0</v>
      </c>
    </row>
    <row r="32" spans="1:11" s="12" customFormat="1" ht="51" x14ac:dyDescent="0.2">
      <c r="A32" s="49" t="s">
        <v>44</v>
      </c>
      <c r="B32" s="50">
        <v>2220</v>
      </c>
      <c r="C32" s="50">
        <v>100</v>
      </c>
      <c r="D32" s="185">
        <v>0</v>
      </c>
      <c r="E32" s="185">
        <v>0</v>
      </c>
      <c r="F32" s="185">
        <v>0</v>
      </c>
      <c r="G32" s="185">
        <v>0</v>
      </c>
      <c r="H32" s="185">
        <v>0</v>
      </c>
      <c r="I32" s="185">
        <v>0</v>
      </c>
      <c r="J32" s="185">
        <v>0</v>
      </c>
      <c r="K32" s="41">
        <f t="shared" si="1"/>
        <v>0</v>
      </c>
    </row>
    <row r="33" spans="1:11" s="12" customFormat="1" ht="20.399999999999999" x14ac:dyDescent="0.2">
      <c r="A33" s="49" t="s">
        <v>45</v>
      </c>
      <c r="B33" s="50">
        <v>2230</v>
      </c>
      <c r="C33" s="50">
        <v>110</v>
      </c>
      <c r="D33" s="185">
        <v>0</v>
      </c>
      <c r="E33" s="185">
        <v>0</v>
      </c>
      <c r="F33" s="185">
        <v>0</v>
      </c>
      <c r="G33" s="185">
        <v>0</v>
      </c>
      <c r="H33" s="185">
        <v>0</v>
      </c>
      <c r="I33" s="185">
        <v>0</v>
      </c>
      <c r="J33" s="185">
        <v>0</v>
      </c>
      <c r="K33" s="41">
        <f t="shared" si="1"/>
        <v>0</v>
      </c>
    </row>
    <row r="34" spans="1:11" s="12" customFormat="1" ht="40.799999999999997" x14ac:dyDescent="0.2">
      <c r="A34" s="49" t="s">
        <v>46</v>
      </c>
      <c r="B34" s="50">
        <v>2240</v>
      </c>
      <c r="C34" s="50">
        <v>120</v>
      </c>
      <c r="D34" s="185">
        <v>0</v>
      </c>
      <c r="E34" s="184">
        <v>0</v>
      </c>
      <c r="F34" s="185">
        <v>0</v>
      </c>
      <c r="G34" s="185">
        <v>0</v>
      </c>
      <c r="H34" s="185">
        <v>0</v>
      </c>
      <c r="I34" s="185">
        <v>0</v>
      </c>
      <c r="J34" s="185">
        <v>0</v>
      </c>
      <c r="K34" s="41">
        <f t="shared" si="1"/>
        <v>0</v>
      </c>
    </row>
    <row r="35" spans="1:11" s="12" customFormat="1" ht="30.6" x14ac:dyDescent="0.2">
      <c r="A35" s="49" t="s">
        <v>47</v>
      </c>
      <c r="B35" s="50">
        <v>2250</v>
      </c>
      <c r="C35" s="50">
        <v>130</v>
      </c>
      <c r="D35" s="185">
        <v>0</v>
      </c>
      <c r="E35" s="184">
        <v>0</v>
      </c>
      <c r="F35" s="185">
        <v>0</v>
      </c>
      <c r="G35" s="185">
        <v>0</v>
      </c>
      <c r="H35" s="185">
        <v>0</v>
      </c>
      <c r="I35" s="185">
        <v>0</v>
      </c>
      <c r="J35" s="185">
        <v>0</v>
      </c>
      <c r="K35" s="41">
        <f t="shared" si="1"/>
        <v>0</v>
      </c>
    </row>
    <row r="36" spans="1:11" s="12" customFormat="1" ht="12.75" customHeight="1" x14ac:dyDescent="0.2">
      <c r="A36" s="52" t="s">
        <v>48</v>
      </c>
      <c r="B36" s="50">
        <v>2260</v>
      </c>
      <c r="C36" s="50">
        <v>140</v>
      </c>
      <c r="D36" s="185">
        <v>0</v>
      </c>
      <c r="E36" s="184">
        <v>0</v>
      </c>
      <c r="F36" s="185">
        <v>0</v>
      </c>
      <c r="G36" s="185">
        <v>0</v>
      </c>
      <c r="H36" s="185">
        <v>0</v>
      </c>
      <c r="I36" s="185">
        <v>0</v>
      </c>
      <c r="J36" s="185">
        <v>0</v>
      </c>
      <c r="K36" s="41">
        <f t="shared" si="1"/>
        <v>0</v>
      </c>
    </row>
    <row r="37" spans="1:11"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184">
        <f>SUM(J38:J42)</f>
        <v>0</v>
      </c>
      <c r="K37" s="41">
        <f t="shared" si="1"/>
        <v>0</v>
      </c>
    </row>
    <row r="38" spans="1:11" s="12" customFormat="1" ht="30.6" x14ac:dyDescent="0.2">
      <c r="A38" s="51" t="s">
        <v>50</v>
      </c>
      <c r="B38" s="35">
        <v>2271</v>
      </c>
      <c r="C38" s="35">
        <v>160</v>
      </c>
      <c r="D38" s="186">
        <v>0</v>
      </c>
      <c r="E38" s="187">
        <v>0</v>
      </c>
      <c r="F38" s="186">
        <v>0</v>
      </c>
      <c r="G38" s="186">
        <v>0</v>
      </c>
      <c r="H38" s="186">
        <v>0</v>
      </c>
      <c r="I38" s="186">
        <v>0</v>
      </c>
      <c r="J38" s="186">
        <v>0</v>
      </c>
      <c r="K38" s="41">
        <f t="shared" si="1"/>
        <v>0</v>
      </c>
    </row>
    <row r="39" spans="1:11" s="12" customFormat="1" ht="51" x14ac:dyDescent="0.2">
      <c r="A39" s="51" t="s">
        <v>51</v>
      </c>
      <c r="B39" s="35">
        <v>2272</v>
      </c>
      <c r="C39" s="35">
        <v>170</v>
      </c>
      <c r="D39" s="186">
        <v>0</v>
      </c>
      <c r="E39" s="187">
        <v>0</v>
      </c>
      <c r="F39" s="186">
        <v>0</v>
      </c>
      <c r="G39" s="186">
        <v>0</v>
      </c>
      <c r="H39" s="186">
        <v>0</v>
      </c>
      <c r="I39" s="186">
        <v>0</v>
      </c>
      <c r="J39" s="186">
        <v>0</v>
      </c>
      <c r="K39" s="41">
        <f t="shared" si="1"/>
        <v>0</v>
      </c>
    </row>
    <row r="40" spans="1:11" s="12" customFormat="1" ht="30.6" x14ac:dyDescent="0.2">
      <c r="A40" s="51" t="s">
        <v>52</v>
      </c>
      <c r="B40" s="35">
        <v>2273</v>
      </c>
      <c r="C40" s="35">
        <v>180</v>
      </c>
      <c r="D40" s="186">
        <v>0</v>
      </c>
      <c r="E40" s="187">
        <v>0</v>
      </c>
      <c r="F40" s="186">
        <v>0</v>
      </c>
      <c r="G40" s="186">
        <v>0</v>
      </c>
      <c r="H40" s="186">
        <v>0</v>
      </c>
      <c r="I40" s="186">
        <v>0</v>
      </c>
      <c r="J40" s="186">
        <v>0</v>
      </c>
      <c r="K40" s="41">
        <f t="shared" si="1"/>
        <v>0</v>
      </c>
    </row>
    <row r="41" spans="1:11" s="12" customFormat="1" ht="30.6" x14ac:dyDescent="0.2">
      <c r="A41" s="51" t="s">
        <v>53</v>
      </c>
      <c r="B41" s="35">
        <v>2274</v>
      </c>
      <c r="C41" s="35">
        <v>190</v>
      </c>
      <c r="D41" s="186">
        <v>0</v>
      </c>
      <c r="E41" s="187">
        <v>0</v>
      </c>
      <c r="F41" s="186">
        <v>0</v>
      </c>
      <c r="G41" s="186">
        <v>0</v>
      </c>
      <c r="H41" s="186">
        <v>0</v>
      </c>
      <c r="I41" s="186">
        <v>0</v>
      </c>
      <c r="J41" s="186">
        <v>0</v>
      </c>
      <c r="K41" s="41">
        <f t="shared" si="1"/>
        <v>0</v>
      </c>
    </row>
    <row r="42" spans="1:11" s="12" customFormat="1" ht="30.6" x14ac:dyDescent="0.2">
      <c r="A42" s="51" t="s">
        <v>54</v>
      </c>
      <c r="B42" s="35">
        <v>2275</v>
      </c>
      <c r="C42" s="35">
        <v>200</v>
      </c>
      <c r="D42" s="186">
        <v>0</v>
      </c>
      <c r="E42" s="187">
        <v>0</v>
      </c>
      <c r="F42" s="186">
        <v>0</v>
      </c>
      <c r="G42" s="186">
        <v>0</v>
      </c>
      <c r="H42" s="186">
        <v>0</v>
      </c>
      <c r="I42" s="186">
        <v>0</v>
      </c>
      <c r="J42" s="186">
        <v>0</v>
      </c>
      <c r="K42" s="41">
        <f t="shared" si="1"/>
        <v>0</v>
      </c>
    </row>
    <row r="43" spans="1:11" s="12" customFormat="1" ht="12" customHeight="1" x14ac:dyDescent="0.2">
      <c r="A43" s="52" t="s">
        <v>55</v>
      </c>
      <c r="B43" s="50">
        <v>2280</v>
      </c>
      <c r="C43" s="50">
        <v>210</v>
      </c>
      <c r="D43" s="184">
        <f>SUM(D44:D45)</f>
        <v>0</v>
      </c>
      <c r="E43" s="184">
        <v>0</v>
      </c>
      <c r="F43" s="184">
        <f>SUM(F44:F45)</f>
        <v>0</v>
      </c>
      <c r="G43" s="184">
        <f>SUM(G44:G45)</f>
        <v>0</v>
      </c>
      <c r="H43" s="184">
        <f>SUM(H44:H45)</f>
        <v>0</v>
      </c>
      <c r="I43" s="184">
        <f>SUM(I44:I45)</f>
        <v>0</v>
      </c>
      <c r="J43" s="184">
        <f>SUM(J44:J45)</f>
        <v>0</v>
      </c>
      <c r="K43" s="41">
        <f t="shared" si="1"/>
        <v>0</v>
      </c>
    </row>
    <row r="44" spans="1:11" s="12" customFormat="1" ht="12" customHeight="1" x14ac:dyDescent="0.2">
      <c r="A44" s="54" t="s">
        <v>56</v>
      </c>
      <c r="B44" s="35">
        <v>2281</v>
      </c>
      <c r="C44" s="35">
        <v>220</v>
      </c>
      <c r="D44" s="186">
        <v>0</v>
      </c>
      <c r="E44" s="186">
        <v>0</v>
      </c>
      <c r="F44" s="186">
        <v>0</v>
      </c>
      <c r="G44" s="186">
        <v>0</v>
      </c>
      <c r="H44" s="186">
        <v>0</v>
      </c>
      <c r="I44" s="186">
        <v>0</v>
      </c>
      <c r="J44" s="186">
        <v>0</v>
      </c>
      <c r="K44" s="41">
        <f t="shared" si="1"/>
        <v>0</v>
      </c>
    </row>
    <row r="45" spans="1:11" s="12" customFormat="1" ht="12" customHeight="1" x14ac:dyDescent="0.2">
      <c r="A45" s="51" t="s">
        <v>57</v>
      </c>
      <c r="B45" s="35">
        <v>2282</v>
      </c>
      <c r="C45" s="35">
        <v>230</v>
      </c>
      <c r="D45" s="186">
        <v>0</v>
      </c>
      <c r="E45" s="186">
        <v>0</v>
      </c>
      <c r="F45" s="186">
        <v>0</v>
      </c>
      <c r="G45" s="186">
        <v>0</v>
      </c>
      <c r="H45" s="186">
        <v>0</v>
      </c>
      <c r="I45" s="186">
        <v>0</v>
      </c>
      <c r="J45" s="186">
        <v>0</v>
      </c>
      <c r="K45" s="41">
        <f t="shared" si="1"/>
        <v>0</v>
      </c>
    </row>
    <row r="46" spans="1:11" s="12" customFormat="1" ht="40.799999999999997" x14ac:dyDescent="0.2">
      <c r="A46" s="48" t="s">
        <v>58</v>
      </c>
      <c r="B46" s="39">
        <v>2400</v>
      </c>
      <c r="C46" s="39">
        <v>240</v>
      </c>
      <c r="D46" s="188">
        <f t="shared" ref="D46:J46" si="3">SUM(D47:D48)</f>
        <v>0</v>
      </c>
      <c r="E46" s="188">
        <f t="shared" si="3"/>
        <v>0</v>
      </c>
      <c r="F46" s="188">
        <f t="shared" si="3"/>
        <v>0</v>
      </c>
      <c r="G46" s="188">
        <f t="shared" si="3"/>
        <v>0</v>
      </c>
      <c r="H46" s="188">
        <f t="shared" si="3"/>
        <v>0</v>
      </c>
      <c r="I46" s="188">
        <f t="shared" si="3"/>
        <v>0</v>
      </c>
      <c r="J46" s="188">
        <f t="shared" si="3"/>
        <v>0</v>
      </c>
      <c r="K46" s="41">
        <f t="shared" si="1"/>
        <v>0</v>
      </c>
    </row>
    <row r="47" spans="1:11" s="12" customFormat="1" ht="51" x14ac:dyDescent="0.2">
      <c r="A47" s="55" t="s">
        <v>59</v>
      </c>
      <c r="B47" s="50">
        <v>2410</v>
      </c>
      <c r="C47" s="50">
        <v>250</v>
      </c>
      <c r="D47" s="185">
        <v>0</v>
      </c>
      <c r="E47" s="184">
        <v>0</v>
      </c>
      <c r="F47" s="185">
        <v>0</v>
      </c>
      <c r="G47" s="185">
        <v>0</v>
      </c>
      <c r="H47" s="185">
        <v>0</v>
      </c>
      <c r="I47" s="185">
        <v>0</v>
      </c>
      <c r="J47" s="185">
        <v>0</v>
      </c>
      <c r="K47" s="41">
        <f t="shared" si="1"/>
        <v>0</v>
      </c>
    </row>
    <row r="48" spans="1:11" s="12" customFormat="1" ht="51" x14ac:dyDescent="0.2">
      <c r="A48" s="55" t="s">
        <v>60</v>
      </c>
      <c r="B48" s="50">
        <v>2420</v>
      </c>
      <c r="C48" s="50">
        <v>260</v>
      </c>
      <c r="D48" s="185">
        <v>0</v>
      </c>
      <c r="E48" s="184">
        <v>0</v>
      </c>
      <c r="F48" s="185">
        <v>0</v>
      </c>
      <c r="G48" s="185">
        <v>0</v>
      </c>
      <c r="H48" s="185">
        <v>0</v>
      </c>
      <c r="I48" s="185">
        <v>0</v>
      </c>
      <c r="J48" s="185">
        <v>0</v>
      </c>
      <c r="K48" s="41">
        <f t="shared" si="1"/>
        <v>0</v>
      </c>
    </row>
    <row r="49" spans="1:11" s="12" customFormat="1" ht="11.25" customHeight="1" x14ac:dyDescent="0.2">
      <c r="A49" s="56" t="s">
        <v>61</v>
      </c>
      <c r="B49" s="39">
        <v>2600</v>
      </c>
      <c r="C49" s="39">
        <v>270</v>
      </c>
      <c r="D49" s="188">
        <f t="shared" ref="D49:J49" si="4">SUM(D50:D52)</f>
        <v>0</v>
      </c>
      <c r="E49" s="188">
        <f t="shared" si="4"/>
        <v>0</v>
      </c>
      <c r="F49" s="188">
        <f t="shared" si="4"/>
        <v>0</v>
      </c>
      <c r="G49" s="188">
        <f t="shared" si="4"/>
        <v>0</v>
      </c>
      <c r="H49" s="188">
        <f t="shared" si="4"/>
        <v>0</v>
      </c>
      <c r="I49" s="188">
        <f t="shared" si="4"/>
        <v>0</v>
      </c>
      <c r="J49" s="188">
        <f t="shared" si="4"/>
        <v>0</v>
      </c>
      <c r="K49" s="41">
        <f t="shared" si="1"/>
        <v>0</v>
      </c>
    </row>
    <row r="50" spans="1:11" s="12" customFormat="1" ht="11.25" customHeight="1" x14ac:dyDescent="0.2">
      <c r="A50" s="52" t="s">
        <v>62</v>
      </c>
      <c r="B50" s="50">
        <v>2610</v>
      </c>
      <c r="C50" s="50">
        <v>280</v>
      </c>
      <c r="D50" s="189">
        <v>0</v>
      </c>
      <c r="E50" s="190">
        <v>0</v>
      </c>
      <c r="F50" s="189">
        <v>0</v>
      </c>
      <c r="G50" s="189">
        <v>0</v>
      </c>
      <c r="H50" s="189">
        <v>0</v>
      </c>
      <c r="I50" s="189">
        <v>0</v>
      </c>
      <c r="J50" s="189">
        <v>0</v>
      </c>
      <c r="K50" s="41">
        <f t="shared" si="1"/>
        <v>0</v>
      </c>
    </row>
    <row r="51" spans="1:11" s="12" customFormat="1" ht="61.2" x14ac:dyDescent="0.2">
      <c r="A51" s="52" t="s">
        <v>63</v>
      </c>
      <c r="B51" s="50">
        <v>2620</v>
      </c>
      <c r="C51" s="50">
        <v>290</v>
      </c>
      <c r="D51" s="189">
        <v>0</v>
      </c>
      <c r="E51" s="190">
        <v>0</v>
      </c>
      <c r="F51" s="189">
        <v>0</v>
      </c>
      <c r="G51" s="189">
        <v>0</v>
      </c>
      <c r="H51" s="189">
        <v>0</v>
      </c>
      <c r="I51" s="189">
        <v>0</v>
      </c>
      <c r="J51" s="189">
        <v>0</v>
      </c>
      <c r="K51" s="41">
        <f t="shared" si="1"/>
        <v>0</v>
      </c>
    </row>
    <row r="52" spans="1:11" s="12" customFormat="1" ht="12" customHeight="1" x14ac:dyDescent="0.2">
      <c r="A52" s="55" t="s">
        <v>64</v>
      </c>
      <c r="B52" s="50">
        <v>2630</v>
      </c>
      <c r="C52" s="50">
        <v>300</v>
      </c>
      <c r="D52" s="189">
        <v>0</v>
      </c>
      <c r="E52" s="190">
        <v>0</v>
      </c>
      <c r="F52" s="189">
        <v>0</v>
      </c>
      <c r="G52" s="189">
        <v>0</v>
      </c>
      <c r="H52" s="189">
        <v>0</v>
      </c>
      <c r="I52" s="189">
        <v>0</v>
      </c>
      <c r="J52" s="189">
        <v>0</v>
      </c>
      <c r="K52" s="41">
        <f t="shared" si="1"/>
        <v>0</v>
      </c>
    </row>
    <row r="53" spans="1:11" s="12" customFormat="1" ht="30.6" x14ac:dyDescent="0.2">
      <c r="A53" s="53" t="s">
        <v>65</v>
      </c>
      <c r="B53" s="39">
        <v>2700</v>
      </c>
      <c r="C53" s="39">
        <v>310</v>
      </c>
      <c r="D53" s="191">
        <f t="shared" ref="D53:J53" si="5">SUM(D54:D56)</f>
        <v>0</v>
      </c>
      <c r="E53" s="191">
        <v>0</v>
      </c>
      <c r="F53" s="191">
        <f t="shared" si="5"/>
        <v>0</v>
      </c>
      <c r="G53" s="191">
        <f t="shared" si="5"/>
        <v>0</v>
      </c>
      <c r="H53" s="191">
        <f t="shared" si="5"/>
        <v>0</v>
      </c>
      <c r="I53" s="191">
        <f t="shared" si="5"/>
        <v>0</v>
      </c>
      <c r="J53" s="191">
        <f t="shared" si="5"/>
        <v>0</v>
      </c>
      <c r="K53" s="41">
        <f t="shared" si="1"/>
        <v>0</v>
      </c>
    </row>
    <row r="54" spans="1:11" s="12" customFormat="1" ht="30.6" x14ac:dyDescent="0.2">
      <c r="A54" s="52" t="s">
        <v>66</v>
      </c>
      <c r="B54" s="50">
        <v>2710</v>
      </c>
      <c r="C54" s="50">
        <v>320</v>
      </c>
      <c r="D54" s="189">
        <v>0</v>
      </c>
      <c r="E54" s="190">
        <v>0</v>
      </c>
      <c r="F54" s="189">
        <v>0</v>
      </c>
      <c r="G54" s="189">
        <v>0</v>
      </c>
      <c r="H54" s="189">
        <v>0</v>
      </c>
      <c r="I54" s="189">
        <v>0</v>
      </c>
      <c r="J54" s="189">
        <v>0</v>
      </c>
      <c r="K54" s="41">
        <f t="shared" si="1"/>
        <v>0</v>
      </c>
    </row>
    <row r="55" spans="1:11" s="12" customFormat="1" ht="10.199999999999999" x14ac:dyDescent="0.2">
      <c r="A55" s="52" t="s">
        <v>67</v>
      </c>
      <c r="B55" s="50">
        <v>2720</v>
      </c>
      <c r="C55" s="50">
        <v>330</v>
      </c>
      <c r="D55" s="189">
        <v>0</v>
      </c>
      <c r="E55" s="190">
        <v>0</v>
      </c>
      <c r="F55" s="189">
        <v>0</v>
      </c>
      <c r="G55" s="189">
        <v>0</v>
      </c>
      <c r="H55" s="189">
        <v>0</v>
      </c>
      <c r="I55" s="189">
        <v>0</v>
      </c>
      <c r="J55" s="189">
        <v>0</v>
      </c>
      <c r="K55" s="41">
        <f t="shared" si="1"/>
        <v>0</v>
      </c>
    </row>
    <row r="56" spans="1:11" s="12" customFormat="1" ht="30.6" x14ac:dyDescent="0.2">
      <c r="A56" s="52" t="s">
        <v>68</v>
      </c>
      <c r="B56" s="50">
        <v>2730</v>
      </c>
      <c r="C56" s="50">
        <v>340</v>
      </c>
      <c r="D56" s="189">
        <v>0</v>
      </c>
      <c r="E56" s="190">
        <v>0</v>
      </c>
      <c r="F56" s="189">
        <v>0</v>
      </c>
      <c r="G56" s="189">
        <v>0</v>
      </c>
      <c r="H56" s="189">
        <v>0</v>
      </c>
      <c r="I56" s="189">
        <v>0</v>
      </c>
      <c r="J56" s="189">
        <v>0</v>
      </c>
      <c r="K56" s="41">
        <f t="shared" si="1"/>
        <v>0</v>
      </c>
    </row>
    <row r="57" spans="1:11" s="12" customFormat="1" ht="20.399999999999999" x14ac:dyDescent="0.2">
      <c r="A57" s="53" t="s">
        <v>69</v>
      </c>
      <c r="B57" s="39">
        <v>2800</v>
      </c>
      <c r="C57" s="39">
        <v>350</v>
      </c>
      <c r="D57" s="192">
        <v>0</v>
      </c>
      <c r="E57" s="191">
        <v>0</v>
      </c>
      <c r="F57" s="192">
        <v>0</v>
      </c>
      <c r="G57" s="192">
        <v>0</v>
      </c>
      <c r="H57" s="192">
        <v>0</v>
      </c>
      <c r="I57" s="192">
        <v>0</v>
      </c>
      <c r="J57" s="192">
        <v>0</v>
      </c>
      <c r="K57" s="41">
        <f t="shared" si="1"/>
        <v>0</v>
      </c>
    </row>
    <row r="58" spans="1:11" s="12" customFormat="1" ht="20.399999999999999" x14ac:dyDescent="0.2">
      <c r="A58" s="39" t="s">
        <v>70</v>
      </c>
      <c r="B58" s="39">
        <v>3000</v>
      </c>
      <c r="C58" s="39">
        <v>360</v>
      </c>
      <c r="D58" s="191">
        <f t="shared" ref="D58:J58" si="6">D59+D73</f>
        <v>199910</v>
      </c>
      <c r="E58" s="191">
        <f t="shared" si="6"/>
        <v>0</v>
      </c>
      <c r="F58" s="191">
        <f t="shared" si="6"/>
        <v>0</v>
      </c>
      <c r="G58" s="191">
        <f t="shared" si="6"/>
        <v>0</v>
      </c>
      <c r="H58" s="191">
        <f t="shared" si="6"/>
        <v>66754.12</v>
      </c>
      <c r="I58" s="191">
        <f t="shared" si="6"/>
        <v>66754.12</v>
      </c>
      <c r="J58" s="191">
        <f t="shared" si="6"/>
        <v>16844.48</v>
      </c>
      <c r="K58" s="41">
        <f t="shared" si="1"/>
        <v>0</v>
      </c>
    </row>
    <row r="59" spans="1:11" s="12" customFormat="1" ht="30.6" x14ac:dyDescent="0.2">
      <c r="A59" s="48" t="s">
        <v>71</v>
      </c>
      <c r="B59" s="39">
        <v>3100</v>
      </c>
      <c r="C59" s="39">
        <v>370</v>
      </c>
      <c r="D59" s="191">
        <f t="shared" ref="D59:J59" si="7">D60+D61+D64+D67+D71+D72</f>
        <v>199910</v>
      </c>
      <c r="E59" s="191">
        <f t="shared" si="7"/>
        <v>0</v>
      </c>
      <c r="F59" s="191">
        <f t="shared" si="7"/>
        <v>0</v>
      </c>
      <c r="G59" s="191">
        <f t="shared" si="7"/>
        <v>0</v>
      </c>
      <c r="H59" s="191">
        <f t="shared" si="7"/>
        <v>66754.12</v>
      </c>
      <c r="I59" s="191">
        <f t="shared" si="7"/>
        <v>66754.12</v>
      </c>
      <c r="J59" s="191">
        <f t="shared" si="7"/>
        <v>16844.48</v>
      </c>
      <c r="K59" s="41">
        <f t="shared" si="1"/>
        <v>0</v>
      </c>
    </row>
    <row r="60" spans="1:11" s="12" customFormat="1" ht="71.400000000000006" x14ac:dyDescent="0.2">
      <c r="A60" s="52" t="s">
        <v>72</v>
      </c>
      <c r="B60" s="50">
        <v>3110</v>
      </c>
      <c r="C60" s="50">
        <v>380</v>
      </c>
      <c r="D60" s="189">
        <v>0</v>
      </c>
      <c r="E60" s="190">
        <v>0</v>
      </c>
      <c r="F60" s="189">
        <v>0</v>
      </c>
      <c r="G60" s="189">
        <v>0</v>
      </c>
      <c r="H60" s="189">
        <v>0</v>
      </c>
      <c r="I60" s="189">
        <v>0</v>
      </c>
      <c r="J60" s="189">
        <v>0</v>
      </c>
      <c r="K60" s="41">
        <f t="shared" si="1"/>
        <v>0</v>
      </c>
    </row>
    <row r="61" spans="1:11" s="12" customFormat="1" ht="40.799999999999997" x14ac:dyDescent="0.2">
      <c r="A61" s="55" t="s">
        <v>73</v>
      </c>
      <c r="B61" s="50">
        <v>3120</v>
      </c>
      <c r="C61" s="50">
        <v>390</v>
      </c>
      <c r="D61" s="193">
        <f t="shared" ref="D61:J61" si="8">SUM(D62:D63)</f>
        <v>0</v>
      </c>
      <c r="E61" s="193">
        <f t="shared" si="8"/>
        <v>0</v>
      </c>
      <c r="F61" s="193">
        <f t="shared" si="8"/>
        <v>0</v>
      </c>
      <c r="G61" s="193">
        <f t="shared" si="8"/>
        <v>0</v>
      </c>
      <c r="H61" s="193">
        <f t="shared" si="8"/>
        <v>0</v>
      </c>
      <c r="I61" s="193">
        <f t="shared" si="8"/>
        <v>0</v>
      </c>
      <c r="J61" s="193">
        <f t="shared" si="8"/>
        <v>0</v>
      </c>
      <c r="K61" s="41">
        <f t="shared" si="1"/>
        <v>0</v>
      </c>
    </row>
    <row r="62" spans="1:11" s="12" customFormat="1" ht="40.799999999999997" x14ac:dyDescent="0.2">
      <c r="A62" s="51" t="s">
        <v>74</v>
      </c>
      <c r="B62" s="35">
        <v>3121</v>
      </c>
      <c r="C62" s="35">
        <v>400</v>
      </c>
      <c r="D62" s="168">
        <v>0</v>
      </c>
      <c r="E62" s="194">
        <v>0</v>
      </c>
      <c r="F62" s="168">
        <v>0</v>
      </c>
      <c r="G62" s="168">
        <v>0</v>
      </c>
      <c r="H62" s="168">
        <v>0</v>
      </c>
      <c r="I62" s="168">
        <v>0</v>
      </c>
      <c r="J62" s="168">
        <v>0</v>
      </c>
      <c r="K62" s="41">
        <f t="shared" si="1"/>
        <v>0</v>
      </c>
    </row>
    <row r="63" spans="1:11" s="12" customFormat="1" ht="51" x14ac:dyDescent="0.2">
      <c r="A63" s="51" t="s">
        <v>75</v>
      </c>
      <c r="B63" s="35">
        <v>3122</v>
      </c>
      <c r="C63" s="35">
        <v>410</v>
      </c>
      <c r="D63" s="168">
        <v>0</v>
      </c>
      <c r="E63" s="194">
        <v>0</v>
      </c>
      <c r="F63" s="168">
        <v>0</v>
      </c>
      <c r="G63" s="168">
        <v>0</v>
      </c>
      <c r="H63" s="168">
        <v>0</v>
      </c>
      <c r="I63" s="168">
        <v>0</v>
      </c>
      <c r="J63" s="168">
        <v>0</v>
      </c>
      <c r="K63" s="41">
        <f t="shared" si="1"/>
        <v>0</v>
      </c>
    </row>
    <row r="64" spans="1:11" s="12" customFormat="1" ht="20.399999999999999" x14ac:dyDescent="0.2">
      <c r="A64" s="49" t="s">
        <v>76</v>
      </c>
      <c r="B64" s="50">
        <v>3130</v>
      </c>
      <c r="C64" s="50">
        <v>420</v>
      </c>
      <c r="D64" s="190">
        <f t="shared" ref="D64:J64" si="9">SUM(D65:D66)</f>
        <v>0</v>
      </c>
      <c r="E64" s="190">
        <f t="shared" si="9"/>
        <v>0</v>
      </c>
      <c r="F64" s="190">
        <f t="shared" si="9"/>
        <v>0</v>
      </c>
      <c r="G64" s="190">
        <f t="shared" si="9"/>
        <v>0</v>
      </c>
      <c r="H64" s="190">
        <f t="shared" si="9"/>
        <v>0</v>
      </c>
      <c r="I64" s="190">
        <f t="shared" si="9"/>
        <v>0</v>
      </c>
      <c r="J64" s="190">
        <f t="shared" si="9"/>
        <v>0</v>
      </c>
      <c r="K64" s="41">
        <f t="shared" si="1"/>
        <v>0</v>
      </c>
    </row>
    <row r="65" spans="1:11" s="12" customFormat="1" ht="61.2" x14ac:dyDescent="0.2">
      <c r="A65" s="51" t="s">
        <v>77</v>
      </c>
      <c r="B65" s="35">
        <v>3131</v>
      </c>
      <c r="C65" s="35">
        <v>430</v>
      </c>
      <c r="D65" s="168">
        <v>0</v>
      </c>
      <c r="E65" s="194">
        <v>0</v>
      </c>
      <c r="F65" s="168">
        <v>0</v>
      </c>
      <c r="G65" s="168">
        <v>0</v>
      </c>
      <c r="H65" s="168">
        <v>0</v>
      </c>
      <c r="I65" s="168">
        <v>0</v>
      </c>
      <c r="J65" s="168">
        <v>0</v>
      </c>
      <c r="K65" s="41">
        <f t="shared" si="1"/>
        <v>0</v>
      </c>
    </row>
    <row r="66" spans="1:11" s="12" customFormat="1" ht="51" x14ac:dyDescent="0.2">
      <c r="A66" s="51" t="s">
        <v>78</v>
      </c>
      <c r="B66" s="35">
        <v>3132</v>
      </c>
      <c r="C66" s="35">
        <v>440</v>
      </c>
      <c r="D66" s="168">
        <v>0</v>
      </c>
      <c r="E66" s="194">
        <v>0</v>
      </c>
      <c r="F66" s="168">
        <v>0</v>
      </c>
      <c r="G66" s="168">
        <v>0</v>
      </c>
      <c r="H66" s="168">
        <v>0</v>
      </c>
      <c r="I66" s="168">
        <v>0</v>
      </c>
      <c r="J66" s="168">
        <v>0</v>
      </c>
      <c r="K66" s="41">
        <f t="shared" si="1"/>
        <v>0</v>
      </c>
    </row>
    <row r="67" spans="1:11" s="12" customFormat="1" ht="40.799999999999997" x14ac:dyDescent="0.2">
      <c r="A67" s="49" t="s">
        <v>79</v>
      </c>
      <c r="B67" s="50">
        <v>3140</v>
      </c>
      <c r="C67" s="50">
        <v>450</v>
      </c>
      <c r="D67" s="190">
        <f t="shared" ref="D67:J67" si="10">SUM(D68:D70)</f>
        <v>199910</v>
      </c>
      <c r="E67" s="190">
        <f t="shared" si="10"/>
        <v>0</v>
      </c>
      <c r="F67" s="190">
        <f t="shared" si="10"/>
        <v>0</v>
      </c>
      <c r="G67" s="190">
        <f t="shared" si="10"/>
        <v>0</v>
      </c>
      <c r="H67" s="190">
        <f t="shared" si="10"/>
        <v>66754.12</v>
      </c>
      <c r="I67" s="190">
        <f t="shared" si="10"/>
        <v>66754.12</v>
      </c>
      <c r="J67" s="190">
        <f t="shared" si="10"/>
        <v>16844.48</v>
      </c>
      <c r="K67" s="41">
        <f t="shared" si="1"/>
        <v>0</v>
      </c>
    </row>
    <row r="68" spans="1:11" s="12" customFormat="1" ht="52.8" x14ac:dyDescent="0.2">
      <c r="A68" s="58" t="s">
        <v>121</v>
      </c>
      <c r="B68" s="35">
        <v>3141</v>
      </c>
      <c r="C68" s="35">
        <v>460</v>
      </c>
      <c r="D68" s="168">
        <v>0</v>
      </c>
      <c r="E68" s="194">
        <v>0</v>
      </c>
      <c r="F68" s="168">
        <v>0</v>
      </c>
      <c r="G68" s="168">
        <v>0</v>
      </c>
      <c r="H68" s="168">
        <v>0</v>
      </c>
      <c r="I68" s="168">
        <v>0</v>
      </c>
      <c r="J68" s="168">
        <v>0</v>
      </c>
      <c r="K68" s="41">
        <f t="shared" si="1"/>
        <v>0</v>
      </c>
    </row>
    <row r="69" spans="1:11" s="12" customFormat="1" ht="63" x14ac:dyDescent="0.2">
      <c r="A69" s="58" t="s">
        <v>122</v>
      </c>
      <c r="B69" s="35">
        <v>3142</v>
      </c>
      <c r="C69" s="35">
        <v>470</v>
      </c>
      <c r="D69" s="168">
        <v>199910</v>
      </c>
      <c r="E69" s="194">
        <v>0</v>
      </c>
      <c r="F69" s="168">
        <v>0</v>
      </c>
      <c r="G69" s="168">
        <v>0</v>
      </c>
      <c r="H69" s="168">
        <v>66754.12</v>
      </c>
      <c r="I69" s="168">
        <v>66754.12</v>
      </c>
      <c r="J69" s="168">
        <v>16844.48</v>
      </c>
      <c r="K69" s="41">
        <f t="shared" si="1"/>
        <v>0</v>
      </c>
    </row>
    <row r="70" spans="1:11" s="12" customFormat="1" ht="52.8" x14ac:dyDescent="0.2">
      <c r="A70" s="58" t="s">
        <v>123</v>
      </c>
      <c r="B70" s="35">
        <v>3143</v>
      </c>
      <c r="C70" s="35">
        <v>480</v>
      </c>
      <c r="D70" s="168">
        <v>0</v>
      </c>
      <c r="E70" s="194">
        <v>0</v>
      </c>
      <c r="F70" s="168">
        <v>0</v>
      </c>
      <c r="G70" s="168">
        <v>0</v>
      </c>
      <c r="H70" s="168">
        <v>0</v>
      </c>
      <c r="I70" s="168">
        <v>0</v>
      </c>
      <c r="J70" s="168">
        <v>0</v>
      </c>
      <c r="K70" s="41">
        <f t="shared" si="1"/>
        <v>0</v>
      </c>
    </row>
    <row r="71" spans="1:11" s="12" customFormat="1" ht="40.799999999999997" x14ac:dyDescent="0.2">
      <c r="A71" s="49" t="s">
        <v>80</v>
      </c>
      <c r="B71" s="50">
        <v>3150</v>
      </c>
      <c r="C71" s="50">
        <v>490</v>
      </c>
      <c r="D71" s="189">
        <v>0</v>
      </c>
      <c r="E71" s="190">
        <v>0</v>
      </c>
      <c r="F71" s="189">
        <v>0</v>
      </c>
      <c r="G71" s="189">
        <v>0</v>
      </c>
      <c r="H71" s="189">
        <v>0</v>
      </c>
      <c r="I71" s="189">
        <v>0</v>
      </c>
      <c r="J71" s="189">
        <v>0</v>
      </c>
      <c r="K71" s="41">
        <f t="shared" si="1"/>
        <v>0</v>
      </c>
    </row>
    <row r="72" spans="1:11" s="12" customFormat="1" ht="51" x14ac:dyDescent="0.2">
      <c r="A72" s="49" t="s">
        <v>81</v>
      </c>
      <c r="B72" s="50">
        <v>3160</v>
      </c>
      <c r="C72" s="50">
        <v>500</v>
      </c>
      <c r="D72" s="189">
        <v>0</v>
      </c>
      <c r="E72" s="190">
        <v>0</v>
      </c>
      <c r="F72" s="189">
        <v>0</v>
      </c>
      <c r="G72" s="189">
        <v>0</v>
      </c>
      <c r="H72" s="189">
        <v>0</v>
      </c>
      <c r="I72" s="189">
        <v>0</v>
      </c>
      <c r="J72" s="189">
        <v>0</v>
      </c>
      <c r="K72" s="41">
        <f t="shared" si="1"/>
        <v>0</v>
      </c>
    </row>
    <row r="73" spans="1:11" s="12" customFormat="1" ht="20.399999999999999" x14ac:dyDescent="0.2">
      <c r="A73" s="48" t="s">
        <v>82</v>
      </c>
      <c r="B73" s="39">
        <v>3200</v>
      </c>
      <c r="C73" s="39">
        <v>510</v>
      </c>
      <c r="D73" s="191">
        <f t="shared" ref="D73:J73" si="11">SUM(D74:D77)</f>
        <v>0</v>
      </c>
      <c r="E73" s="191">
        <f t="shared" si="11"/>
        <v>0</v>
      </c>
      <c r="F73" s="191">
        <f t="shared" si="11"/>
        <v>0</v>
      </c>
      <c r="G73" s="191">
        <f t="shared" si="11"/>
        <v>0</v>
      </c>
      <c r="H73" s="191">
        <f t="shared" si="11"/>
        <v>0</v>
      </c>
      <c r="I73" s="191">
        <f t="shared" si="11"/>
        <v>0</v>
      </c>
      <c r="J73" s="191">
        <f t="shared" si="11"/>
        <v>0</v>
      </c>
      <c r="K73" s="41">
        <f t="shared" si="1"/>
        <v>0</v>
      </c>
    </row>
    <row r="74" spans="1:11" s="12" customFormat="1" ht="81.599999999999994" x14ac:dyDescent="0.2">
      <c r="A74" s="52" t="s">
        <v>83</v>
      </c>
      <c r="B74" s="50">
        <v>3210</v>
      </c>
      <c r="C74" s="50">
        <v>520</v>
      </c>
      <c r="D74" s="195">
        <v>0</v>
      </c>
      <c r="E74" s="196">
        <v>0</v>
      </c>
      <c r="F74" s="195">
        <v>0</v>
      </c>
      <c r="G74" s="195">
        <v>0</v>
      </c>
      <c r="H74" s="195">
        <v>0</v>
      </c>
      <c r="I74" s="195">
        <v>0</v>
      </c>
      <c r="J74" s="195">
        <v>0</v>
      </c>
      <c r="K74" s="41">
        <f t="shared" si="1"/>
        <v>0</v>
      </c>
    </row>
    <row r="75" spans="1:11" s="12" customFormat="1" ht="61.2" x14ac:dyDescent="0.2">
      <c r="A75" s="52" t="s">
        <v>84</v>
      </c>
      <c r="B75" s="50">
        <v>3220</v>
      </c>
      <c r="C75" s="50">
        <v>530</v>
      </c>
      <c r="D75" s="195">
        <v>0</v>
      </c>
      <c r="E75" s="196">
        <v>0</v>
      </c>
      <c r="F75" s="195">
        <v>0</v>
      </c>
      <c r="G75" s="195">
        <v>0</v>
      </c>
      <c r="H75" s="195">
        <v>0</v>
      </c>
      <c r="I75" s="195">
        <v>0</v>
      </c>
      <c r="J75" s="195">
        <v>0</v>
      </c>
      <c r="K75" s="41">
        <f t="shared" si="1"/>
        <v>0</v>
      </c>
    </row>
    <row r="76" spans="1:11" s="12" customFormat="1" ht="11.25" customHeight="1" x14ac:dyDescent="0.2">
      <c r="A76" s="49" t="s">
        <v>85</v>
      </c>
      <c r="B76" s="50">
        <v>3230</v>
      </c>
      <c r="C76" s="50">
        <v>540</v>
      </c>
      <c r="D76" s="195">
        <v>0</v>
      </c>
      <c r="E76" s="196">
        <v>0</v>
      </c>
      <c r="F76" s="195">
        <v>0</v>
      </c>
      <c r="G76" s="195">
        <v>0</v>
      </c>
      <c r="H76" s="195">
        <v>0</v>
      </c>
      <c r="I76" s="195">
        <v>0</v>
      </c>
      <c r="J76" s="195">
        <v>0</v>
      </c>
      <c r="K76" s="41">
        <f t="shared" si="1"/>
        <v>0</v>
      </c>
    </row>
    <row r="77" spans="1:11" s="12" customFormat="1" ht="30.6" x14ac:dyDescent="0.2">
      <c r="A77" s="52" t="s">
        <v>86</v>
      </c>
      <c r="B77" s="50">
        <v>3240</v>
      </c>
      <c r="C77" s="50">
        <v>550</v>
      </c>
      <c r="D77" s="189">
        <v>0</v>
      </c>
      <c r="E77" s="190">
        <v>0</v>
      </c>
      <c r="F77" s="189">
        <v>0</v>
      </c>
      <c r="G77" s="189">
        <v>0</v>
      </c>
      <c r="H77" s="189">
        <v>0</v>
      </c>
      <c r="I77" s="189">
        <v>0</v>
      </c>
      <c r="J77" s="189">
        <v>0</v>
      </c>
      <c r="K77" s="41">
        <f t="shared" si="1"/>
        <v>0</v>
      </c>
    </row>
    <row r="78" spans="1:11" s="12" customFormat="1" ht="30.6" x14ac:dyDescent="0.2">
      <c r="A78" s="39" t="s">
        <v>87</v>
      </c>
      <c r="B78" s="39">
        <v>4100</v>
      </c>
      <c r="C78" s="39">
        <v>560</v>
      </c>
      <c r="D78" s="196">
        <f t="shared" ref="D78:J78" si="12">SUM(D79)</f>
        <v>0</v>
      </c>
      <c r="E78" s="196">
        <f t="shared" si="12"/>
        <v>0</v>
      </c>
      <c r="F78" s="196">
        <f t="shared" si="12"/>
        <v>0</v>
      </c>
      <c r="G78" s="196">
        <f t="shared" si="12"/>
        <v>0</v>
      </c>
      <c r="H78" s="196">
        <f t="shared" si="12"/>
        <v>0</v>
      </c>
      <c r="I78" s="196">
        <f t="shared" si="12"/>
        <v>0</v>
      </c>
      <c r="J78" s="196">
        <f t="shared" si="12"/>
        <v>0</v>
      </c>
      <c r="K78" s="41">
        <f t="shared" si="1"/>
        <v>0</v>
      </c>
    </row>
    <row r="79" spans="1:11" s="12" customFormat="1" ht="30.6" x14ac:dyDescent="0.2">
      <c r="A79" s="49" t="s">
        <v>88</v>
      </c>
      <c r="B79" s="50">
        <v>4110</v>
      </c>
      <c r="C79" s="50">
        <v>570</v>
      </c>
      <c r="D79" s="190">
        <f t="shared" ref="D79:J79" si="13">SUM(D80:D82)</f>
        <v>0</v>
      </c>
      <c r="E79" s="190">
        <f t="shared" si="13"/>
        <v>0</v>
      </c>
      <c r="F79" s="190">
        <f t="shared" si="13"/>
        <v>0</v>
      </c>
      <c r="G79" s="190">
        <f t="shared" si="13"/>
        <v>0</v>
      </c>
      <c r="H79" s="190">
        <f t="shared" si="13"/>
        <v>0</v>
      </c>
      <c r="I79" s="190">
        <f t="shared" si="13"/>
        <v>0</v>
      </c>
      <c r="J79" s="190">
        <f t="shared" si="13"/>
        <v>0</v>
      </c>
      <c r="K79" s="41">
        <f t="shared" si="1"/>
        <v>0</v>
      </c>
    </row>
    <row r="80" spans="1:11" s="12" customFormat="1" ht="61.2" x14ac:dyDescent="0.2">
      <c r="A80" s="51" t="s">
        <v>89</v>
      </c>
      <c r="B80" s="35">
        <v>4111</v>
      </c>
      <c r="C80" s="35">
        <v>580</v>
      </c>
      <c r="D80" s="189">
        <v>0</v>
      </c>
      <c r="E80" s="190">
        <v>0</v>
      </c>
      <c r="F80" s="189">
        <v>0</v>
      </c>
      <c r="G80" s="189">
        <v>0</v>
      </c>
      <c r="H80" s="189">
        <v>0</v>
      </c>
      <c r="I80" s="189">
        <v>0</v>
      </c>
      <c r="J80" s="189">
        <v>0</v>
      </c>
      <c r="K80" s="41">
        <f t="shared" si="1"/>
        <v>0</v>
      </c>
    </row>
    <row r="81" spans="1:11" s="12" customFormat="1" ht="61.2" x14ac:dyDescent="0.2">
      <c r="A81" s="51" t="s">
        <v>90</v>
      </c>
      <c r="B81" s="35">
        <v>4112</v>
      </c>
      <c r="C81" s="35">
        <v>590</v>
      </c>
      <c r="D81" s="189">
        <v>0</v>
      </c>
      <c r="E81" s="190">
        <v>0</v>
      </c>
      <c r="F81" s="189">
        <v>0</v>
      </c>
      <c r="G81" s="189">
        <v>0</v>
      </c>
      <c r="H81" s="189">
        <v>0</v>
      </c>
      <c r="I81" s="189">
        <v>0</v>
      </c>
      <c r="J81" s="189">
        <v>0</v>
      </c>
      <c r="K81" s="41">
        <f t="shared" si="1"/>
        <v>0</v>
      </c>
    </row>
    <row r="82" spans="1:11" s="12" customFormat="1" ht="43.8" x14ac:dyDescent="0.2">
      <c r="A82" s="167" t="s">
        <v>125</v>
      </c>
      <c r="B82" s="35">
        <v>4113</v>
      </c>
      <c r="C82" s="35">
        <v>600</v>
      </c>
      <c r="D82" s="168">
        <v>0</v>
      </c>
      <c r="E82" s="194">
        <v>0</v>
      </c>
      <c r="F82" s="168">
        <v>0</v>
      </c>
      <c r="G82" s="168">
        <v>0</v>
      </c>
      <c r="H82" s="168">
        <v>0</v>
      </c>
      <c r="I82" s="168">
        <v>0</v>
      </c>
      <c r="J82" s="168">
        <v>0</v>
      </c>
      <c r="K82" s="41">
        <f t="shared" si="1"/>
        <v>0</v>
      </c>
    </row>
    <row r="83" spans="1:11" s="12" customFormat="1" ht="30.6" x14ac:dyDescent="0.2">
      <c r="A83" s="39" t="s">
        <v>91</v>
      </c>
      <c r="B83" s="39">
        <v>4200</v>
      </c>
      <c r="C83" s="39">
        <v>610</v>
      </c>
      <c r="D83" s="191">
        <f t="shared" ref="D83:J83" si="14">D84</f>
        <v>0</v>
      </c>
      <c r="E83" s="191">
        <f t="shared" si="14"/>
        <v>0</v>
      </c>
      <c r="F83" s="191">
        <f t="shared" si="14"/>
        <v>0</v>
      </c>
      <c r="G83" s="191">
        <f t="shared" si="14"/>
        <v>0</v>
      </c>
      <c r="H83" s="191">
        <f t="shared" si="14"/>
        <v>0</v>
      </c>
      <c r="I83" s="191">
        <f t="shared" si="14"/>
        <v>0</v>
      </c>
      <c r="J83" s="191">
        <f t="shared" si="14"/>
        <v>0</v>
      </c>
      <c r="K83" s="41">
        <f t="shared" si="1"/>
        <v>0</v>
      </c>
    </row>
    <row r="84" spans="1:11" s="12" customFormat="1" ht="30.6" x14ac:dyDescent="0.2">
      <c r="A84" s="49" t="s">
        <v>92</v>
      </c>
      <c r="B84" s="50">
        <v>4210</v>
      </c>
      <c r="C84" s="50">
        <v>620</v>
      </c>
      <c r="D84" s="189">
        <v>0</v>
      </c>
      <c r="E84" s="190">
        <v>0</v>
      </c>
      <c r="F84" s="189">
        <v>0</v>
      </c>
      <c r="G84" s="189">
        <v>0</v>
      </c>
      <c r="H84" s="189">
        <v>0</v>
      </c>
      <c r="I84" s="189">
        <v>0</v>
      </c>
      <c r="J84" s="189">
        <v>0</v>
      </c>
      <c r="K84" s="41">
        <f t="shared" si="1"/>
        <v>0</v>
      </c>
    </row>
    <row r="85" spans="1:11" s="12" customFormat="1" ht="10.199999999999999" x14ac:dyDescent="0.2">
      <c r="A85" s="51" t="s">
        <v>93</v>
      </c>
      <c r="B85" s="35">
        <v>5000</v>
      </c>
      <c r="C85" s="35">
        <v>630</v>
      </c>
      <c r="D85" s="168" t="s">
        <v>94</v>
      </c>
      <c r="E85" s="168">
        <v>199910</v>
      </c>
      <c r="F85" s="169" t="s">
        <v>94</v>
      </c>
      <c r="G85" s="169" t="s">
        <v>94</v>
      </c>
      <c r="H85" s="169" t="s">
        <v>94</v>
      </c>
      <c r="I85" s="169" t="s">
        <v>94</v>
      </c>
      <c r="J85" s="169" t="s">
        <v>94</v>
      </c>
      <c r="K85" s="169" t="s">
        <v>94</v>
      </c>
    </row>
    <row r="86" spans="1:11" s="12" customFormat="1" ht="10.199999999999999" hidden="1" x14ac:dyDescent="0.2">
      <c r="A86" s="59"/>
      <c r="B86" s="60"/>
      <c r="C86" s="170"/>
      <c r="D86" s="197"/>
      <c r="E86" s="198"/>
      <c r="F86" s="197"/>
      <c r="G86" s="197"/>
      <c r="H86" s="197"/>
      <c r="I86" s="197"/>
      <c r="J86" s="197"/>
      <c r="K86" s="101"/>
    </row>
    <row r="87" spans="1:11" s="12" customFormat="1" ht="10.199999999999999" hidden="1" x14ac:dyDescent="0.2">
      <c r="A87" s="51"/>
      <c r="B87" s="35"/>
      <c r="C87" s="173"/>
      <c r="D87" s="199"/>
      <c r="E87" s="200"/>
      <c r="F87" s="199"/>
      <c r="G87" s="199"/>
      <c r="H87" s="199"/>
      <c r="I87" s="199"/>
      <c r="J87" s="199"/>
      <c r="K87" s="201"/>
    </row>
    <row r="88" spans="1:11" s="12" customFormat="1" ht="10.199999999999999" hidden="1" x14ac:dyDescent="0.2">
      <c r="A88" s="51"/>
      <c r="B88" s="35"/>
      <c r="C88" s="173"/>
      <c r="D88" s="199"/>
      <c r="E88" s="200"/>
      <c r="F88" s="199"/>
      <c r="G88" s="199"/>
      <c r="H88" s="199"/>
      <c r="I88" s="199"/>
      <c r="J88" s="199"/>
      <c r="K88" s="201"/>
    </row>
    <row r="89" spans="1:11" s="12" customFormat="1" ht="10.199999999999999" hidden="1" x14ac:dyDescent="0.2">
      <c r="A89" s="51"/>
      <c r="B89" s="35"/>
      <c r="C89" s="173"/>
      <c r="D89" s="199"/>
      <c r="E89" s="200"/>
      <c r="F89" s="199"/>
      <c r="G89" s="199"/>
      <c r="H89" s="199"/>
      <c r="I89" s="199"/>
      <c r="J89" s="199"/>
      <c r="K89" s="201"/>
    </row>
    <row r="90" spans="1:11" s="12" customFormat="1" ht="11.4" hidden="1" x14ac:dyDescent="0.2">
      <c r="A90" s="65"/>
      <c r="B90" s="39"/>
      <c r="C90" s="202"/>
      <c r="D90" s="203"/>
      <c r="E90" s="204"/>
      <c r="F90" s="203"/>
      <c r="G90" s="203"/>
      <c r="H90" s="203"/>
      <c r="I90" s="203"/>
      <c r="J90" s="203"/>
      <c r="K90" s="205"/>
    </row>
    <row r="91" spans="1:11" s="12" customFormat="1" ht="10.199999999999999" hidden="1" x14ac:dyDescent="0.2">
      <c r="A91" s="49"/>
      <c r="B91" s="50"/>
      <c r="C91" s="173"/>
      <c r="D91" s="206"/>
      <c r="E91" s="207"/>
      <c r="F91" s="206"/>
      <c r="G91" s="206"/>
      <c r="H91" s="206"/>
      <c r="I91" s="206"/>
      <c r="J91" s="206"/>
      <c r="K91" s="103"/>
    </row>
    <row r="92" spans="1:11" s="12" customFormat="1" ht="10.199999999999999" hidden="1" x14ac:dyDescent="0.2">
      <c r="A92" s="49"/>
      <c r="B92" s="50"/>
      <c r="C92" s="173"/>
      <c r="D92" s="206"/>
      <c r="E92" s="207"/>
      <c r="F92" s="206"/>
      <c r="G92" s="206"/>
      <c r="H92" s="206"/>
      <c r="I92" s="206"/>
      <c r="J92" s="206"/>
      <c r="K92" s="103"/>
    </row>
    <row r="93" spans="1:11" s="12" customFormat="1" ht="10.199999999999999" hidden="1" x14ac:dyDescent="0.2">
      <c r="A93" s="176"/>
      <c r="B93" s="140"/>
      <c r="C93" s="202"/>
      <c r="D93" s="208"/>
      <c r="E93" s="209"/>
      <c r="F93" s="208"/>
      <c r="G93" s="208"/>
      <c r="H93" s="208"/>
      <c r="I93" s="208"/>
      <c r="J93" s="208"/>
      <c r="K93" s="208"/>
    </row>
    <row r="94" spans="1:11" s="12" customFormat="1" ht="71.400000000000006" x14ac:dyDescent="0.2">
      <c r="A94" s="177" t="s">
        <v>157</v>
      </c>
      <c r="B94" s="72"/>
      <c r="C94" s="178"/>
      <c r="D94" s="179"/>
      <c r="E94" s="210"/>
      <c r="F94" s="179"/>
      <c r="G94" s="179"/>
      <c r="H94" s="179"/>
      <c r="I94" s="179"/>
      <c r="J94" s="179"/>
      <c r="K94" s="179"/>
    </row>
    <row r="95" spans="1:11" s="12" customFormat="1" ht="3" customHeight="1" x14ac:dyDescent="0.2">
      <c r="A95" s="181"/>
      <c r="B95" s="72"/>
      <c r="C95" s="178"/>
      <c r="D95" s="179"/>
      <c r="E95" s="21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21.75" customHeight="1" x14ac:dyDescent="0.2">
      <c r="A13" s="21" t="s">
        <v>12</v>
      </c>
      <c r="B13" s="21"/>
      <c r="C13" s="118"/>
      <c r="D13" s="183"/>
      <c r="E13" s="29" t="str">
        <f>IF(D13&gt;0,VLOOKUP(D13,[1]ДовидникКПК!B$1:C$65536,2,FALSE),"")</f>
        <v/>
      </c>
      <c r="F13" s="29"/>
      <c r="G13" s="29"/>
      <c r="H13" s="29"/>
      <c r="I13" s="29"/>
      <c r="J13" s="29"/>
      <c r="K13" s="29"/>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2">
      <c r="A15" s="21" t="s">
        <v>14</v>
      </c>
      <c r="B15" s="21"/>
      <c r="C15" s="118"/>
      <c r="D15" s="86" t="s">
        <v>159</v>
      </c>
      <c r="E15" s="23" t="str">
        <f>IF(D15&gt;0,VLOOKUP(D15,[1]ДовидникКФК!A$1:B$65536,2,FALSE),"")</f>
        <v>Ўнші видатки</v>
      </c>
      <c r="F15" s="23"/>
      <c r="G15" s="23"/>
      <c r="H15" s="23"/>
      <c r="I15" s="23"/>
      <c r="J15" s="23"/>
      <c r="K15" s="23"/>
      <c r="L15" s="119"/>
    </row>
    <row r="16" spans="1:14" s="12" customFormat="1" ht="10.199999999999999" x14ac:dyDescent="0.2">
      <c r="A16" s="33" t="s">
        <v>160</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D24+D58+D78+D83</f>
        <v>724274.8</v>
      </c>
      <c r="E22" s="41">
        <f>E26+E29+E32+E33+E37+E44+E45+E85+E53</f>
        <v>417249.5</v>
      </c>
      <c r="F22" s="41">
        <f>F24+F58+F78+F83</f>
        <v>0</v>
      </c>
      <c r="G22" s="41">
        <f>G24+G58+G78+G83</f>
        <v>0</v>
      </c>
      <c r="H22" s="41">
        <f>H24+H58+H78+H83</f>
        <v>696771.59</v>
      </c>
      <c r="I22" s="41">
        <f>I24+I58+I78+I83</f>
        <v>696771.59</v>
      </c>
      <c r="J22" s="41">
        <f>J24+J58+J78+J83</f>
        <v>626328.80000000005</v>
      </c>
      <c r="K22" s="41">
        <f>F22-G22+H22-I22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 t="shared" ref="D24:J24" si="0">D25+D30+D46+D49+D53+D57</f>
        <v>0</v>
      </c>
      <c r="E24" s="41">
        <v>0</v>
      </c>
      <c r="F24" s="41">
        <f t="shared" si="0"/>
        <v>0</v>
      </c>
      <c r="G24" s="41">
        <f t="shared" si="0"/>
        <v>0</v>
      </c>
      <c r="H24" s="41">
        <f t="shared" si="0"/>
        <v>0</v>
      </c>
      <c r="I24" s="41">
        <f t="shared" si="0"/>
        <v>0</v>
      </c>
      <c r="J24" s="41">
        <f t="shared" si="0"/>
        <v>0</v>
      </c>
      <c r="K24" s="41">
        <f t="shared" ref="K24:K84" si="1">F24-G24+H24-I24</f>
        <v>0</v>
      </c>
    </row>
    <row r="25" spans="1:11" s="12" customFormat="1" ht="51" x14ac:dyDescent="0.2">
      <c r="A25" s="48" t="s">
        <v>30</v>
      </c>
      <c r="B25" s="39">
        <v>2100</v>
      </c>
      <c r="C25" s="40" t="s">
        <v>31</v>
      </c>
      <c r="D25" s="41">
        <f>D26+D29</f>
        <v>0</v>
      </c>
      <c r="E25" s="41">
        <v>0</v>
      </c>
      <c r="F25" s="41">
        <f>F26+F29</f>
        <v>0</v>
      </c>
      <c r="G25" s="41">
        <f>G26+G29</f>
        <v>0</v>
      </c>
      <c r="H25" s="41">
        <f>H26+H29</f>
        <v>0</v>
      </c>
      <c r="I25" s="41">
        <f>I26+I29</f>
        <v>0</v>
      </c>
      <c r="J25" s="41">
        <f>J26+J29</f>
        <v>0</v>
      </c>
      <c r="K25" s="41">
        <f t="shared" si="1"/>
        <v>0</v>
      </c>
    </row>
    <row r="26" spans="1:11" s="12" customFormat="1" ht="20.399999999999999" x14ac:dyDescent="0.2">
      <c r="A26" s="49" t="s">
        <v>32</v>
      </c>
      <c r="B26" s="50">
        <v>2110</v>
      </c>
      <c r="C26" s="133" t="s">
        <v>33</v>
      </c>
      <c r="D26" s="184">
        <f t="shared" ref="D26:J26" si="2">SUM(D27:D28)</f>
        <v>0</v>
      </c>
      <c r="E26" s="185">
        <f t="shared" si="2"/>
        <v>0</v>
      </c>
      <c r="F26" s="184">
        <f t="shared" si="2"/>
        <v>0</v>
      </c>
      <c r="G26" s="184">
        <f t="shared" si="2"/>
        <v>0</v>
      </c>
      <c r="H26" s="184">
        <f t="shared" si="2"/>
        <v>0</v>
      </c>
      <c r="I26" s="184">
        <f t="shared" si="2"/>
        <v>0</v>
      </c>
      <c r="J26" s="184">
        <f t="shared" si="2"/>
        <v>0</v>
      </c>
      <c r="K26" s="41">
        <f t="shared" si="1"/>
        <v>0</v>
      </c>
    </row>
    <row r="27" spans="1:11" s="12" customFormat="1" ht="20.399999999999999" x14ac:dyDescent="0.2">
      <c r="A27" s="51" t="s">
        <v>34</v>
      </c>
      <c r="B27" s="35">
        <v>2111</v>
      </c>
      <c r="C27" s="166" t="s">
        <v>35</v>
      </c>
      <c r="D27" s="186">
        <v>0</v>
      </c>
      <c r="E27" s="187">
        <v>0</v>
      </c>
      <c r="F27" s="186">
        <v>0</v>
      </c>
      <c r="G27" s="186">
        <v>0</v>
      </c>
      <c r="H27" s="186">
        <v>0</v>
      </c>
      <c r="I27" s="186">
        <v>0</v>
      </c>
      <c r="J27" s="186">
        <v>0</v>
      </c>
      <c r="K27" s="41">
        <f t="shared" si="1"/>
        <v>0</v>
      </c>
    </row>
    <row r="28" spans="1:11" s="12" customFormat="1" ht="51" x14ac:dyDescent="0.2">
      <c r="A28" s="51" t="s">
        <v>36</v>
      </c>
      <c r="B28" s="35">
        <v>2112</v>
      </c>
      <c r="C28" s="166" t="s">
        <v>37</v>
      </c>
      <c r="D28" s="186">
        <v>0</v>
      </c>
      <c r="E28" s="187">
        <v>0</v>
      </c>
      <c r="F28" s="186">
        <v>0</v>
      </c>
      <c r="G28" s="186">
        <v>0</v>
      </c>
      <c r="H28" s="186">
        <v>0</v>
      </c>
      <c r="I28" s="186">
        <v>0</v>
      </c>
      <c r="J28" s="186">
        <v>0</v>
      </c>
      <c r="K28" s="41">
        <f t="shared" si="1"/>
        <v>0</v>
      </c>
    </row>
    <row r="29" spans="1:11" s="12" customFormat="1" ht="11.25" customHeight="1" x14ac:dyDescent="0.2">
      <c r="A29" s="52" t="s">
        <v>38</v>
      </c>
      <c r="B29" s="50">
        <v>2120</v>
      </c>
      <c r="C29" s="133" t="s">
        <v>39</v>
      </c>
      <c r="D29" s="185">
        <v>0</v>
      </c>
      <c r="E29" s="185">
        <v>0</v>
      </c>
      <c r="F29" s="185">
        <v>0</v>
      </c>
      <c r="G29" s="185">
        <v>0</v>
      </c>
      <c r="H29" s="185">
        <v>0</v>
      </c>
      <c r="I29" s="185">
        <v>0</v>
      </c>
      <c r="J29" s="185">
        <v>0</v>
      </c>
      <c r="K29" s="41">
        <f t="shared" si="1"/>
        <v>0</v>
      </c>
    </row>
    <row r="30" spans="1:11" s="12" customFormat="1" ht="30.6" x14ac:dyDescent="0.2">
      <c r="A30" s="53" t="s">
        <v>40</v>
      </c>
      <c r="B30" s="39">
        <v>2200</v>
      </c>
      <c r="C30" s="40" t="s">
        <v>41</v>
      </c>
      <c r="D30" s="188">
        <f>SUM(D31:D37)+D43</f>
        <v>0</v>
      </c>
      <c r="E30" s="188">
        <v>0</v>
      </c>
      <c r="F30" s="188">
        <f>SUM(F31:F37)+F43</f>
        <v>0</v>
      </c>
      <c r="G30" s="188">
        <f>SUM(G31:G37)+G43</f>
        <v>0</v>
      </c>
      <c r="H30" s="188">
        <f>SUM(H31:H37)+H43</f>
        <v>0</v>
      </c>
      <c r="I30" s="188">
        <f>SUM(I31:I37)+I43</f>
        <v>0</v>
      </c>
      <c r="J30" s="188">
        <f>SUM(J31:J37)+J43</f>
        <v>0</v>
      </c>
      <c r="K30" s="41">
        <f t="shared" si="1"/>
        <v>0</v>
      </c>
    </row>
    <row r="31" spans="1:11" s="12" customFormat="1" ht="40.799999999999997" x14ac:dyDescent="0.2">
      <c r="A31" s="49" t="s">
        <v>42</v>
      </c>
      <c r="B31" s="50">
        <v>2210</v>
      </c>
      <c r="C31" s="133" t="s">
        <v>43</v>
      </c>
      <c r="D31" s="185">
        <v>0</v>
      </c>
      <c r="E31" s="184">
        <v>0</v>
      </c>
      <c r="F31" s="185">
        <v>0</v>
      </c>
      <c r="G31" s="185">
        <v>0</v>
      </c>
      <c r="H31" s="185">
        <v>0</v>
      </c>
      <c r="I31" s="185">
        <v>0</v>
      </c>
      <c r="J31" s="185">
        <v>0</v>
      </c>
      <c r="K31" s="41">
        <f t="shared" si="1"/>
        <v>0</v>
      </c>
    </row>
    <row r="32" spans="1:11" s="12" customFormat="1" ht="51" x14ac:dyDescent="0.2">
      <c r="A32" s="49" t="s">
        <v>44</v>
      </c>
      <c r="B32" s="50">
        <v>2220</v>
      </c>
      <c r="C32" s="50">
        <v>100</v>
      </c>
      <c r="D32" s="185">
        <v>0</v>
      </c>
      <c r="E32" s="185">
        <v>0</v>
      </c>
      <c r="F32" s="185">
        <v>0</v>
      </c>
      <c r="G32" s="185">
        <v>0</v>
      </c>
      <c r="H32" s="185">
        <v>0</v>
      </c>
      <c r="I32" s="185">
        <v>0</v>
      </c>
      <c r="J32" s="185">
        <v>0</v>
      </c>
      <c r="K32" s="41">
        <f t="shared" si="1"/>
        <v>0</v>
      </c>
    </row>
    <row r="33" spans="1:11" s="12" customFormat="1" ht="20.399999999999999" x14ac:dyDescent="0.2">
      <c r="A33" s="49" t="s">
        <v>45</v>
      </c>
      <c r="B33" s="50">
        <v>2230</v>
      </c>
      <c r="C33" s="50">
        <v>110</v>
      </c>
      <c r="D33" s="185">
        <v>0</v>
      </c>
      <c r="E33" s="185">
        <v>0</v>
      </c>
      <c r="F33" s="185">
        <v>0</v>
      </c>
      <c r="G33" s="185">
        <v>0</v>
      </c>
      <c r="H33" s="185">
        <v>0</v>
      </c>
      <c r="I33" s="185">
        <v>0</v>
      </c>
      <c r="J33" s="185">
        <v>0</v>
      </c>
      <c r="K33" s="41">
        <f t="shared" si="1"/>
        <v>0</v>
      </c>
    </row>
    <row r="34" spans="1:11" s="12" customFormat="1" ht="40.799999999999997" x14ac:dyDescent="0.2">
      <c r="A34" s="49" t="s">
        <v>46</v>
      </c>
      <c r="B34" s="50">
        <v>2240</v>
      </c>
      <c r="C34" s="50">
        <v>120</v>
      </c>
      <c r="D34" s="185">
        <v>0</v>
      </c>
      <c r="E34" s="184">
        <v>0</v>
      </c>
      <c r="F34" s="185">
        <v>0</v>
      </c>
      <c r="G34" s="185">
        <v>0</v>
      </c>
      <c r="H34" s="185">
        <v>0</v>
      </c>
      <c r="I34" s="185">
        <v>0</v>
      </c>
      <c r="J34" s="185">
        <v>0</v>
      </c>
      <c r="K34" s="41">
        <f t="shared" si="1"/>
        <v>0</v>
      </c>
    </row>
    <row r="35" spans="1:11" s="12" customFormat="1" ht="30.6" x14ac:dyDescent="0.2">
      <c r="A35" s="49" t="s">
        <v>47</v>
      </c>
      <c r="B35" s="50">
        <v>2250</v>
      </c>
      <c r="C35" s="50">
        <v>130</v>
      </c>
      <c r="D35" s="185">
        <v>0</v>
      </c>
      <c r="E35" s="184">
        <v>0</v>
      </c>
      <c r="F35" s="185">
        <v>0</v>
      </c>
      <c r="G35" s="185">
        <v>0</v>
      </c>
      <c r="H35" s="185">
        <v>0</v>
      </c>
      <c r="I35" s="185">
        <v>0</v>
      </c>
      <c r="J35" s="185">
        <v>0</v>
      </c>
      <c r="K35" s="41">
        <f t="shared" si="1"/>
        <v>0</v>
      </c>
    </row>
    <row r="36" spans="1:11" s="12" customFormat="1" ht="12.75" customHeight="1" x14ac:dyDescent="0.2">
      <c r="A36" s="52" t="s">
        <v>48</v>
      </c>
      <c r="B36" s="50">
        <v>2260</v>
      </c>
      <c r="C36" s="50">
        <v>140</v>
      </c>
      <c r="D36" s="185">
        <v>0</v>
      </c>
      <c r="E36" s="184">
        <v>0</v>
      </c>
      <c r="F36" s="185">
        <v>0</v>
      </c>
      <c r="G36" s="185">
        <v>0</v>
      </c>
      <c r="H36" s="185">
        <v>0</v>
      </c>
      <c r="I36" s="185">
        <v>0</v>
      </c>
      <c r="J36" s="185">
        <v>0</v>
      </c>
      <c r="K36" s="41">
        <f t="shared" si="1"/>
        <v>0</v>
      </c>
    </row>
    <row r="37" spans="1:11"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184">
        <f>SUM(J38:J42)</f>
        <v>0</v>
      </c>
      <c r="K37" s="41">
        <f t="shared" si="1"/>
        <v>0</v>
      </c>
    </row>
    <row r="38" spans="1:11" s="12" customFormat="1" ht="30.6" x14ac:dyDescent="0.2">
      <c r="A38" s="51" t="s">
        <v>50</v>
      </c>
      <c r="B38" s="35">
        <v>2271</v>
      </c>
      <c r="C38" s="35">
        <v>160</v>
      </c>
      <c r="D38" s="186">
        <v>0</v>
      </c>
      <c r="E38" s="187">
        <v>0</v>
      </c>
      <c r="F38" s="186">
        <v>0</v>
      </c>
      <c r="G38" s="186">
        <v>0</v>
      </c>
      <c r="H38" s="186">
        <v>0</v>
      </c>
      <c r="I38" s="186">
        <v>0</v>
      </c>
      <c r="J38" s="186">
        <v>0</v>
      </c>
      <c r="K38" s="41">
        <f t="shared" si="1"/>
        <v>0</v>
      </c>
    </row>
    <row r="39" spans="1:11" s="12" customFormat="1" ht="51" x14ac:dyDescent="0.2">
      <c r="A39" s="51" t="s">
        <v>51</v>
      </c>
      <c r="B39" s="35">
        <v>2272</v>
      </c>
      <c r="C39" s="35">
        <v>170</v>
      </c>
      <c r="D39" s="186">
        <v>0</v>
      </c>
      <c r="E39" s="187">
        <v>0</v>
      </c>
      <c r="F39" s="186">
        <v>0</v>
      </c>
      <c r="G39" s="186">
        <v>0</v>
      </c>
      <c r="H39" s="186">
        <v>0</v>
      </c>
      <c r="I39" s="186">
        <v>0</v>
      </c>
      <c r="J39" s="186">
        <v>0</v>
      </c>
      <c r="K39" s="41">
        <f t="shared" si="1"/>
        <v>0</v>
      </c>
    </row>
    <row r="40" spans="1:11" s="12" customFormat="1" ht="30.6" x14ac:dyDescent="0.2">
      <c r="A40" s="51" t="s">
        <v>52</v>
      </c>
      <c r="B40" s="35">
        <v>2273</v>
      </c>
      <c r="C40" s="35">
        <v>180</v>
      </c>
      <c r="D40" s="186">
        <v>0</v>
      </c>
      <c r="E40" s="187">
        <v>0</v>
      </c>
      <c r="F40" s="186">
        <v>0</v>
      </c>
      <c r="G40" s="186">
        <v>0</v>
      </c>
      <c r="H40" s="186">
        <v>0</v>
      </c>
      <c r="I40" s="186">
        <v>0</v>
      </c>
      <c r="J40" s="186">
        <v>0</v>
      </c>
      <c r="K40" s="41">
        <f t="shared" si="1"/>
        <v>0</v>
      </c>
    </row>
    <row r="41" spans="1:11" s="12" customFormat="1" ht="30.6" x14ac:dyDescent="0.2">
      <c r="A41" s="51" t="s">
        <v>53</v>
      </c>
      <c r="B41" s="35">
        <v>2274</v>
      </c>
      <c r="C41" s="35">
        <v>190</v>
      </c>
      <c r="D41" s="186">
        <v>0</v>
      </c>
      <c r="E41" s="187">
        <v>0</v>
      </c>
      <c r="F41" s="186">
        <v>0</v>
      </c>
      <c r="G41" s="186">
        <v>0</v>
      </c>
      <c r="H41" s="186">
        <v>0</v>
      </c>
      <c r="I41" s="186">
        <v>0</v>
      </c>
      <c r="J41" s="186">
        <v>0</v>
      </c>
      <c r="K41" s="41">
        <f t="shared" si="1"/>
        <v>0</v>
      </c>
    </row>
    <row r="42" spans="1:11" s="12" customFormat="1" ht="30.6" x14ac:dyDescent="0.2">
      <c r="A42" s="51" t="s">
        <v>54</v>
      </c>
      <c r="B42" s="35">
        <v>2275</v>
      </c>
      <c r="C42" s="35">
        <v>200</v>
      </c>
      <c r="D42" s="186">
        <v>0</v>
      </c>
      <c r="E42" s="187">
        <v>0</v>
      </c>
      <c r="F42" s="186">
        <v>0</v>
      </c>
      <c r="G42" s="186">
        <v>0</v>
      </c>
      <c r="H42" s="186">
        <v>0</v>
      </c>
      <c r="I42" s="186">
        <v>0</v>
      </c>
      <c r="J42" s="186">
        <v>0</v>
      </c>
      <c r="K42" s="41">
        <f t="shared" si="1"/>
        <v>0</v>
      </c>
    </row>
    <row r="43" spans="1:11" s="12" customFormat="1" ht="12" customHeight="1" x14ac:dyDescent="0.2">
      <c r="A43" s="52" t="s">
        <v>55</v>
      </c>
      <c r="B43" s="50">
        <v>2280</v>
      </c>
      <c r="C43" s="50">
        <v>210</v>
      </c>
      <c r="D43" s="184">
        <f>SUM(D44:D45)</f>
        <v>0</v>
      </c>
      <c r="E43" s="184">
        <v>0</v>
      </c>
      <c r="F43" s="184">
        <f>SUM(F44:F45)</f>
        <v>0</v>
      </c>
      <c r="G43" s="184">
        <f>SUM(G44:G45)</f>
        <v>0</v>
      </c>
      <c r="H43" s="184">
        <f>SUM(H44:H45)</f>
        <v>0</v>
      </c>
      <c r="I43" s="184">
        <f>SUM(I44:I45)</f>
        <v>0</v>
      </c>
      <c r="J43" s="184">
        <f>SUM(J44:J45)</f>
        <v>0</v>
      </c>
      <c r="K43" s="41">
        <f t="shared" si="1"/>
        <v>0</v>
      </c>
    </row>
    <row r="44" spans="1:11" s="12" customFormat="1" ht="12" customHeight="1" x14ac:dyDescent="0.2">
      <c r="A44" s="54" t="s">
        <v>56</v>
      </c>
      <c r="B44" s="35">
        <v>2281</v>
      </c>
      <c r="C44" s="35">
        <v>220</v>
      </c>
      <c r="D44" s="186">
        <v>0</v>
      </c>
      <c r="E44" s="186">
        <v>0</v>
      </c>
      <c r="F44" s="186">
        <v>0</v>
      </c>
      <c r="G44" s="186">
        <v>0</v>
      </c>
      <c r="H44" s="186">
        <v>0</v>
      </c>
      <c r="I44" s="186">
        <v>0</v>
      </c>
      <c r="J44" s="186">
        <v>0</v>
      </c>
      <c r="K44" s="41">
        <f t="shared" si="1"/>
        <v>0</v>
      </c>
    </row>
    <row r="45" spans="1:11" s="12" customFormat="1" ht="12" customHeight="1" x14ac:dyDescent="0.2">
      <c r="A45" s="51" t="s">
        <v>57</v>
      </c>
      <c r="B45" s="35">
        <v>2282</v>
      </c>
      <c r="C45" s="35">
        <v>230</v>
      </c>
      <c r="D45" s="186">
        <v>0</v>
      </c>
      <c r="E45" s="186">
        <v>0</v>
      </c>
      <c r="F45" s="186">
        <v>0</v>
      </c>
      <c r="G45" s="186">
        <v>0</v>
      </c>
      <c r="H45" s="186">
        <v>0</v>
      </c>
      <c r="I45" s="186">
        <v>0</v>
      </c>
      <c r="J45" s="186">
        <v>0</v>
      </c>
      <c r="K45" s="41">
        <f t="shared" si="1"/>
        <v>0</v>
      </c>
    </row>
    <row r="46" spans="1:11" s="12" customFormat="1" ht="40.799999999999997" x14ac:dyDescent="0.2">
      <c r="A46" s="48" t="s">
        <v>58</v>
      </c>
      <c r="B46" s="39">
        <v>2400</v>
      </c>
      <c r="C46" s="39">
        <v>240</v>
      </c>
      <c r="D46" s="188">
        <f t="shared" ref="D46:J46" si="3">SUM(D47:D48)</f>
        <v>0</v>
      </c>
      <c r="E46" s="188">
        <f t="shared" si="3"/>
        <v>0</v>
      </c>
      <c r="F46" s="188">
        <f t="shared" si="3"/>
        <v>0</v>
      </c>
      <c r="G46" s="188">
        <f t="shared" si="3"/>
        <v>0</v>
      </c>
      <c r="H46" s="188">
        <f t="shared" si="3"/>
        <v>0</v>
      </c>
      <c r="I46" s="188">
        <f t="shared" si="3"/>
        <v>0</v>
      </c>
      <c r="J46" s="188">
        <f t="shared" si="3"/>
        <v>0</v>
      </c>
      <c r="K46" s="41">
        <f t="shared" si="1"/>
        <v>0</v>
      </c>
    </row>
    <row r="47" spans="1:11" s="12" customFormat="1" ht="51" x14ac:dyDescent="0.2">
      <c r="A47" s="55" t="s">
        <v>59</v>
      </c>
      <c r="B47" s="50">
        <v>2410</v>
      </c>
      <c r="C47" s="50">
        <v>250</v>
      </c>
      <c r="D47" s="185">
        <v>0</v>
      </c>
      <c r="E47" s="184">
        <v>0</v>
      </c>
      <c r="F47" s="185">
        <v>0</v>
      </c>
      <c r="G47" s="185">
        <v>0</v>
      </c>
      <c r="H47" s="185">
        <v>0</v>
      </c>
      <c r="I47" s="185">
        <v>0</v>
      </c>
      <c r="J47" s="185">
        <v>0</v>
      </c>
      <c r="K47" s="41">
        <f t="shared" si="1"/>
        <v>0</v>
      </c>
    </row>
    <row r="48" spans="1:11" s="12" customFormat="1" ht="51" x14ac:dyDescent="0.2">
      <c r="A48" s="55" t="s">
        <v>60</v>
      </c>
      <c r="B48" s="50">
        <v>2420</v>
      </c>
      <c r="C48" s="50">
        <v>260</v>
      </c>
      <c r="D48" s="185">
        <v>0</v>
      </c>
      <c r="E48" s="184">
        <v>0</v>
      </c>
      <c r="F48" s="185">
        <v>0</v>
      </c>
      <c r="G48" s="185">
        <v>0</v>
      </c>
      <c r="H48" s="185">
        <v>0</v>
      </c>
      <c r="I48" s="185">
        <v>0</v>
      </c>
      <c r="J48" s="185">
        <v>0</v>
      </c>
      <c r="K48" s="41">
        <f t="shared" si="1"/>
        <v>0</v>
      </c>
    </row>
    <row r="49" spans="1:11" s="12" customFormat="1" ht="11.25" customHeight="1" x14ac:dyDescent="0.2">
      <c r="A49" s="56" t="s">
        <v>61</v>
      </c>
      <c r="B49" s="39">
        <v>2600</v>
      </c>
      <c r="C49" s="39">
        <v>270</v>
      </c>
      <c r="D49" s="188">
        <f t="shared" ref="D49:J49" si="4">SUM(D50:D52)</f>
        <v>0</v>
      </c>
      <c r="E49" s="188">
        <f t="shared" si="4"/>
        <v>0</v>
      </c>
      <c r="F49" s="188">
        <f t="shared" si="4"/>
        <v>0</v>
      </c>
      <c r="G49" s="188">
        <f t="shared" si="4"/>
        <v>0</v>
      </c>
      <c r="H49" s="188">
        <f t="shared" si="4"/>
        <v>0</v>
      </c>
      <c r="I49" s="188">
        <f t="shared" si="4"/>
        <v>0</v>
      </c>
      <c r="J49" s="188">
        <f t="shared" si="4"/>
        <v>0</v>
      </c>
      <c r="K49" s="41">
        <f t="shared" si="1"/>
        <v>0</v>
      </c>
    </row>
    <row r="50" spans="1:11" s="12" customFormat="1" ht="11.25" customHeight="1" x14ac:dyDescent="0.2">
      <c r="A50" s="52" t="s">
        <v>62</v>
      </c>
      <c r="B50" s="50">
        <v>2610</v>
      </c>
      <c r="C50" s="50">
        <v>280</v>
      </c>
      <c r="D50" s="189">
        <v>0</v>
      </c>
      <c r="E50" s="190">
        <v>0</v>
      </c>
      <c r="F50" s="189">
        <v>0</v>
      </c>
      <c r="G50" s="189">
        <v>0</v>
      </c>
      <c r="H50" s="189">
        <v>0</v>
      </c>
      <c r="I50" s="189">
        <v>0</v>
      </c>
      <c r="J50" s="189">
        <v>0</v>
      </c>
      <c r="K50" s="41">
        <f t="shared" si="1"/>
        <v>0</v>
      </c>
    </row>
    <row r="51" spans="1:11" s="12" customFormat="1" ht="61.2" x14ac:dyDescent="0.2">
      <c r="A51" s="52" t="s">
        <v>63</v>
      </c>
      <c r="B51" s="50">
        <v>2620</v>
      </c>
      <c r="C51" s="50">
        <v>290</v>
      </c>
      <c r="D51" s="189">
        <v>0</v>
      </c>
      <c r="E51" s="190">
        <v>0</v>
      </c>
      <c r="F51" s="189">
        <v>0</v>
      </c>
      <c r="G51" s="189">
        <v>0</v>
      </c>
      <c r="H51" s="189">
        <v>0</v>
      </c>
      <c r="I51" s="189">
        <v>0</v>
      </c>
      <c r="J51" s="189">
        <v>0</v>
      </c>
      <c r="K51" s="41">
        <f t="shared" si="1"/>
        <v>0</v>
      </c>
    </row>
    <row r="52" spans="1:11" s="12" customFormat="1" ht="12" customHeight="1" x14ac:dyDescent="0.2">
      <c r="A52" s="55" t="s">
        <v>64</v>
      </c>
      <c r="B52" s="50">
        <v>2630</v>
      </c>
      <c r="C52" s="50">
        <v>300</v>
      </c>
      <c r="D52" s="189">
        <v>0</v>
      </c>
      <c r="E52" s="190">
        <v>0</v>
      </c>
      <c r="F52" s="189">
        <v>0</v>
      </c>
      <c r="G52" s="189">
        <v>0</v>
      </c>
      <c r="H52" s="189">
        <v>0</v>
      </c>
      <c r="I52" s="189">
        <v>0</v>
      </c>
      <c r="J52" s="189">
        <v>0</v>
      </c>
      <c r="K52" s="41">
        <f t="shared" si="1"/>
        <v>0</v>
      </c>
    </row>
    <row r="53" spans="1:11" s="12" customFormat="1" ht="30.6" x14ac:dyDescent="0.2">
      <c r="A53" s="53" t="s">
        <v>65</v>
      </c>
      <c r="B53" s="39">
        <v>2700</v>
      </c>
      <c r="C53" s="39">
        <v>310</v>
      </c>
      <c r="D53" s="191">
        <f t="shared" ref="D53:J53" si="5">SUM(D54:D56)</f>
        <v>0</v>
      </c>
      <c r="E53" s="191">
        <v>0</v>
      </c>
      <c r="F53" s="191">
        <f t="shared" si="5"/>
        <v>0</v>
      </c>
      <c r="G53" s="191">
        <f t="shared" si="5"/>
        <v>0</v>
      </c>
      <c r="H53" s="191">
        <f t="shared" si="5"/>
        <v>0</v>
      </c>
      <c r="I53" s="191">
        <f t="shared" si="5"/>
        <v>0</v>
      </c>
      <c r="J53" s="191">
        <f t="shared" si="5"/>
        <v>0</v>
      </c>
      <c r="K53" s="41">
        <f t="shared" si="1"/>
        <v>0</v>
      </c>
    </row>
    <row r="54" spans="1:11" s="12" customFormat="1" ht="30.6" x14ac:dyDescent="0.2">
      <c r="A54" s="52" t="s">
        <v>66</v>
      </c>
      <c r="B54" s="50">
        <v>2710</v>
      </c>
      <c r="C54" s="50">
        <v>320</v>
      </c>
      <c r="D54" s="189">
        <v>0</v>
      </c>
      <c r="E54" s="190">
        <v>0</v>
      </c>
      <c r="F54" s="189">
        <v>0</v>
      </c>
      <c r="G54" s="189">
        <v>0</v>
      </c>
      <c r="H54" s="189">
        <v>0</v>
      </c>
      <c r="I54" s="189">
        <v>0</v>
      </c>
      <c r="J54" s="189">
        <v>0</v>
      </c>
      <c r="K54" s="41">
        <f t="shared" si="1"/>
        <v>0</v>
      </c>
    </row>
    <row r="55" spans="1:11" s="12" customFormat="1" ht="10.199999999999999" x14ac:dyDescent="0.2">
      <c r="A55" s="52" t="s">
        <v>67</v>
      </c>
      <c r="B55" s="50">
        <v>2720</v>
      </c>
      <c r="C55" s="50">
        <v>330</v>
      </c>
      <c r="D55" s="189">
        <v>0</v>
      </c>
      <c r="E55" s="190">
        <v>0</v>
      </c>
      <c r="F55" s="189">
        <v>0</v>
      </c>
      <c r="G55" s="189">
        <v>0</v>
      </c>
      <c r="H55" s="189">
        <v>0</v>
      </c>
      <c r="I55" s="189">
        <v>0</v>
      </c>
      <c r="J55" s="189">
        <v>0</v>
      </c>
      <c r="K55" s="41">
        <f t="shared" si="1"/>
        <v>0</v>
      </c>
    </row>
    <row r="56" spans="1:11" s="12" customFormat="1" ht="30.6" x14ac:dyDescent="0.2">
      <c r="A56" s="52" t="s">
        <v>68</v>
      </c>
      <c r="B56" s="50">
        <v>2730</v>
      </c>
      <c r="C56" s="50">
        <v>340</v>
      </c>
      <c r="D56" s="189">
        <v>0</v>
      </c>
      <c r="E56" s="190">
        <v>0</v>
      </c>
      <c r="F56" s="189">
        <v>0</v>
      </c>
      <c r="G56" s="189">
        <v>0</v>
      </c>
      <c r="H56" s="189">
        <v>0</v>
      </c>
      <c r="I56" s="189">
        <v>0</v>
      </c>
      <c r="J56" s="189">
        <v>0</v>
      </c>
      <c r="K56" s="41">
        <f t="shared" si="1"/>
        <v>0</v>
      </c>
    </row>
    <row r="57" spans="1:11" s="12" customFormat="1" ht="20.399999999999999" x14ac:dyDescent="0.2">
      <c r="A57" s="53" t="s">
        <v>69</v>
      </c>
      <c r="B57" s="39">
        <v>2800</v>
      </c>
      <c r="C57" s="39">
        <v>350</v>
      </c>
      <c r="D57" s="192">
        <v>0</v>
      </c>
      <c r="E57" s="191">
        <v>0</v>
      </c>
      <c r="F57" s="192">
        <v>0</v>
      </c>
      <c r="G57" s="192">
        <v>0</v>
      </c>
      <c r="H57" s="192">
        <v>0</v>
      </c>
      <c r="I57" s="192">
        <v>0</v>
      </c>
      <c r="J57" s="192">
        <v>0</v>
      </c>
      <c r="K57" s="41">
        <f t="shared" si="1"/>
        <v>0</v>
      </c>
    </row>
    <row r="58" spans="1:11" s="12" customFormat="1" ht="20.399999999999999" x14ac:dyDescent="0.2">
      <c r="A58" s="39" t="s">
        <v>70</v>
      </c>
      <c r="B58" s="39">
        <v>3000</v>
      </c>
      <c r="C58" s="39">
        <v>360</v>
      </c>
      <c r="D58" s="191">
        <f t="shared" ref="D58:J58" si="6">D59+D73</f>
        <v>724274.8</v>
      </c>
      <c r="E58" s="191">
        <f t="shared" si="6"/>
        <v>0</v>
      </c>
      <c r="F58" s="191">
        <f t="shared" si="6"/>
        <v>0</v>
      </c>
      <c r="G58" s="191">
        <f t="shared" si="6"/>
        <v>0</v>
      </c>
      <c r="H58" s="191">
        <f t="shared" si="6"/>
        <v>696771.59</v>
      </c>
      <c r="I58" s="191">
        <f t="shared" si="6"/>
        <v>696771.59</v>
      </c>
      <c r="J58" s="191">
        <f t="shared" si="6"/>
        <v>626328.80000000005</v>
      </c>
      <c r="K58" s="41">
        <f t="shared" si="1"/>
        <v>0</v>
      </c>
    </row>
    <row r="59" spans="1:11" s="12" customFormat="1" ht="30.6" x14ac:dyDescent="0.2">
      <c r="A59" s="48" t="s">
        <v>71</v>
      </c>
      <c r="B59" s="39">
        <v>3100</v>
      </c>
      <c r="C59" s="39">
        <v>370</v>
      </c>
      <c r="D59" s="191">
        <f t="shared" ref="D59:J59" si="7">D60+D61+D64+D67+D71+D72</f>
        <v>724274.8</v>
      </c>
      <c r="E59" s="191">
        <f t="shared" si="7"/>
        <v>0</v>
      </c>
      <c r="F59" s="191">
        <f t="shared" si="7"/>
        <v>0</v>
      </c>
      <c r="G59" s="191">
        <f t="shared" si="7"/>
        <v>0</v>
      </c>
      <c r="H59" s="191">
        <f t="shared" si="7"/>
        <v>696771.59</v>
      </c>
      <c r="I59" s="191">
        <f t="shared" si="7"/>
        <v>696771.59</v>
      </c>
      <c r="J59" s="191">
        <f t="shared" si="7"/>
        <v>626328.80000000005</v>
      </c>
      <c r="K59" s="41">
        <f t="shared" si="1"/>
        <v>0</v>
      </c>
    </row>
    <row r="60" spans="1:11" s="12" customFormat="1" ht="71.400000000000006" x14ac:dyDescent="0.2">
      <c r="A60" s="52" t="s">
        <v>72</v>
      </c>
      <c r="B60" s="50">
        <v>3110</v>
      </c>
      <c r="C60" s="50">
        <v>380</v>
      </c>
      <c r="D60" s="189">
        <v>724274.8</v>
      </c>
      <c r="E60" s="190">
        <v>0</v>
      </c>
      <c r="F60" s="189">
        <v>0</v>
      </c>
      <c r="G60" s="189">
        <v>0</v>
      </c>
      <c r="H60" s="189">
        <v>696771.59</v>
      </c>
      <c r="I60" s="189">
        <v>696771.59</v>
      </c>
      <c r="J60" s="189">
        <v>626328.80000000005</v>
      </c>
      <c r="K60" s="41">
        <f t="shared" si="1"/>
        <v>0</v>
      </c>
    </row>
    <row r="61" spans="1:11" s="12" customFormat="1" ht="40.799999999999997" x14ac:dyDescent="0.2">
      <c r="A61" s="55" t="s">
        <v>73</v>
      </c>
      <c r="B61" s="50">
        <v>3120</v>
      </c>
      <c r="C61" s="50">
        <v>390</v>
      </c>
      <c r="D61" s="193">
        <f t="shared" ref="D61:J61" si="8">SUM(D62:D63)</f>
        <v>0</v>
      </c>
      <c r="E61" s="193">
        <f t="shared" si="8"/>
        <v>0</v>
      </c>
      <c r="F61" s="193">
        <f t="shared" si="8"/>
        <v>0</v>
      </c>
      <c r="G61" s="193">
        <f t="shared" si="8"/>
        <v>0</v>
      </c>
      <c r="H61" s="193">
        <f t="shared" si="8"/>
        <v>0</v>
      </c>
      <c r="I61" s="193">
        <f t="shared" si="8"/>
        <v>0</v>
      </c>
      <c r="J61" s="193">
        <f t="shared" si="8"/>
        <v>0</v>
      </c>
      <c r="K61" s="41">
        <f t="shared" si="1"/>
        <v>0</v>
      </c>
    </row>
    <row r="62" spans="1:11" s="12" customFormat="1" ht="40.799999999999997" x14ac:dyDescent="0.2">
      <c r="A62" s="51" t="s">
        <v>74</v>
      </c>
      <c r="B62" s="35">
        <v>3121</v>
      </c>
      <c r="C62" s="35">
        <v>400</v>
      </c>
      <c r="D62" s="168">
        <v>0</v>
      </c>
      <c r="E62" s="194">
        <v>0</v>
      </c>
      <c r="F62" s="168">
        <v>0</v>
      </c>
      <c r="G62" s="168">
        <v>0</v>
      </c>
      <c r="H62" s="168">
        <v>0</v>
      </c>
      <c r="I62" s="168">
        <v>0</v>
      </c>
      <c r="J62" s="168">
        <v>0</v>
      </c>
      <c r="K62" s="41">
        <f t="shared" si="1"/>
        <v>0</v>
      </c>
    </row>
    <row r="63" spans="1:11" s="12" customFormat="1" ht="51" x14ac:dyDescent="0.2">
      <c r="A63" s="51" t="s">
        <v>75</v>
      </c>
      <c r="B63" s="35">
        <v>3122</v>
      </c>
      <c r="C63" s="35">
        <v>410</v>
      </c>
      <c r="D63" s="168">
        <v>0</v>
      </c>
      <c r="E63" s="194">
        <v>0</v>
      </c>
      <c r="F63" s="168">
        <v>0</v>
      </c>
      <c r="G63" s="168">
        <v>0</v>
      </c>
      <c r="H63" s="168">
        <v>0</v>
      </c>
      <c r="I63" s="168">
        <v>0</v>
      </c>
      <c r="J63" s="168">
        <v>0</v>
      </c>
      <c r="K63" s="41">
        <f t="shared" si="1"/>
        <v>0</v>
      </c>
    </row>
    <row r="64" spans="1:11" s="12" customFormat="1" ht="20.399999999999999" x14ac:dyDescent="0.2">
      <c r="A64" s="49" t="s">
        <v>76</v>
      </c>
      <c r="B64" s="50">
        <v>3130</v>
      </c>
      <c r="C64" s="50">
        <v>420</v>
      </c>
      <c r="D64" s="190">
        <f t="shared" ref="D64:J64" si="9">SUM(D65:D66)</f>
        <v>0</v>
      </c>
      <c r="E64" s="190">
        <f t="shared" si="9"/>
        <v>0</v>
      </c>
      <c r="F64" s="190">
        <f t="shared" si="9"/>
        <v>0</v>
      </c>
      <c r="G64" s="190">
        <f t="shared" si="9"/>
        <v>0</v>
      </c>
      <c r="H64" s="190">
        <f t="shared" si="9"/>
        <v>0</v>
      </c>
      <c r="I64" s="190">
        <f t="shared" si="9"/>
        <v>0</v>
      </c>
      <c r="J64" s="190">
        <f t="shared" si="9"/>
        <v>0</v>
      </c>
      <c r="K64" s="41">
        <f t="shared" si="1"/>
        <v>0</v>
      </c>
    </row>
    <row r="65" spans="1:11" s="12" customFormat="1" ht="61.2" x14ac:dyDescent="0.2">
      <c r="A65" s="51" t="s">
        <v>77</v>
      </c>
      <c r="B65" s="35">
        <v>3131</v>
      </c>
      <c r="C65" s="35">
        <v>430</v>
      </c>
      <c r="D65" s="168">
        <v>0</v>
      </c>
      <c r="E65" s="194">
        <v>0</v>
      </c>
      <c r="F65" s="168">
        <v>0</v>
      </c>
      <c r="G65" s="168">
        <v>0</v>
      </c>
      <c r="H65" s="168">
        <v>0</v>
      </c>
      <c r="I65" s="168">
        <v>0</v>
      </c>
      <c r="J65" s="168">
        <v>0</v>
      </c>
      <c r="K65" s="41">
        <f t="shared" si="1"/>
        <v>0</v>
      </c>
    </row>
    <row r="66" spans="1:11" s="12" customFormat="1" ht="51" x14ac:dyDescent="0.2">
      <c r="A66" s="51" t="s">
        <v>78</v>
      </c>
      <c r="B66" s="35">
        <v>3132</v>
      </c>
      <c r="C66" s="35">
        <v>440</v>
      </c>
      <c r="D66" s="168">
        <v>0</v>
      </c>
      <c r="E66" s="194">
        <v>0</v>
      </c>
      <c r="F66" s="168">
        <v>0</v>
      </c>
      <c r="G66" s="168">
        <v>0</v>
      </c>
      <c r="H66" s="168">
        <v>0</v>
      </c>
      <c r="I66" s="168">
        <v>0</v>
      </c>
      <c r="J66" s="168">
        <v>0</v>
      </c>
      <c r="K66" s="41">
        <f t="shared" si="1"/>
        <v>0</v>
      </c>
    </row>
    <row r="67" spans="1:11" s="12" customFormat="1" ht="40.799999999999997" x14ac:dyDescent="0.2">
      <c r="A67" s="49" t="s">
        <v>79</v>
      </c>
      <c r="B67" s="50">
        <v>3140</v>
      </c>
      <c r="C67" s="50">
        <v>450</v>
      </c>
      <c r="D67" s="190">
        <f t="shared" ref="D67:J67" si="10">SUM(D68:D70)</f>
        <v>0</v>
      </c>
      <c r="E67" s="190">
        <f t="shared" si="10"/>
        <v>0</v>
      </c>
      <c r="F67" s="190">
        <f t="shared" si="10"/>
        <v>0</v>
      </c>
      <c r="G67" s="190">
        <f t="shared" si="10"/>
        <v>0</v>
      </c>
      <c r="H67" s="190">
        <f t="shared" si="10"/>
        <v>0</v>
      </c>
      <c r="I67" s="190">
        <f t="shared" si="10"/>
        <v>0</v>
      </c>
      <c r="J67" s="190">
        <f t="shared" si="10"/>
        <v>0</v>
      </c>
      <c r="K67" s="41">
        <f t="shared" si="1"/>
        <v>0</v>
      </c>
    </row>
    <row r="68" spans="1:11" s="12" customFormat="1" ht="52.8" x14ac:dyDescent="0.2">
      <c r="A68" s="58" t="s">
        <v>121</v>
      </c>
      <c r="B68" s="35">
        <v>3141</v>
      </c>
      <c r="C68" s="35">
        <v>460</v>
      </c>
      <c r="D68" s="168">
        <v>0</v>
      </c>
      <c r="E68" s="194">
        <v>0</v>
      </c>
      <c r="F68" s="168">
        <v>0</v>
      </c>
      <c r="G68" s="168">
        <v>0</v>
      </c>
      <c r="H68" s="168">
        <v>0</v>
      </c>
      <c r="I68" s="168">
        <v>0</v>
      </c>
      <c r="J68" s="168">
        <v>0</v>
      </c>
      <c r="K68" s="41">
        <f t="shared" si="1"/>
        <v>0</v>
      </c>
    </row>
    <row r="69" spans="1:11" s="12" customFormat="1" ht="63" x14ac:dyDescent="0.2">
      <c r="A69" s="58" t="s">
        <v>122</v>
      </c>
      <c r="B69" s="35">
        <v>3142</v>
      </c>
      <c r="C69" s="35">
        <v>470</v>
      </c>
      <c r="D69" s="168">
        <v>0</v>
      </c>
      <c r="E69" s="194">
        <v>0</v>
      </c>
      <c r="F69" s="168">
        <v>0</v>
      </c>
      <c r="G69" s="168">
        <v>0</v>
      </c>
      <c r="H69" s="168">
        <v>0</v>
      </c>
      <c r="I69" s="168">
        <v>0</v>
      </c>
      <c r="J69" s="168">
        <v>0</v>
      </c>
      <c r="K69" s="41">
        <f t="shared" si="1"/>
        <v>0</v>
      </c>
    </row>
    <row r="70" spans="1:11" s="12" customFormat="1" ht="52.8" x14ac:dyDescent="0.2">
      <c r="A70" s="58" t="s">
        <v>123</v>
      </c>
      <c r="B70" s="35">
        <v>3143</v>
      </c>
      <c r="C70" s="35">
        <v>480</v>
      </c>
      <c r="D70" s="168">
        <v>0</v>
      </c>
      <c r="E70" s="194">
        <v>0</v>
      </c>
      <c r="F70" s="168">
        <v>0</v>
      </c>
      <c r="G70" s="168">
        <v>0</v>
      </c>
      <c r="H70" s="168">
        <v>0</v>
      </c>
      <c r="I70" s="168">
        <v>0</v>
      </c>
      <c r="J70" s="168">
        <v>0</v>
      </c>
      <c r="K70" s="41">
        <f t="shared" si="1"/>
        <v>0</v>
      </c>
    </row>
    <row r="71" spans="1:11" s="12" customFormat="1" ht="40.799999999999997" x14ac:dyDescent="0.2">
      <c r="A71" s="49" t="s">
        <v>80</v>
      </c>
      <c r="B71" s="50">
        <v>3150</v>
      </c>
      <c r="C71" s="50">
        <v>490</v>
      </c>
      <c r="D71" s="189">
        <v>0</v>
      </c>
      <c r="E71" s="190">
        <v>0</v>
      </c>
      <c r="F71" s="189">
        <v>0</v>
      </c>
      <c r="G71" s="189">
        <v>0</v>
      </c>
      <c r="H71" s="189">
        <v>0</v>
      </c>
      <c r="I71" s="189">
        <v>0</v>
      </c>
      <c r="J71" s="189">
        <v>0</v>
      </c>
      <c r="K71" s="41">
        <f t="shared" si="1"/>
        <v>0</v>
      </c>
    </row>
    <row r="72" spans="1:11" s="12" customFormat="1" ht="51" x14ac:dyDescent="0.2">
      <c r="A72" s="49" t="s">
        <v>81</v>
      </c>
      <c r="B72" s="50">
        <v>3160</v>
      </c>
      <c r="C72" s="50">
        <v>500</v>
      </c>
      <c r="D72" s="189">
        <v>0</v>
      </c>
      <c r="E72" s="190">
        <v>0</v>
      </c>
      <c r="F72" s="189">
        <v>0</v>
      </c>
      <c r="G72" s="189">
        <v>0</v>
      </c>
      <c r="H72" s="189">
        <v>0</v>
      </c>
      <c r="I72" s="189">
        <v>0</v>
      </c>
      <c r="J72" s="189">
        <v>0</v>
      </c>
      <c r="K72" s="41">
        <f t="shared" si="1"/>
        <v>0</v>
      </c>
    </row>
    <row r="73" spans="1:11" s="12" customFormat="1" ht="20.399999999999999" x14ac:dyDescent="0.2">
      <c r="A73" s="48" t="s">
        <v>82</v>
      </c>
      <c r="B73" s="39">
        <v>3200</v>
      </c>
      <c r="C73" s="39">
        <v>510</v>
      </c>
      <c r="D73" s="191">
        <f t="shared" ref="D73:J73" si="11">SUM(D74:D77)</f>
        <v>0</v>
      </c>
      <c r="E73" s="191">
        <f t="shared" si="11"/>
        <v>0</v>
      </c>
      <c r="F73" s="191">
        <f t="shared" si="11"/>
        <v>0</v>
      </c>
      <c r="G73" s="191">
        <f t="shared" si="11"/>
        <v>0</v>
      </c>
      <c r="H73" s="191">
        <f t="shared" si="11"/>
        <v>0</v>
      </c>
      <c r="I73" s="191">
        <f t="shared" si="11"/>
        <v>0</v>
      </c>
      <c r="J73" s="191">
        <f t="shared" si="11"/>
        <v>0</v>
      </c>
      <c r="K73" s="41">
        <f t="shared" si="1"/>
        <v>0</v>
      </c>
    </row>
    <row r="74" spans="1:11" s="12" customFormat="1" ht="81.599999999999994" x14ac:dyDescent="0.2">
      <c r="A74" s="52" t="s">
        <v>83</v>
      </c>
      <c r="B74" s="50">
        <v>3210</v>
      </c>
      <c r="C74" s="50">
        <v>520</v>
      </c>
      <c r="D74" s="195">
        <v>0</v>
      </c>
      <c r="E74" s="196">
        <v>0</v>
      </c>
      <c r="F74" s="195">
        <v>0</v>
      </c>
      <c r="G74" s="195">
        <v>0</v>
      </c>
      <c r="H74" s="195">
        <v>0</v>
      </c>
      <c r="I74" s="195">
        <v>0</v>
      </c>
      <c r="J74" s="195">
        <v>0</v>
      </c>
      <c r="K74" s="41">
        <f t="shared" si="1"/>
        <v>0</v>
      </c>
    </row>
    <row r="75" spans="1:11" s="12" customFormat="1" ht="61.2" x14ac:dyDescent="0.2">
      <c r="A75" s="52" t="s">
        <v>84</v>
      </c>
      <c r="B75" s="50">
        <v>3220</v>
      </c>
      <c r="C75" s="50">
        <v>530</v>
      </c>
      <c r="D75" s="195">
        <v>0</v>
      </c>
      <c r="E75" s="196">
        <v>0</v>
      </c>
      <c r="F75" s="195">
        <v>0</v>
      </c>
      <c r="G75" s="195">
        <v>0</v>
      </c>
      <c r="H75" s="195">
        <v>0</v>
      </c>
      <c r="I75" s="195">
        <v>0</v>
      </c>
      <c r="J75" s="195">
        <v>0</v>
      </c>
      <c r="K75" s="41">
        <f t="shared" si="1"/>
        <v>0</v>
      </c>
    </row>
    <row r="76" spans="1:11" s="12" customFormat="1" ht="11.25" customHeight="1" x14ac:dyDescent="0.2">
      <c r="A76" s="49" t="s">
        <v>85</v>
      </c>
      <c r="B76" s="50">
        <v>3230</v>
      </c>
      <c r="C76" s="50">
        <v>540</v>
      </c>
      <c r="D76" s="195">
        <v>0</v>
      </c>
      <c r="E76" s="196">
        <v>0</v>
      </c>
      <c r="F76" s="195">
        <v>0</v>
      </c>
      <c r="G76" s="195">
        <v>0</v>
      </c>
      <c r="H76" s="195">
        <v>0</v>
      </c>
      <c r="I76" s="195">
        <v>0</v>
      </c>
      <c r="J76" s="195">
        <v>0</v>
      </c>
      <c r="K76" s="41">
        <f t="shared" si="1"/>
        <v>0</v>
      </c>
    </row>
    <row r="77" spans="1:11" s="12" customFormat="1" ht="30.6" x14ac:dyDescent="0.2">
      <c r="A77" s="52" t="s">
        <v>86</v>
      </c>
      <c r="B77" s="50">
        <v>3240</v>
      </c>
      <c r="C77" s="50">
        <v>550</v>
      </c>
      <c r="D77" s="189">
        <v>0</v>
      </c>
      <c r="E77" s="190">
        <v>0</v>
      </c>
      <c r="F77" s="189">
        <v>0</v>
      </c>
      <c r="G77" s="189">
        <v>0</v>
      </c>
      <c r="H77" s="189">
        <v>0</v>
      </c>
      <c r="I77" s="189">
        <v>0</v>
      </c>
      <c r="J77" s="189">
        <v>0</v>
      </c>
      <c r="K77" s="41">
        <f t="shared" si="1"/>
        <v>0</v>
      </c>
    </row>
    <row r="78" spans="1:11" s="12" customFormat="1" ht="30.6" x14ac:dyDescent="0.2">
      <c r="A78" s="39" t="s">
        <v>87</v>
      </c>
      <c r="B78" s="39">
        <v>4100</v>
      </c>
      <c r="C78" s="39">
        <v>560</v>
      </c>
      <c r="D78" s="196">
        <f t="shared" ref="D78:J78" si="12">SUM(D79)</f>
        <v>0</v>
      </c>
      <c r="E78" s="196">
        <f t="shared" si="12"/>
        <v>0</v>
      </c>
      <c r="F78" s="196">
        <f t="shared" si="12"/>
        <v>0</v>
      </c>
      <c r="G78" s="196">
        <f t="shared" si="12"/>
        <v>0</v>
      </c>
      <c r="H78" s="196">
        <f t="shared" si="12"/>
        <v>0</v>
      </c>
      <c r="I78" s="196">
        <f t="shared" si="12"/>
        <v>0</v>
      </c>
      <c r="J78" s="196">
        <f t="shared" si="12"/>
        <v>0</v>
      </c>
      <c r="K78" s="41">
        <f t="shared" si="1"/>
        <v>0</v>
      </c>
    </row>
    <row r="79" spans="1:11" s="12" customFormat="1" ht="30.6" x14ac:dyDescent="0.2">
      <c r="A79" s="49" t="s">
        <v>88</v>
      </c>
      <c r="B79" s="50">
        <v>4110</v>
      </c>
      <c r="C79" s="50">
        <v>570</v>
      </c>
      <c r="D79" s="190">
        <f t="shared" ref="D79:J79" si="13">SUM(D80:D82)</f>
        <v>0</v>
      </c>
      <c r="E79" s="190">
        <f t="shared" si="13"/>
        <v>0</v>
      </c>
      <c r="F79" s="190">
        <f t="shared" si="13"/>
        <v>0</v>
      </c>
      <c r="G79" s="190">
        <f t="shared" si="13"/>
        <v>0</v>
      </c>
      <c r="H79" s="190">
        <f t="shared" si="13"/>
        <v>0</v>
      </c>
      <c r="I79" s="190">
        <f t="shared" si="13"/>
        <v>0</v>
      </c>
      <c r="J79" s="190">
        <f t="shared" si="13"/>
        <v>0</v>
      </c>
      <c r="K79" s="41">
        <f t="shared" si="1"/>
        <v>0</v>
      </c>
    </row>
    <row r="80" spans="1:11" s="12" customFormat="1" ht="61.2" x14ac:dyDescent="0.2">
      <c r="A80" s="51" t="s">
        <v>89</v>
      </c>
      <c r="B80" s="35">
        <v>4111</v>
      </c>
      <c r="C80" s="35">
        <v>580</v>
      </c>
      <c r="D80" s="189">
        <v>0</v>
      </c>
      <c r="E80" s="190">
        <v>0</v>
      </c>
      <c r="F80" s="189">
        <v>0</v>
      </c>
      <c r="G80" s="189">
        <v>0</v>
      </c>
      <c r="H80" s="189">
        <v>0</v>
      </c>
      <c r="I80" s="189">
        <v>0</v>
      </c>
      <c r="J80" s="189">
        <v>0</v>
      </c>
      <c r="K80" s="41">
        <f t="shared" si="1"/>
        <v>0</v>
      </c>
    </row>
    <row r="81" spans="1:11" s="12" customFormat="1" ht="61.2" x14ac:dyDescent="0.2">
      <c r="A81" s="51" t="s">
        <v>90</v>
      </c>
      <c r="B81" s="35">
        <v>4112</v>
      </c>
      <c r="C81" s="35">
        <v>590</v>
      </c>
      <c r="D81" s="189">
        <v>0</v>
      </c>
      <c r="E81" s="190">
        <v>0</v>
      </c>
      <c r="F81" s="189">
        <v>0</v>
      </c>
      <c r="G81" s="189">
        <v>0</v>
      </c>
      <c r="H81" s="189">
        <v>0</v>
      </c>
      <c r="I81" s="189">
        <v>0</v>
      </c>
      <c r="J81" s="189">
        <v>0</v>
      </c>
      <c r="K81" s="41">
        <f t="shared" si="1"/>
        <v>0</v>
      </c>
    </row>
    <row r="82" spans="1:11" s="12" customFormat="1" ht="43.8" x14ac:dyDescent="0.2">
      <c r="A82" s="167" t="s">
        <v>125</v>
      </c>
      <c r="B82" s="35">
        <v>4113</v>
      </c>
      <c r="C82" s="35">
        <v>600</v>
      </c>
      <c r="D82" s="168">
        <v>0</v>
      </c>
      <c r="E82" s="194">
        <v>0</v>
      </c>
      <c r="F82" s="168">
        <v>0</v>
      </c>
      <c r="G82" s="168">
        <v>0</v>
      </c>
      <c r="H82" s="168">
        <v>0</v>
      </c>
      <c r="I82" s="168">
        <v>0</v>
      </c>
      <c r="J82" s="168">
        <v>0</v>
      </c>
      <c r="K82" s="41">
        <f t="shared" si="1"/>
        <v>0</v>
      </c>
    </row>
    <row r="83" spans="1:11" s="12" customFormat="1" ht="30.6" x14ac:dyDescent="0.2">
      <c r="A83" s="39" t="s">
        <v>91</v>
      </c>
      <c r="B83" s="39">
        <v>4200</v>
      </c>
      <c r="C83" s="39">
        <v>610</v>
      </c>
      <c r="D83" s="191">
        <f t="shared" ref="D83:J83" si="14">D84</f>
        <v>0</v>
      </c>
      <c r="E83" s="191">
        <f t="shared" si="14"/>
        <v>0</v>
      </c>
      <c r="F83" s="191">
        <f t="shared" si="14"/>
        <v>0</v>
      </c>
      <c r="G83" s="191">
        <f t="shared" si="14"/>
        <v>0</v>
      </c>
      <c r="H83" s="191">
        <f t="shared" si="14"/>
        <v>0</v>
      </c>
      <c r="I83" s="191">
        <f t="shared" si="14"/>
        <v>0</v>
      </c>
      <c r="J83" s="191">
        <f t="shared" si="14"/>
        <v>0</v>
      </c>
      <c r="K83" s="41">
        <f t="shared" si="1"/>
        <v>0</v>
      </c>
    </row>
    <row r="84" spans="1:11" s="12" customFormat="1" ht="30.6" x14ac:dyDescent="0.2">
      <c r="A84" s="49" t="s">
        <v>92</v>
      </c>
      <c r="B84" s="50">
        <v>4210</v>
      </c>
      <c r="C84" s="50">
        <v>620</v>
      </c>
      <c r="D84" s="189">
        <v>0</v>
      </c>
      <c r="E84" s="190">
        <v>0</v>
      </c>
      <c r="F84" s="189">
        <v>0</v>
      </c>
      <c r="G84" s="189">
        <v>0</v>
      </c>
      <c r="H84" s="189">
        <v>0</v>
      </c>
      <c r="I84" s="189">
        <v>0</v>
      </c>
      <c r="J84" s="189">
        <v>0</v>
      </c>
      <c r="K84" s="41">
        <f t="shared" si="1"/>
        <v>0</v>
      </c>
    </row>
    <row r="85" spans="1:11" s="12" customFormat="1" ht="10.199999999999999" x14ac:dyDescent="0.2">
      <c r="A85" s="51" t="s">
        <v>93</v>
      </c>
      <c r="B85" s="35">
        <v>5000</v>
      </c>
      <c r="C85" s="35">
        <v>630</v>
      </c>
      <c r="D85" s="168" t="s">
        <v>94</v>
      </c>
      <c r="E85" s="168">
        <v>417249.5</v>
      </c>
      <c r="F85" s="169" t="s">
        <v>94</v>
      </c>
      <c r="G85" s="169" t="s">
        <v>94</v>
      </c>
      <c r="H85" s="169" t="s">
        <v>94</v>
      </c>
      <c r="I85" s="169" t="s">
        <v>94</v>
      </c>
      <c r="J85" s="169" t="s">
        <v>94</v>
      </c>
      <c r="K85" s="169" t="s">
        <v>94</v>
      </c>
    </row>
    <row r="86" spans="1:11" s="12" customFormat="1" ht="10.199999999999999" hidden="1" x14ac:dyDescent="0.2">
      <c r="A86" s="59"/>
      <c r="B86" s="60"/>
      <c r="C86" s="170"/>
      <c r="D86" s="197"/>
      <c r="E86" s="198"/>
      <c r="F86" s="197"/>
      <c r="G86" s="197"/>
      <c r="H86" s="197"/>
      <c r="I86" s="197"/>
      <c r="J86" s="197"/>
      <c r="K86" s="101"/>
    </row>
    <row r="87" spans="1:11" s="12" customFormat="1" ht="10.199999999999999" hidden="1" x14ac:dyDescent="0.2">
      <c r="A87" s="51"/>
      <c r="B87" s="35"/>
      <c r="C87" s="173"/>
      <c r="D87" s="199"/>
      <c r="E87" s="200"/>
      <c r="F87" s="199"/>
      <c r="G87" s="199"/>
      <c r="H87" s="199"/>
      <c r="I87" s="199"/>
      <c r="J87" s="199"/>
      <c r="K87" s="201"/>
    </row>
    <row r="88" spans="1:11" s="12" customFormat="1" ht="10.199999999999999" hidden="1" x14ac:dyDescent="0.2">
      <c r="A88" s="51"/>
      <c r="B88" s="35"/>
      <c r="C88" s="173"/>
      <c r="D88" s="199"/>
      <c r="E88" s="200"/>
      <c r="F88" s="199"/>
      <c r="G88" s="199"/>
      <c r="H88" s="199"/>
      <c r="I88" s="199"/>
      <c r="J88" s="199"/>
      <c r="K88" s="201"/>
    </row>
    <row r="89" spans="1:11" s="12" customFormat="1" ht="10.199999999999999" hidden="1" x14ac:dyDescent="0.2">
      <c r="A89" s="51"/>
      <c r="B89" s="35"/>
      <c r="C89" s="173"/>
      <c r="D89" s="199"/>
      <c r="E89" s="200"/>
      <c r="F89" s="199"/>
      <c r="G89" s="199"/>
      <c r="H89" s="199"/>
      <c r="I89" s="199"/>
      <c r="J89" s="199"/>
      <c r="K89" s="201"/>
    </row>
    <row r="90" spans="1:11" s="12" customFormat="1" ht="11.4" hidden="1" x14ac:dyDescent="0.2">
      <c r="A90" s="65"/>
      <c r="B90" s="39"/>
      <c r="C90" s="202"/>
      <c r="D90" s="203"/>
      <c r="E90" s="204"/>
      <c r="F90" s="203"/>
      <c r="G90" s="203"/>
      <c r="H90" s="203"/>
      <c r="I90" s="203"/>
      <c r="J90" s="203"/>
      <c r="K90" s="205"/>
    </row>
    <row r="91" spans="1:11" s="12" customFormat="1" ht="10.199999999999999" hidden="1" x14ac:dyDescent="0.2">
      <c r="A91" s="49"/>
      <c r="B91" s="50"/>
      <c r="C91" s="173"/>
      <c r="D91" s="206"/>
      <c r="E91" s="207"/>
      <c r="F91" s="206"/>
      <c r="G91" s="206"/>
      <c r="H91" s="206"/>
      <c r="I91" s="206"/>
      <c r="J91" s="206"/>
      <c r="K91" s="103"/>
    </row>
    <row r="92" spans="1:11" s="12" customFormat="1" ht="10.199999999999999" hidden="1" x14ac:dyDescent="0.2">
      <c r="A92" s="49"/>
      <c r="B92" s="50"/>
      <c r="C92" s="173"/>
      <c r="D92" s="206"/>
      <c r="E92" s="207"/>
      <c r="F92" s="206"/>
      <c r="G92" s="206"/>
      <c r="H92" s="206"/>
      <c r="I92" s="206"/>
      <c r="J92" s="206"/>
      <c r="K92" s="103"/>
    </row>
    <row r="93" spans="1:11" s="12" customFormat="1" ht="10.199999999999999" hidden="1" x14ac:dyDescent="0.2">
      <c r="A93" s="176"/>
      <c r="B93" s="140"/>
      <c r="C93" s="202"/>
      <c r="D93" s="208"/>
      <c r="E93" s="209"/>
      <c r="F93" s="208"/>
      <c r="G93" s="208"/>
      <c r="H93" s="208"/>
      <c r="I93" s="208"/>
      <c r="J93" s="208"/>
      <c r="K93" s="208"/>
    </row>
    <row r="94" spans="1:11" s="12" customFormat="1" ht="71.400000000000006" x14ac:dyDescent="0.2">
      <c r="A94" s="177" t="s">
        <v>157</v>
      </c>
      <c r="B94" s="72"/>
      <c r="C94" s="178"/>
      <c r="D94" s="179"/>
      <c r="E94" s="210"/>
      <c r="F94" s="179"/>
      <c r="G94" s="179"/>
      <c r="H94" s="179"/>
      <c r="I94" s="179"/>
      <c r="J94" s="179"/>
      <c r="K94" s="179"/>
    </row>
    <row r="95" spans="1:11" s="12" customFormat="1" ht="3" customHeight="1" x14ac:dyDescent="0.2">
      <c r="A95" s="181"/>
      <c r="B95" s="72"/>
      <c r="C95" s="178"/>
      <c r="D95" s="179"/>
      <c r="E95" s="21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21.75" customHeight="1" x14ac:dyDescent="0.2">
      <c r="A13" s="21" t="s">
        <v>12</v>
      </c>
      <c r="B13" s="21"/>
      <c r="C13" s="118"/>
      <c r="D13" s="183"/>
      <c r="E13" s="29" t="str">
        <f>IF(D13&gt;0,VLOOKUP(D13,[1]ДовидникКПК!B$1:C$65536,2,FALSE),"")</f>
        <v/>
      </c>
      <c r="F13" s="29"/>
      <c r="G13" s="29"/>
      <c r="H13" s="29"/>
      <c r="I13" s="29"/>
      <c r="J13" s="29"/>
      <c r="K13" s="29"/>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2">
      <c r="A15" s="21" t="s">
        <v>14</v>
      </c>
      <c r="B15" s="21"/>
      <c r="C15" s="118"/>
      <c r="D15" s="86" t="s">
        <v>161</v>
      </c>
      <c r="E15" s="23" t="str">
        <f>IF(D15&gt;0,VLOOKUP(D15,[1]ДовидникКФК!A$1:B$65536,2,FALSE),"")</f>
        <v>Фінансування енергозберігаючих заходів</v>
      </c>
      <c r="F15" s="23"/>
      <c r="G15" s="23"/>
      <c r="H15" s="23"/>
      <c r="I15" s="23"/>
      <c r="J15" s="23"/>
      <c r="K15" s="23"/>
      <c r="L15" s="119"/>
    </row>
    <row r="16" spans="1:14" s="12" customFormat="1" ht="10.199999999999999" x14ac:dyDescent="0.2">
      <c r="A16" s="33" t="s">
        <v>162</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D24+D58+D78+D83</f>
        <v>979536</v>
      </c>
      <c r="E22" s="41">
        <f>E26+E29+E32+E33+E37+E44+E45+E85+E53</f>
        <v>979536</v>
      </c>
      <c r="F22" s="41">
        <f>F24+F58+F78+F83</f>
        <v>0</v>
      </c>
      <c r="G22" s="41">
        <f>G24+G58+G78+G83</f>
        <v>0</v>
      </c>
      <c r="H22" s="41">
        <f>H24+H58+H78+H83</f>
        <v>934320.57</v>
      </c>
      <c r="I22" s="41">
        <f>I24+I58+I78+I83</f>
        <v>934320.57</v>
      </c>
      <c r="J22" s="41">
        <f>J24+J58+J78+J83</f>
        <v>934320.57</v>
      </c>
      <c r="K22" s="41">
        <f>F22-G22+H22-I22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 t="shared" ref="D24:J24" si="0">D25+D30+D46+D49+D53+D57</f>
        <v>0</v>
      </c>
      <c r="E24" s="41">
        <v>0</v>
      </c>
      <c r="F24" s="41">
        <f t="shared" si="0"/>
        <v>0</v>
      </c>
      <c r="G24" s="41">
        <f t="shared" si="0"/>
        <v>0</v>
      </c>
      <c r="H24" s="41">
        <f t="shared" si="0"/>
        <v>0</v>
      </c>
      <c r="I24" s="41">
        <f t="shared" si="0"/>
        <v>0</v>
      </c>
      <c r="J24" s="41">
        <f t="shared" si="0"/>
        <v>0</v>
      </c>
      <c r="K24" s="41">
        <f t="shared" ref="K24:K84" si="1">F24-G24+H24-I24</f>
        <v>0</v>
      </c>
    </row>
    <row r="25" spans="1:11" s="12" customFormat="1" ht="51" x14ac:dyDescent="0.2">
      <c r="A25" s="48" t="s">
        <v>30</v>
      </c>
      <c r="B25" s="39">
        <v>2100</v>
      </c>
      <c r="C25" s="40" t="s">
        <v>31</v>
      </c>
      <c r="D25" s="41">
        <f>D26+D29</f>
        <v>0</v>
      </c>
      <c r="E25" s="41">
        <v>0</v>
      </c>
      <c r="F25" s="41">
        <f>F26+F29</f>
        <v>0</v>
      </c>
      <c r="G25" s="41">
        <f>G26+G29</f>
        <v>0</v>
      </c>
      <c r="H25" s="41">
        <f>H26+H29</f>
        <v>0</v>
      </c>
      <c r="I25" s="41">
        <f>I26+I29</f>
        <v>0</v>
      </c>
      <c r="J25" s="41">
        <f>J26+J29</f>
        <v>0</v>
      </c>
      <c r="K25" s="41">
        <f t="shared" si="1"/>
        <v>0</v>
      </c>
    </row>
    <row r="26" spans="1:11" s="12" customFormat="1" ht="20.399999999999999" x14ac:dyDescent="0.2">
      <c r="A26" s="49" t="s">
        <v>32</v>
      </c>
      <c r="B26" s="50">
        <v>2110</v>
      </c>
      <c r="C26" s="133" t="s">
        <v>33</v>
      </c>
      <c r="D26" s="184">
        <f t="shared" ref="D26:J26" si="2">SUM(D27:D28)</f>
        <v>0</v>
      </c>
      <c r="E26" s="185">
        <f t="shared" si="2"/>
        <v>0</v>
      </c>
      <c r="F26" s="184">
        <f t="shared" si="2"/>
        <v>0</v>
      </c>
      <c r="G26" s="184">
        <f t="shared" si="2"/>
        <v>0</v>
      </c>
      <c r="H26" s="184">
        <f t="shared" si="2"/>
        <v>0</v>
      </c>
      <c r="I26" s="184">
        <f t="shared" si="2"/>
        <v>0</v>
      </c>
      <c r="J26" s="184">
        <f t="shared" si="2"/>
        <v>0</v>
      </c>
      <c r="K26" s="41">
        <f t="shared" si="1"/>
        <v>0</v>
      </c>
    </row>
    <row r="27" spans="1:11" s="12" customFormat="1" ht="20.399999999999999" x14ac:dyDescent="0.2">
      <c r="A27" s="51" t="s">
        <v>34</v>
      </c>
      <c r="B27" s="35">
        <v>2111</v>
      </c>
      <c r="C27" s="166" t="s">
        <v>35</v>
      </c>
      <c r="D27" s="186">
        <v>0</v>
      </c>
      <c r="E27" s="187">
        <v>0</v>
      </c>
      <c r="F27" s="186">
        <v>0</v>
      </c>
      <c r="G27" s="186">
        <v>0</v>
      </c>
      <c r="H27" s="186">
        <v>0</v>
      </c>
      <c r="I27" s="186">
        <v>0</v>
      </c>
      <c r="J27" s="186">
        <v>0</v>
      </c>
      <c r="K27" s="41">
        <f t="shared" si="1"/>
        <v>0</v>
      </c>
    </row>
    <row r="28" spans="1:11" s="12" customFormat="1" ht="51" x14ac:dyDescent="0.2">
      <c r="A28" s="51" t="s">
        <v>36</v>
      </c>
      <c r="B28" s="35">
        <v>2112</v>
      </c>
      <c r="C28" s="166" t="s">
        <v>37</v>
      </c>
      <c r="D28" s="186">
        <v>0</v>
      </c>
      <c r="E28" s="187">
        <v>0</v>
      </c>
      <c r="F28" s="186">
        <v>0</v>
      </c>
      <c r="G28" s="186">
        <v>0</v>
      </c>
      <c r="H28" s="186">
        <v>0</v>
      </c>
      <c r="I28" s="186">
        <v>0</v>
      </c>
      <c r="J28" s="186">
        <v>0</v>
      </c>
      <c r="K28" s="41">
        <f t="shared" si="1"/>
        <v>0</v>
      </c>
    </row>
    <row r="29" spans="1:11" s="12" customFormat="1" ht="11.25" customHeight="1" x14ac:dyDescent="0.2">
      <c r="A29" s="52" t="s">
        <v>38</v>
      </c>
      <c r="B29" s="50">
        <v>2120</v>
      </c>
      <c r="C29" s="133" t="s">
        <v>39</v>
      </c>
      <c r="D29" s="185">
        <v>0</v>
      </c>
      <c r="E29" s="185">
        <v>0</v>
      </c>
      <c r="F29" s="185">
        <v>0</v>
      </c>
      <c r="G29" s="185">
        <v>0</v>
      </c>
      <c r="H29" s="185">
        <v>0</v>
      </c>
      <c r="I29" s="185">
        <v>0</v>
      </c>
      <c r="J29" s="185">
        <v>0</v>
      </c>
      <c r="K29" s="41">
        <f t="shared" si="1"/>
        <v>0</v>
      </c>
    </row>
    <row r="30" spans="1:11" s="12" customFormat="1" ht="30.6" x14ac:dyDescent="0.2">
      <c r="A30" s="53" t="s">
        <v>40</v>
      </c>
      <c r="B30" s="39">
        <v>2200</v>
      </c>
      <c r="C30" s="40" t="s">
        <v>41</v>
      </c>
      <c r="D30" s="188">
        <f>SUM(D31:D37)+D43</f>
        <v>0</v>
      </c>
      <c r="E30" s="188">
        <v>0</v>
      </c>
      <c r="F30" s="188">
        <f>SUM(F31:F37)+F43</f>
        <v>0</v>
      </c>
      <c r="G30" s="188">
        <f>SUM(G31:G37)+G43</f>
        <v>0</v>
      </c>
      <c r="H30" s="188">
        <f>SUM(H31:H37)+H43</f>
        <v>0</v>
      </c>
      <c r="I30" s="188">
        <f>SUM(I31:I37)+I43</f>
        <v>0</v>
      </c>
      <c r="J30" s="188">
        <f>SUM(J31:J37)+J43</f>
        <v>0</v>
      </c>
      <c r="K30" s="41">
        <f t="shared" si="1"/>
        <v>0</v>
      </c>
    </row>
    <row r="31" spans="1:11" s="12" customFormat="1" ht="40.799999999999997" x14ac:dyDescent="0.2">
      <c r="A31" s="49" t="s">
        <v>42</v>
      </c>
      <c r="B31" s="50">
        <v>2210</v>
      </c>
      <c r="C31" s="133" t="s">
        <v>43</v>
      </c>
      <c r="D31" s="185">
        <v>0</v>
      </c>
      <c r="E31" s="184">
        <v>0</v>
      </c>
      <c r="F31" s="185">
        <v>0</v>
      </c>
      <c r="G31" s="185">
        <v>0</v>
      </c>
      <c r="H31" s="185">
        <v>0</v>
      </c>
      <c r="I31" s="185">
        <v>0</v>
      </c>
      <c r="J31" s="185">
        <v>0</v>
      </c>
      <c r="K31" s="41">
        <f t="shared" si="1"/>
        <v>0</v>
      </c>
    </row>
    <row r="32" spans="1:11" s="12" customFormat="1" ht="51" x14ac:dyDescent="0.2">
      <c r="A32" s="49" t="s">
        <v>44</v>
      </c>
      <c r="B32" s="50">
        <v>2220</v>
      </c>
      <c r="C32" s="50">
        <v>100</v>
      </c>
      <c r="D32" s="185">
        <v>0</v>
      </c>
      <c r="E32" s="185">
        <v>0</v>
      </c>
      <c r="F32" s="185">
        <v>0</v>
      </c>
      <c r="G32" s="185">
        <v>0</v>
      </c>
      <c r="H32" s="185">
        <v>0</v>
      </c>
      <c r="I32" s="185">
        <v>0</v>
      </c>
      <c r="J32" s="185">
        <v>0</v>
      </c>
      <c r="K32" s="41">
        <f t="shared" si="1"/>
        <v>0</v>
      </c>
    </row>
    <row r="33" spans="1:11" s="12" customFormat="1" ht="20.399999999999999" x14ac:dyDescent="0.2">
      <c r="A33" s="49" t="s">
        <v>45</v>
      </c>
      <c r="B33" s="50">
        <v>2230</v>
      </c>
      <c r="C33" s="50">
        <v>110</v>
      </c>
      <c r="D33" s="185">
        <v>0</v>
      </c>
      <c r="E33" s="185">
        <v>0</v>
      </c>
      <c r="F33" s="185">
        <v>0</v>
      </c>
      <c r="G33" s="185">
        <v>0</v>
      </c>
      <c r="H33" s="185">
        <v>0</v>
      </c>
      <c r="I33" s="185">
        <v>0</v>
      </c>
      <c r="J33" s="185">
        <v>0</v>
      </c>
      <c r="K33" s="41">
        <f t="shared" si="1"/>
        <v>0</v>
      </c>
    </row>
    <row r="34" spans="1:11" s="12" customFormat="1" ht="40.799999999999997" x14ac:dyDescent="0.2">
      <c r="A34" s="49" t="s">
        <v>46</v>
      </c>
      <c r="B34" s="50">
        <v>2240</v>
      </c>
      <c r="C34" s="50">
        <v>120</v>
      </c>
      <c r="D34" s="185">
        <v>0</v>
      </c>
      <c r="E34" s="184">
        <v>0</v>
      </c>
      <c r="F34" s="185">
        <v>0</v>
      </c>
      <c r="G34" s="185">
        <v>0</v>
      </c>
      <c r="H34" s="185">
        <v>0</v>
      </c>
      <c r="I34" s="185">
        <v>0</v>
      </c>
      <c r="J34" s="185">
        <v>0</v>
      </c>
      <c r="K34" s="41">
        <f t="shared" si="1"/>
        <v>0</v>
      </c>
    </row>
    <row r="35" spans="1:11" s="12" customFormat="1" ht="30.6" x14ac:dyDescent="0.2">
      <c r="A35" s="49" t="s">
        <v>47</v>
      </c>
      <c r="B35" s="50">
        <v>2250</v>
      </c>
      <c r="C35" s="50">
        <v>130</v>
      </c>
      <c r="D35" s="185">
        <v>0</v>
      </c>
      <c r="E35" s="184">
        <v>0</v>
      </c>
      <c r="F35" s="185">
        <v>0</v>
      </c>
      <c r="G35" s="185">
        <v>0</v>
      </c>
      <c r="H35" s="185">
        <v>0</v>
      </c>
      <c r="I35" s="185">
        <v>0</v>
      </c>
      <c r="J35" s="185">
        <v>0</v>
      </c>
      <c r="K35" s="41">
        <f t="shared" si="1"/>
        <v>0</v>
      </c>
    </row>
    <row r="36" spans="1:11" s="12" customFormat="1" ht="12.75" customHeight="1" x14ac:dyDescent="0.2">
      <c r="A36" s="52" t="s">
        <v>48</v>
      </c>
      <c r="B36" s="50">
        <v>2260</v>
      </c>
      <c r="C36" s="50">
        <v>140</v>
      </c>
      <c r="D36" s="185">
        <v>0</v>
      </c>
      <c r="E36" s="184">
        <v>0</v>
      </c>
      <c r="F36" s="185">
        <v>0</v>
      </c>
      <c r="G36" s="185">
        <v>0</v>
      </c>
      <c r="H36" s="185">
        <v>0</v>
      </c>
      <c r="I36" s="185">
        <v>0</v>
      </c>
      <c r="J36" s="185">
        <v>0</v>
      </c>
      <c r="K36" s="41">
        <f t="shared" si="1"/>
        <v>0</v>
      </c>
    </row>
    <row r="37" spans="1:11"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184">
        <f>SUM(J38:J42)</f>
        <v>0</v>
      </c>
      <c r="K37" s="41">
        <f t="shared" si="1"/>
        <v>0</v>
      </c>
    </row>
    <row r="38" spans="1:11" s="12" customFormat="1" ht="30.6" x14ac:dyDescent="0.2">
      <c r="A38" s="51" t="s">
        <v>50</v>
      </c>
      <c r="B38" s="35">
        <v>2271</v>
      </c>
      <c r="C38" s="35">
        <v>160</v>
      </c>
      <c r="D38" s="186">
        <v>0</v>
      </c>
      <c r="E38" s="187">
        <v>0</v>
      </c>
      <c r="F38" s="186">
        <v>0</v>
      </c>
      <c r="G38" s="186">
        <v>0</v>
      </c>
      <c r="H38" s="186">
        <v>0</v>
      </c>
      <c r="I38" s="186">
        <v>0</v>
      </c>
      <c r="J38" s="186">
        <v>0</v>
      </c>
      <c r="K38" s="41">
        <f t="shared" si="1"/>
        <v>0</v>
      </c>
    </row>
    <row r="39" spans="1:11" s="12" customFormat="1" ht="51" x14ac:dyDescent="0.2">
      <c r="A39" s="51" t="s">
        <v>51</v>
      </c>
      <c r="B39" s="35">
        <v>2272</v>
      </c>
      <c r="C39" s="35">
        <v>170</v>
      </c>
      <c r="D39" s="186">
        <v>0</v>
      </c>
      <c r="E39" s="187">
        <v>0</v>
      </c>
      <c r="F39" s="186">
        <v>0</v>
      </c>
      <c r="G39" s="186">
        <v>0</v>
      </c>
      <c r="H39" s="186">
        <v>0</v>
      </c>
      <c r="I39" s="186">
        <v>0</v>
      </c>
      <c r="J39" s="186">
        <v>0</v>
      </c>
      <c r="K39" s="41">
        <f t="shared" si="1"/>
        <v>0</v>
      </c>
    </row>
    <row r="40" spans="1:11" s="12" customFormat="1" ht="30.6" x14ac:dyDescent="0.2">
      <c r="A40" s="51" t="s">
        <v>52</v>
      </c>
      <c r="B40" s="35">
        <v>2273</v>
      </c>
      <c r="C40" s="35">
        <v>180</v>
      </c>
      <c r="D40" s="186">
        <v>0</v>
      </c>
      <c r="E40" s="187">
        <v>0</v>
      </c>
      <c r="F40" s="186">
        <v>0</v>
      </c>
      <c r="G40" s="186">
        <v>0</v>
      </c>
      <c r="H40" s="186">
        <v>0</v>
      </c>
      <c r="I40" s="186">
        <v>0</v>
      </c>
      <c r="J40" s="186">
        <v>0</v>
      </c>
      <c r="K40" s="41">
        <f t="shared" si="1"/>
        <v>0</v>
      </c>
    </row>
    <row r="41" spans="1:11" s="12" customFormat="1" ht="30.6" x14ac:dyDescent="0.2">
      <c r="A41" s="51" t="s">
        <v>53</v>
      </c>
      <c r="B41" s="35">
        <v>2274</v>
      </c>
      <c r="C41" s="35">
        <v>190</v>
      </c>
      <c r="D41" s="186">
        <v>0</v>
      </c>
      <c r="E41" s="187">
        <v>0</v>
      </c>
      <c r="F41" s="186">
        <v>0</v>
      </c>
      <c r="G41" s="186">
        <v>0</v>
      </c>
      <c r="H41" s="186">
        <v>0</v>
      </c>
      <c r="I41" s="186">
        <v>0</v>
      </c>
      <c r="J41" s="186">
        <v>0</v>
      </c>
      <c r="K41" s="41">
        <f t="shared" si="1"/>
        <v>0</v>
      </c>
    </row>
    <row r="42" spans="1:11" s="12" customFormat="1" ht="30.6" x14ac:dyDescent="0.2">
      <c r="A42" s="51" t="s">
        <v>54</v>
      </c>
      <c r="B42" s="35">
        <v>2275</v>
      </c>
      <c r="C42" s="35">
        <v>200</v>
      </c>
      <c r="D42" s="186">
        <v>0</v>
      </c>
      <c r="E42" s="187">
        <v>0</v>
      </c>
      <c r="F42" s="186">
        <v>0</v>
      </c>
      <c r="G42" s="186">
        <v>0</v>
      </c>
      <c r="H42" s="186">
        <v>0</v>
      </c>
      <c r="I42" s="186">
        <v>0</v>
      </c>
      <c r="J42" s="186">
        <v>0</v>
      </c>
      <c r="K42" s="41">
        <f t="shared" si="1"/>
        <v>0</v>
      </c>
    </row>
    <row r="43" spans="1:11" s="12" customFormat="1" ht="12" customHeight="1" x14ac:dyDescent="0.2">
      <c r="A43" s="52" t="s">
        <v>55</v>
      </c>
      <c r="B43" s="50">
        <v>2280</v>
      </c>
      <c r="C43" s="50">
        <v>210</v>
      </c>
      <c r="D43" s="184">
        <f>SUM(D44:D45)</f>
        <v>0</v>
      </c>
      <c r="E43" s="184">
        <v>0</v>
      </c>
      <c r="F43" s="184">
        <f>SUM(F44:F45)</f>
        <v>0</v>
      </c>
      <c r="G43" s="184">
        <f>SUM(G44:G45)</f>
        <v>0</v>
      </c>
      <c r="H43" s="184">
        <f>SUM(H44:H45)</f>
        <v>0</v>
      </c>
      <c r="I43" s="184">
        <f>SUM(I44:I45)</f>
        <v>0</v>
      </c>
      <c r="J43" s="184">
        <f>SUM(J44:J45)</f>
        <v>0</v>
      </c>
      <c r="K43" s="41">
        <f t="shared" si="1"/>
        <v>0</v>
      </c>
    </row>
    <row r="44" spans="1:11" s="12" customFormat="1" ht="12" customHeight="1" x14ac:dyDescent="0.2">
      <c r="A44" s="54" t="s">
        <v>56</v>
      </c>
      <c r="B44" s="35">
        <v>2281</v>
      </c>
      <c r="C44" s="35">
        <v>220</v>
      </c>
      <c r="D44" s="186">
        <v>0</v>
      </c>
      <c r="E44" s="186">
        <v>0</v>
      </c>
      <c r="F44" s="186">
        <v>0</v>
      </c>
      <c r="G44" s="186">
        <v>0</v>
      </c>
      <c r="H44" s="186">
        <v>0</v>
      </c>
      <c r="I44" s="186">
        <v>0</v>
      </c>
      <c r="J44" s="186">
        <v>0</v>
      </c>
      <c r="K44" s="41">
        <f t="shared" si="1"/>
        <v>0</v>
      </c>
    </row>
    <row r="45" spans="1:11" s="12" customFormat="1" ht="12" customHeight="1" x14ac:dyDescent="0.2">
      <c r="A45" s="51" t="s">
        <v>57</v>
      </c>
      <c r="B45" s="35">
        <v>2282</v>
      </c>
      <c r="C45" s="35">
        <v>230</v>
      </c>
      <c r="D45" s="186">
        <v>0</v>
      </c>
      <c r="E45" s="186">
        <v>0</v>
      </c>
      <c r="F45" s="186">
        <v>0</v>
      </c>
      <c r="G45" s="186">
        <v>0</v>
      </c>
      <c r="H45" s="186">
        <v>0</v>
      </c>
      <c r="I45" s="186">
        <v>0</v>
      </c>
      <c r="J45" s="186">
        <v>0</v>
      </c>
      <c r="K45" s="41">
        <f t="shared" si="1"/>
        <v>0</v>
      </c>
    </row>
    <row r="46" spans="1:11" s="12" customFormat="1" ht="40.799999999999997" x14ac:dyDescent="0.2">
      <c r="A46" s="48" t="s">
        <v>58</v>
      </c>
      <c r="B46" s="39">
        <v>2400</v>
      </c>
      <c r="C46" s="39">
        <v>240</v>
      </c>
      <c r="D46" s="188">
        <f t="shared" ref="D46:J46" si="3">SUM(D47:D48)</f>
        <v>0</v>
      </c>
      <c r="E46" s="188">
        <f t="shared" si="3"/>
        <v>0</v>
      </c>
      <c r="F46" s="188">
        <f t="shared" si="3"/>
        <v>0</v>
      </c>
      <c r="G46" s="188">
        <f t="shared" si="3"/>
        <v>0</v>
      </c>
      <c r="H46" s="188">
        <f t="shared" si="3"/>
        <v>0</v>
      </c>
      <c r="I46" s="188">
        <f t="shared" si="3"/>
        <v>0</v>
      </c>
      <c r="J46" s="188">
        <f t="shared" si="3"/>
        <v>0</v>
      </c>
      <c r="K46" s="41">
        <f t="shared" si="1"/>
        <v>0</v>
      </c>
    </row>
    <row r="47" spans="1:11" s="12" customFormat="1" ht="51" x14ac:dyDescent="0.2">
      <c r="A47" s="55" t="s">
        <v>59</v>
      </c>
      <c r="B47" s="50">
        <v>2410</v>
      </c>
      <c r="C47" s="50">
        <v>250</v>
      </c>
      <c r="D47" s="185">
        <v>0</v>
      </c>
      <c r="E47" s="184">
        <v>0</v>
      </c>
      <c r="F47" s="185">
        <v>0</v>
      </c>
      <c r="G47" s="185">
        <v>0</v>
      </c>
      <c r="H47" s="185">
        <v>0</v>
      </c>
      <c r="I47" s="185">
        <v>0</v>
      </c>
      <c r="J47" s="185">
        <v>0</v>
      </c>
      <c r="K47" s="41">
        <f t="shared" si="1"/>
        <v>0</v>
      </c>
    </row>
    <row r="48" spans="1:11" s="12" customFormat="1" ht="51" x14ac:dyDescent="0.2">
      <c r="A48" s="55" t="s">
        <v>60</v>
      </c>
      <c r="B48" s="50">
        <v>2420</v>
      </c>
      <c r="C48" s="50">
        <v>260</v>
      </c>
      <c r="D48" s="185">
        <v>0</v>
      </c>
      <c r="E48" s="184">
        <v>0</v>
      </c>
      <c r="F48" s="185">
        <v>0</v>
      </c>
      <c r="G48" s="185">
        <v>0</v>
      </c>
      <c r="H48" s="185">
        <v>0</v>
      </c>
      <c r="I48" s="185">
        <v>0</v>
      </c>
      <c r="J48" s="185">
        <v>0</v>
      </c>
      <c r="K48" s="41">
        <f t="shared" si="1"/>
        <v>0</v>
      </c>
    </row>
    <row r="49" spans="1:11" s="12" customFormat="1" ht="11.25" customHeight="1" x14ac:dyDescent="0.2">
      <c r="A49" s="56" t="s">
        <v>61</v>
      </c>
      <c r="B49" s="39">
        <v>2600</v>
      </c>
      <c r="C49" s="39">
        <v>270</v>
      </c>
      <c r="D49" s="188">
        <f t="shared" ref="D49:J49" si="4">SUM(D50:D52)</f>
        <v>0</v>
      </c>
      <c r="E49" s="188">
        <f t="shared" si="4"/>
        <v>0</v>
      </c>
      <c r="F49" s="188">
        <f t="shared" si="4"/>
        <v>0</v>
      </c>
      <c r="G49" s="188">
        <f t="shared" si="4"/>
        <v>0</v>
      </c>
      <c r="H49" s="188">
        <f t="shared" si="4"/>
        <v>0</v>
      </c>
      <c r="I49" s="188">
        <f t="shared" si="4"/>
        <v>0</v>
      </c>
      <c r="J49" s="188">
        <f t="shared" si="4"/>
        <v>0</v>
      </c>
      <c r="K49" s="41">
        <f t="shared" si="1"/>
        <v>0</v>
      </c>
    </row>
    <row r="50" spans="1:11" s="12" customFormat="1" ht="11.25" customHeight="1" x14ac:dyDescent="0.2">
      <c r="A50" s="52" t="s">
        <v>62</v>
      </c>
      <c r="B50" s="50">
        <v>2610</v>
      </c>
      <c r="C50" s="50">
        <v>280</v>
      </c>
      <c r="D50" s="189">
        <v>0</v>
      </c>
      <c r="E50" s="190">
        <v>0</v>
      </c>
      <c r="F50" s="189">
        <v>0</v>
      </c>
      <c r="G50" s="189">
        <v>0</v>
      </c>
      <c r="H50" s="189">
        <v>0</v>
      </c>
      <c r="I50" s="189">
        <v>0</v>
      </c>
      <c r="J50" s="189">
        <v>0</v>
      </c>
      <c r="K50" s="41">
        <f t="shared" si="1"/>
        <v>0</v>
      </c>
    </row>
    <row r="51" spans="1:11" s="12" customFormat="1" ht="61.2" x14ac:dyDescent="0.2">
      <c r="A51" s="52" t="s">
        <v>63</v>
      </c>
      <c r="B51" s="50">
        <v>2620</v>
      </c>
      <c r="C51" s="50">
        <v>290</v>
      </c>
      <c r="D51" s="189">
        <v>0</v>
      </c>
      <c r="E51" s="190">
        <v>0</v>
      </c>
      <c r="F51" s="189">
        <v>0</v>
      </c>
      <c r="G51" s="189">
        <v>0</v>
      </c>
      <c r="H51" s="189">
        <v>0</v>
      </c>
      <c r="I51" s="189">
        <v>0</v>
      </c>
      <c r="J51" s="189">
        <v>0</v>
      </c>
      <c r="K51" s="41">
        <f t="shared" si="1"/>
        <v>0</v>
      </c>
    </row>
    <row r="52" spans="1:11" s="12" customFormat="1" ht="12" customHeight="1" x14ac:dyDescent="0.2">
      <c r="A52" s="55" t="s">
        <v>64</v>
      </c>
      <c r="B52" s="50">
        <v>2630</v>
      </c>
      <c r="C52" s="50">
        <v>300</v>
      </c>
      <c r="D52" s="189">
        <v>0</v>
      </c>
      <c r="E52" s="190">
        <v>0</v>
      </c>
      <c r="F52" s="189">
        <v>0</v>
      </c>
      <c r="G52" s="189">
        <v>0</v>
      </c>
      <c r="H52" s="189">
        <v>0</v>
      </c>
      <c r="I52" s="189">
        <v>0</v>
      </c>
      <c r="J52" s="189">
        <v>0</v>
      </c>
      <c r="K52" s="41">
        <f t="shared" si="1"/>
        <v>0</v>
      </c>
    </row>
    <row r="53" spans="1:11" s="12" customFormat="1" ht="30.6" x14ac:dyDescent="0.2">
      <c r="A53" s="53" t="s">
        <v>65</v>
      </c>
      <c r="B53" s="39">
        <v>2700</v>
      </c>
      <c r="C53" s="39">
        <v>310</v>
      </c>
      <c r="D53" s="191">
        <f t="shared" ref="D53:J53" si="5">SUM(D54:D56)</f>
        <v>0</v>
      </c>
      <c r="E53" s="191">
        <v>0</v>
      </c>
      <c r="F53" s="191">
        <f t="shared" si="5"/>
        <v>0</v>
      </c>
      <c r="G53" s="191">
        <f t="shared" si="5"/>
        <v>0</v>
      </c>
      <c r="H53" s="191">
        <f t="shared" si="5"/>
        <v>0</v>
      </c>
      <c r="I53" s="191">
        <f t="shared" si="5"/>
        <v>0</v>
      </c>
      <c r="J53" s="191">
        <f t="shared" si="5"/>
        <v>0</v>
      </c>
      <c r="K53" s="41">
        <f t="shared" si="1"/>
        <v>0</v>
      </c>
    </row>
    <row r="54" spans="1:11" s="12" customFormat="1" ht="30.6" x14ac:dyDescent="0.2">
      <c r="A54" s="52" t="s">
        <v>66</v>
      </c>
      <c r="B54" s="50">
        <v>2710</v>
      </c>
      <c r="C54" s="50">
        <v>320</v>
      </c>
      <c r="D54" s="189">
        <v>0</v>
      </c>
      <c r="E54" s="190">
        <v>0</v>
      </c>
      <c r="F54" s="189">
        <v>0</v>
      </c>
      <c r="G54" s="189">
        <v>0</v>
      </c>
      <c r="H54" s="189">
        <v>0</v>
      </c>
      <c r="I54" s="189">
        <v>0</v>
      </c>
      <c r="J54" s="189">
        <v>0</v>
      </c>
      <c r="K54" s="41">
        <f t="shared" si="1"/>
        <v>0</v>
      </c>
    </row>
    <row r="55" spans="1:11" s="12" customFormat="1" ht="10.199999999999999" x14ac:dyDescent="0.2">
      <c r="A55" s="52" t="s">
        <v>67</v>
      </c>
      <c r="B55" s="50">
        <v>2720</v>
      </c>
      <c r="C55" s="50">
        <v>330</v>
      </c>
      <c r="D55" s="189">
        <v>0</v>
      </c>
      <c r="E55" s="190">
        <v>0</v>
      </c>
      <c r="F55" s="189">
        <v>0</v>
      </c>
      <c r="G55" s="189">
        <v>0</v>
      </c>
      <c r="H55" s="189">
        <v>0</v>
      </c>
      <c r="I55" s="189">
        <v>0</v>
      </c>
      <c r="J55" s="189">
        <v>0</v>
      </c>
      <c r="K55" s="41">
        <f t="shared" si="1"/>
        <v>0</v>
      </c>
    </row>
    <row r="56" spans="1:11" s="12" customFormat="1" ht="30.6" x14ac:dyDescent="0.2">
      <c r="A56" s="52" t="s">
        <v>68</v>
      </c>
      <c r="B56" s="50">
        <v>2730</v>
      </c>
      <c r="C56" s="50">
        <v>340</v>
      </c>
      <c r="D56" s="189">
        <v>0</v>
      </c>
      <c r="E56" s="190">
        <v>0</v>
      </c>
      <c r="F56" s="189">
        <v>0</v>
      </c>
      <c r="G56" s="189">
        <v>0</v>
      </c>
      <c r="H56" s="189">
        <v>0</v>
      </c>
      <c r="I56" s="189">
        <v>0</v>
      </c>
      <c r="J56" s="189">
        <v>0</v>
      </c>
      <c r="K56" s="41">
        <f t="shared" si="1"/>
        <v>0</v>
      </c>
    </row>
    <row r="57" spans="1:11" s="12" customFormat="1" ht="20.399999999999999" x14ac:dyDescent="0.2">
      <c r="A57" s="53" t="s">
        <v>69</v>
      </c>
      <c r="B57" s="39">
        <v>2800</v>
      </c>
      <c r="C57" s="39">
        <v>350</v>
      </c>
      <c r="D57" s="192">
        <v>0</v>
      </c>
      <c r="E57" s="191">
        <v>0</v>
      </c>
      <c r="F57" s="192">
        <v>0</v>
      </c>
      <c r="G57" s="192">
        <v>0</v>
      </c>
      <c r="H57" s="192">
        <v>0</v>
      </c>
      <c r="I57" s="192">
        <v>0</v>
      </c>
      <c r="J57" s="192">
        <v>0</v>
      </c>
      <c r="K57" s="41">
        <f t="shared" si="1"/>
        <v>0</v>
      </c>
    </row>
    <row r="58" spans="1:11" s="12" customFormat="1" ht="20.399999999999999" x14ac:dyDescent="0.2">
      <c r="A58" s="39" t="s">
        <v>70</v>
      </c>
      <c r="B58" s="39">
        <v>3000</v>
      </c>
      <c r="C58" s="39">
        <v>360</v>
      </c>
      <c r="D58" s="191">
        <f t="shared" ref="D58:J58" si="6">D59+D73</f>
        <v>979536</v>
      </c>
      <c r="E58" s="191">
        <f t="shared" si="6"/>
        <v>0</v>
      </c>
      <c r="F58" s="191">
        <f t="shared" si="6"/>
        <v>0</v>
      </c>
      <c r="G58" s="191">
        <f t="shared" si="6"/>
        <v>0</v>
      </c>
      <c r="H58" s="191">
        <f t="shared" si="6"/>
        <v>934320.57</v>
      </c>
      <c r="I58" s="191">
        <f t="shared" si="6"/>
        <v>934320.57</v>
      </c>
      <c r="J58" s="191">
        <f t="shared" si="6"/>
        <v>934320.57</v>
      </c>
      <c r="K58" s="41">
        <f t="shared" si="1"/>
        <v>0</v>
      </c>
    </row>
    <row r="59" spans="1:11" s="12" customFormat="1" ht="30.6" x14ac:dyDescent="0.2">
      <c r="A59" s="48" t="s">
        <v>71</v>
      </c>
      <c r="B59" s="39">
        <v>3100</v>
      </c>
      <c r="C59" s="39">
        <v>370</v>
      </c>
      <c r="D59" s="191">
        <f t="shared" ref="D59:J59" si="7">D60+D61+D64+D67+D71+D72</f>
        <v>979536</v>
      </c>
      <c r="E59" s="191">
        <f t="shared" si="7"/>
        <v>0</v>
      </c>
      <c r="F59" s="191">
        <f t="shared" si="7"/>
        <v>0</v>
      </c>
      <c r="G59" s="191">
        <f t="shared" si="7"/>
        <v>0</v>
      </c>
      <c r="H59" s="191">
        <f t="shared" si="7"/>
        <v>934320.57</v>
      </c>
      <c r="I59" s="191">
        <f t="shared" si="7"/>
        <v>934320.57</v>
      </c>
      <c r="J59" s="191">
        <f t="shared" si="7"/>
        <v>934320.57</v>
      </c>
      <c r="K59" s="41">
        <f t="shared" si="1"/>
        <v>0</v>
      </c>
    </row>
    <row r="60" spans="1:11" s="12" customFormat="1" ht="71.400000000000006" x14ac:dyDescent="0.2">
      <c r="A60" s="52" t="s">
        <v>72</v>
      </c>
      <c r="B60" s="50">
        <v>3110</v>
      </c>
      <c r="C60" s="50">
        <v>380</v>
      </c>
      <c r="D60" s="189">
        <v>0</v>
      </c>
      <c r="E60" s="190">
        <v>0</v>
      </c>
      <c r="F60" s="189">
        <v>0</v>
      </c>
      <c r="G60" s="189">
        <v>0</v>
      </c>
      <c r="H60" s="189">
        <v>0</v>
      </c>
      <c r="I60" s="189">
        <v>0</v>
      </c>
      <c r="J60" s="189">
        <v>0</v>
      </c>
      <c r="K60" s="41">
        <f t="shared" si="1"/>
        <v>0</v>
      </c>
    </row>
    <row r="61" spans="1:11" s="12" customFormat="1" ht="40.799999999999997" x14ac:dyDescent="0.2">
      <c r="A61" s="55" t="s">
        <v>73</v>
      </c>
      <c r="B61" s="50">
        <v>3120</v>
      </c>
      <c r="C61" s="50">
        <v>390</v>
      </c>
      <c r="D61" s="193">
        <f t="shared" ref="D61:J61" si="8">SUM(D62:D63)</f>
        <v>0</v>
      </c>
      <c r="E61" s="193">
        <f t="shared" si="8"/>
        <v>0</v>
      </c>
      <c r="F61" s="193">
        <f t="shared" si="8"/>
        <v>0</v>
      </c>
      <c r="G61" s="193">
        <f t="shared" si="8"/>
        <v>0</v>
      </c>
      <c r="H61" s="193">
        <f t="shared" si="8"/>
        <v>0</v>
      </c>
      <c r="I61" s="193">
        <f t="shared" si="8"/>
        <v>0</v>
      </c>
      <c r="J61" s="193">
        <f t="shared" si="8"/>
        <v>0</v>
      </c>
      <c r="K61" s="41">
        <f t="shared" si="1"/>
        <v>0</v>
      </c>
    </row>
    <row r="62" spans="1:11" s="12" customFormat="1" ht="40.799999999999997" x14ac:dyDescent="0.2">
      <c r="A62" s="51" t="s">
        <v>74</v>
      </c>
      <c r="B62" s="35">
        <v>3121</v>
      </c>
      <c r="C62" s="35">
        <v>400</v>
      </c>
      <c r="D62" s="168">
        <v>0</v>
      </c>
      <c r="E62" s="194">
        <v>0</v>
      </c>
      <c r="F62" s="168">
        <v>0</v>
      </c>
      <c r="G62" s="168">
        <v>0</v>
      </c>
      <c r="H62" s="168">
        <v>0</v>
      </c>
      <c r="I62" s="168">
        <v>0</v>
      </c>
      <c r="J62" s="168">
        <v>0</v>
      </c>
      <c r="K62" s="41">
        <f t="shared" si="1"/>
        <v>0</v>
      </c>
    </row>
    <row r="63" spans="1:11" s="12" customFormat="1" ht="51" x14ac:dyDescent="0.2">
      <c r="A63" s="51" t="s">
        <v>75</v>
      </c>
      <c r="B63" s="35">
        <v>3122</v>
      </c>
      <c r="C63" s="35">
        <v>410</v>
      </c>
      <c r="D63" s="168">
        <v>0</v>
      </c>
      <c r="E63" s="194">
        <v>0</v>
      </c>
      <c r="F63" s="168">
        <v>0</v>
      </c>
      <c r="G63" s="168">
        <v>0</v>
      </c>
      <c r="H63" s="168">
        <v>0</v>
      </c>
      <c r="I63" s="168">
        <v>0</v>
      </c>
      <c r="J63" s="168">
        <v>0</v>
      </c>
      <c r="K63" s="41">
        <f t="shared" si="1"/>
        <v>0</v>
      </c>
    </row>
    <row r="64" spans="1:11" s="12" customFormat="1" ht="20.399999999999999" x14ac:dyDescent="0.2">
      <c r="A64" s="49" t="s">
        <v>76</v>
      </c>
      <c r="B64" s="50">
        <v>3130</v>
      </c>
      <c r="C64" s="50">
        <v>420</v>
      </c>
      <c r="D64" s="190">
        <f t="shared" ref="D64:J64" si="9">SUM(D65:D66)</f>
        <v>0</v>
      </c>
      <c r="E64" s="190">
        <f t="shared" si="9"/>
        <v>0</v>
      </c>
      <c r="F64" s="190">
        <f t="shared" si="9"/>
        <v>0</v>
      </c>
      <c r="G64" s="190">
        <f t="shared" si="9"/>
        <v>0</v>
      </c>
      <c r="H64" s="190">
        <f t="shared" si="9"/>
        <v>0</v>
      </c>
      <c r="I64" s="190">
        <f t="shared" si="9"/>
        <v>0</v>
      </c>
      <c r="J64" s="190">
        <f t="shared" si="9"/>
        <v>0</v>
      </c>
      <c r="K64" s="41">
        <f t="shared" si="1"/>
        <v>0</v>
      </c>
    </row>
    <row r="65" spans="1:11" s="12" customFormat="1" ht="61.2" x14ac:dyDescent="0.2">
      <c r="A65" s="51" t="s">
        <v>77</v>
      </c>
      <c r="B65" s="35">
        <v>3131</v>
      </c>
      <c r="C65" s="35">
        <v>430</v>
      </c>
      <c r="D65" s="168">
        <v>0</v>
      </c>
      <c r="E65" s="194">
        <v>0</v>
      </c>
      <c r="F65" s="168">
        <v>0</v>
      </c>
      <c r="G65" s="168">
        <v>0</v>
      </c>
      <c r="H65" s="168">
        <v>0</v>
      </c>
      <c r="I65" s="168">
        <v>0</v>
      </c>
      <c r="J65" s="168">
        <v>0</v>
      </c>
      <c r="K65" s="41">
        <f t="shared" si="1"/>
        <v>0</v>
      </c>
    </row>
    <row r="66" spans="1:11" s="12" customFormat="1" ht="51" x14ac:dyDescent="0.2">
      <c r="A66" s="51" t="s">
        <v>78</v>
      </c>
      <c r="B66" s="35">
        <v>3132</v>
      </c>
      <c r="C66" s="35">
        <v>440</v>
      </c>
      <c r="D66" s="168">
        <v>0</v>
      </c>
      <c r="E66" s="194">
        <v>0</v>
      </c>
      <c r="F66" s="168">
        <v>0</v>
      </c>
      <c r="G66" s="168">
        <v>0</v>
      </c>
      <c r="H66" s="168">
        <v>0</v>
      </c>
      <c r="I66" s="168">
        <v>0</v>
      </c>
      <c r="J66" s="168">
        <v>0</v>
      </c>
      <c r="K66" s="41">
        <f t="shared" si="1"/>
        <v>0</v>
      </c>
    </row>
    <row r="67" spans="1:11" s="12" customFormat="1" ht="40.799999999999997" x14ac:dyDescent="0.2">
      <c r="A67" s="49" t="s">
        <v>79</v>
      </c>
      <c r="B67" s="50">
        <v>3140</v>
      </c>
      <c r="C67" s="50">
        <v>450</v>
      </c>
      <c r="D67" s="190">
        <f t="shared" ref="D67:J67" si="10">SUM(D68:D70)</f>
        <v>979536</v>
      </c>
      <c r="E67" s="190">
        <f t="shared" si="10"/>
        <v>0</v>
      </c>
      <c r="F67" s="190">
        <f t="shared" si="10"/>
        <v>0</v>
      </c>
      <c r="G67" s="190">
        <f t="shared" si="10"/>
        <v>0</v>
      </c>
      <c r="H67" s="190">
        <f t="shared" si="10"/>
        <v>934320.57</v>
      </c>
      <c r="I67" s="190">
        <f t="shared" si="10"/>
        <v>934320.57</v>
      </c>
      <c r="J67" s="190">
        <f t="shared" si="10"/>
        <v>934320.57</v>
      </c>
      <c r="K67" s="41">
        <f t="shared" si="1"/>
        <v>0</v>
      </c>
    </row>
    <row r="68" spans="1:11" s="12" customFormat="1" ht="52.8" x14ac:dyDescent="0.2">
      <c r="A68" s="58" t="s">
        <v>121</v>
      </c>
      <c r="B68" s="35">
        <v>3141</v>
      </c>
      <c r="C68" s="35">
        <v>460</v>
      </c>
      <c r="D68" s="168">
        <v>0</v>
      </c>
      <c r="E68" s="194">
        <v>0</v>
      </c>
      <c r="F68" s="168">
        <v>0</v>
      </c>
      <c r="G68" s="168">
        <v>0</v>
      </c>
      <c r="H68" s="168">
        <v>0</v>
      </c>
      <c r="I68" s="168">
        <v>0</v>
      </c>
      <c r="J68" s="168">
        <v>0</v>
      </c>
      <c r="K68" s="41">
        <f t="shared" si="1"/>
        <v>0</v>
      </c>
    </row>
    <row r="69" spans="1:11" s="12" customFormat="1" ht="63" x14ac:dyDescent="0.2">
      <c r="A69" s="58" t="s">
        <v>122</v>
      </c>
      <c r="B69" s="35">
        <v>3142</v>
      </c>
      <c r="C69" s="35">
        <v>470</v>
      </c>
      <c r="D69" s="168">
        <v>979536</v>
      </c>
      <c r="E69" s="194">
        <v>0</v>
      </c>
      <c r="F69" s="168">
        <v>0</v>
      </c>
      <c r="G69" s="168">
        <v>0</v>
      </c>
      <c r="H69" s="168">
        <v>934320.57</v>
      </c>
      <c r="I69" s="168">
        <v>934320.57</v>
      </c>
      <c r="J69" s="168">
        <v>934320.57</v>
      </c>
      <c r="K69" s="41">
        <f t="shared" si="1"/>
        <v>0</v>
      </c>
    </row>
    <row r="70" spans="1:11" s="12" customFormat="1" ht="52.8" x14ac:dyDescent="0.2">
      <c r="A70" s="58" t="s">
        <v>123</v>
      </c>
      <c r="B70" s="35">
        <v>3143</v>
      </c>
      <c r="C70" s="35">
        <v>480</v>
      </c>
      <c r="D70" s="168">
        <v>0</v>
      </c>
      <c r="E70" s="194">
        <v>0</v>
      </c>
      <c r="F70" s="168">
        <v>0</v>
      </c>
      <c r="G70" s="168">
        <v>0</v>
      </c>
      <c r="H70" s="168">
        <v>0</v>
      </c>
      <c r="I70" s="168">
        <v>0</v>
      </c>
      <c r="J70" s="168">
        <v>0</v>
      </c>
      <c r="K70" s="41">
        <f t="shared" si="1"/>
        <v>0</v>
      </c>
    </row>
    <row r="71" spans="1:11" s="12" customFormat="1" ht="40.799999999999997" x14ac:dyDescent="0.2">
      <c r="A71" s="49" t="s">
        <v>80</v>
      </c>
      <c r="B71" s="50">
        <v>3150</v>
      </c>
      <c r="C71" s="50">
        <v>490</v>
      </c>
      <c r="D71" s="189">
        <v>0</v>
      </c>
      <c r="E71" s="190">
        <v>0</v>
      </c>
      <c r="F71" s="189">
        <v>0</v>
      </c>
      <c r="G71" s="189">
        <v>0</v>
      </c>
      <c r="H71" s="189">
        <v>0</v>
      </c>
      <c r="I71" s="189">
        <v>0</v>
      </c>
      <c r="J71" s="189">
        <v>0</v>
      </c>
      <c r="K71" s="41">
        <f t="shared" si="1"/>
        <v>0</v>
      </c>
    </row>
    <row r="72" spans="1:11" s="12" customFormat="1" ht="51" x14ac:dyDescent="0.2">
      <c r="A72" s="49" t="s">
        <v>81</v>
      </c>
      <c r="B72" s="50">
        <v>3160</v>
      </c>
      <c r="C72" s="50">
        <v>500</v>
      </c>
      <c r="D72" s="189">
        <v>0</v>
      </c>
      <c r="E72" s="190">
        <v>0</v>
      </c>
      <c r="F72" s="189">
        <v>0</v>
      </c>
      <c r="G72" s="189">
        <v>0</v>
      </c>
      <c r="H72" s="189">
        <v>0</v>
      </c>
      <c r="I72" s="189">
        <v>0</v>
      </c>
      <c r="J72" s="189">
        <v>0</v>
      </c>
      <c r="K72" s="41">
        <f t="shared" si="1"/>
        <v>0</v>
      </c>
    </row>
    <row r="73" spans="1:11" s="12" customFormat="1" ht="20.399999999999999" x14ac:dyDescent="0.2">
      <c r="A73" s="48" t="s">
        <v>82</v>
      </c>
      <c r="B73" s="39">
        <v>3200</v>
      </c>
      <c r="C73" s="39">
        <v>510</v>
      </c>
      <c r="D73" s="191">
        <f t="shared" ref="D73:J73" si="11">SUM(D74:D77)</f>
        <v>0</v>
      </c>
      <c r="E73" s="191">
        <f t="shared" si="11"/>
        <v>0</v>
      </c>
      <c r="F73" s="191">
        <f t="shared" si="11"/>
        <v>0</v>
      </c>
      <c r="G73" s="191">
        <f t="shared" si="11"/>
        <v>0</v>
      </c>
      <c r="H73" s="191">
        <f t="shared" si="11"/>
        <v>0</v>
      </c>
      <c r="I73" s="191">
        <f t="shared" si="11"/>
        <v>0</v>
      </c>
      <c r="J73" s="191">
        <f t="shared" si="11"/>
        <v>0</v>
      </c>
      <c r="K73" s="41">
        <f t="shared" si="1"/>
        <v>0</v>
      </c>
    </row>
    <row r="74" spans="1:11" s="12" customFormat="1" ht="81.599999999999994" x14ac:dyDescent="0.2">
      <c r="A74" s="52" t="s">
        <v>83</v>
      </c>
      <c r="B74" s="50">
        <v>3210</v>
      </c>
      <c r="C74" s="50">
        <v>520</v>
      </c>
      <c r="D74" s="195">
        <v>0</v>
      </c>
      <c r="E74" s="196">
        <v>0</v>
      </c>
      <c r="F74" s="195">
        <v>0</v>
      </c>
      <c r="G74" s="195">
        <v>0</v>
      </c>
      <c r="H74" s="195">
        <v>0</v>
      </c>
      <c r="I74" s="195">
        <v>0</v>
      </c>
      <c r="J74" s="195">
        <v>0</v>
      </c>
      <c r="K74" s="41">
        <f t="shared" si="1"/>
        <v>0</v>
      </c>
    </row>
    <row r="75" spans="1:11" s="12" customFormat="1" ht="61.2" x14ac:dyDescent="0.2">
      <c r="A75" s="52" t="s">
        <v>84</v>
      </c>
      <c r="B75" s="50">
        <v>3220</v>
      </c>
      <c r="C75" s="50">
        <v>530</v>
      </c>
      <c r="D75" s="195">
        <v>0</v>
      </c>
      <c r="E75" s="196">
        <v>0</v>
      </c>
      <c r="F75" s="195">
        <v>0</v>
      </c>
      <c r="G75" s="195">
        <v>0</v>
      </c>
      <c r="H75" s="195">
        <v>0</v>
      </c>
      <c r="I75" s="195">
        <v>0</v>
      </c>
      <c r="J75" s="195">
        <v>0</v>
      </c>
      <c r="K75" s="41">
        <f t="shared" si="1"/>
        <v>0</v>
      </c>
    </row>
    <row r="76" spans="1:11" s="12" customFormat="1" ht="11.25" customHeight="1" x14ac:dyDescent="0.2">
      <c r="A76" s="49" t="s">
        <v>85</v>
      </c>
      <c r="B76" s="50">
        <v>3230</v>
      </c>
      <c r="C76" s="50">
        <v>540</v>
      </c>
      <c r="D76" s="195">
        <v>0</v>
      </c>
      <c r="E76" s="196">
        <v>0</v>
      </c>
      <c r="F76" s="195">
        <v>0</v>
      </c>
      <c r="G76" s="195">
        <v>0</v>
      </c>
      <c r="H76" s="195">
        <v>0</v>
      </c>
      <c r="I76" s="195">
        <v>0</v>
      </c>
      <c r="J76" s="195">
        <v>0</v>
      </c>
      <c r="K76" s="41">
        <f t="shared" si="1"/>
        <v>0</v>
      </c>
    </row>
    <row r="77" spans="1:11" s="12" customFormat="1" ht="30.6" x14ac:dyDescent="0.2">
      <c r="A77" s="52" t="s">
        <v>86</v>
      </c>
      <c r="B77" s="50">
        <v>3240</v>
      </c>
      <c r="C77" s="50">
        <v>550</v>
      </c>
      <c r="D77" s="189">
        <v>0</v>
      </c>
      <c r="E77" s="190">
        <v>0</v>
      </c>
      <c r="F77" s="189">
        <v>0</v>
      </c>
      <c r="G77" s="189">
        <v>0</v>
      </c>
      <c r="H77" s="189">
        <v>0</v>
      </c>
      <c r="I77" s="189">
        <v>0</v>
      </c>
      <c r="J77" s="189">
        <v>0</v>
      </c>
      <c r="K77" s="41">
        <f t="shared" si="1"/>
        <v>0</v>
      </c>
    </row>
    <row r="78" spans="1:11" s="12" customFormat="1" ht="30.6" x14ac:dyDescent="0.2">
      <c r="A78" s="39" t="s">
        <v>87</v>
      </c>
      <c r="B78" s="39">
        <v>4100</v>
      </c>
      <c r="C78" s="39">
        <v>560</v>
      </c>
      <c r="D78" s="196">
        <f t="shared" ref="D78:J78" si="12">SUM(D79)</f>
        <v>0</v>
      </c>
      <c r="E78" s="196">
        <f t="shared" si="12"/>
        <v>0</v>
      </c>
      <c r="F78" s="196">
        <f t="shared" si="12"/>
        <v>0</v>
      </c>
      <c r="G78" s="196">
        <f t="shared" si="12"/>
        <v>0</v>
      </c>
      <c r="H78" s="196">
        <f t="shared" si="12"/>
        <v>0</v>
      </c>
      <c r="I78" s="196">
        <f t="shared" si="12"/>
        <v>0</v>
      </c>
      <c r="J78" s="196">
        <f t="shared" si="12"/>
        <v>0</v>
      </c>
      <c r="K78" s="41">
        <f t="shared" si="1"/>
        <v>0</v>
      </c>
    </row>
    <row r="79" spans="1:11" s="12" customFormat="1" ht="30.6" x14ac:dyDescent="0.2">
      <c r="A79" s="49" t="s">
        <v>88</v>
      </c>
      <c r="B79" s="50">
        <v>4110</v>
      </c>
      <c r="C79" s="50">
        <v>570</v>
      </c>
      <c r="D79" s="190">
        <f t="shared" ref="D79:J79" si="13">SUM(D80:D82)</f>
        <v>0</v>
      </c>
      <c r="E79" s="190">
        <f t="shared" si="13"/>
        <v>0</v>
      </c>
      <c r="F79" s="190">
        <f t="shared" si="13"/>
        <v>0</v>
      </c>
      <c r="G79" s="190">
        <f t="shared" si="13"/>
        <v>0</v>
      </c>
      <c r="H79" s="190">
        <f t="shared" si="13"/>
        <v>0</v>
      </c>
      <c r="I79" s="190">
        <f t="shared" si="13"/>
        <v>0</v>
      </c>
      <c r="J79" s="190">
        <f t="shared" si="13"/>
        <v>0</v>
      </c>
      <c r="K79" s="41">
        <f t="shared" si="1"/>
        <v>0</v>
      </c>
    </row>
    <row r="80" spans="1:11" s="12" customFormat="1" ht="61.2" x14ac:dyDescent="0.2">
      <c r="A80" s="51" t="s">
        <v>89</v>
      </c>
      <c r="B80" s="35">
        <v>4111</v>
      </c>
      <c r="C80" s="35">
        <v>580</v>
      </c>
      <c r="D80" s="189">
        <v>0</v>
      </c>
      <c r="E80" s="190">
        <v>0</v>
      </c>
      <c r="F80" s="189">
        <v>0</v>
      </c>
      <c r="G80" s="189">
        <v>0</v>
      </c>
      <c r="H80" s="189">
        <v>0</v>
      </c>
      <c r="I80" s="189">
        <v>0</v>
      </c>
      <c r="J80" s="189">
        <v>0</v>
      </c>
      <c r="K80" s="41">
        <f t="shared" si="1"/>
        <v>0</v>
      </c>
    </row>
    <row r="81" spans="1:11" s="12" customFormat="1" ht="61.2" x14ac:dyDescent="0.2">
      <c r="A81" s="51" t="s">
        <v>90</v>
      </c>
      <c r="B81" s="35">
        <v>4112</v>
      </c>
      <c r="C81" s="35">
        <v>590</v>
      </c>
      <c r="D81" s="189">
        <v>0</v>
      </c>
      <c r="E81" s="190">
        <v>0</v>
      </c>
      <c r="F81" s="189">
        <v>0</v>
      </c>
      <c r="G81" s="189">
        <v>0</v>
      </c>
      <c r="H81" s="189">
        <v>0</v>
      </c>
      <c r="I81" s="189">
        <v>0</v>
      </c>
      <c r="J81" s="189">
        <v>0</v>
      </c>
      <c r="K81" s="41">
        <f t="shared" si="1"/>
        <v>0</v>
      </c>
    </row>
    <row r="82" spans="1:11" s="12" customFormat="1" ht="43.8" x14ac:dyDescent="0.2">
      <c r="A82" s="167" t="s">
        <v>125</v>
      </c>
      <c r="B82" s="35">
        <v>4113</v>
      </c>
      <c r="C82" s="35">
        <v>600</v>
      </c>
      <c r="D82" s="168">
        <v>0</v>
      </c>
      <c r="E82" s="194">
        <v>0</v>
      </c>
      <c r="F82" s="168">
        <v>0</v>
      </c>
      <c r="G82" s="168">
        <v>0</v>
      </c>
      <c r="H82" s="168">
        <v>0</v>
      </c>
      <c r="I82" s="168">
        <v>0</v>
      </c>
      <c r="J82" s="168">
        <v>0</v>
      </c>
      <c r="K82" s="41">
        <f t="shared" si="1"/>
        <v>0</v>
      </c>
    </row>
    <row r="83" spans="1:11" s="12" customFormat="1" ht="30.6" x14ac:dyDescent="0.2">
      <c r="A83" s="39" t="s">
        <v>91</v>
      </c>
      <c r="B83" s="39">
        <v>4200</v>
      </c>
      <c r="C83" s="39">
        <v>610</v>
      </c>
      <c r="D83" s="191">
        <f t="shared" ref="D83:J83" si="14">D84</f>
        <v>0</v>
      </c>
      <c r="E83" s="191">
        <f t="shared" si="14"/>
        <v>0</v>
      </c>
      <c r="F83" s="191">
        <f t="shared" si="14"/>
        <v>0</v>
      </c>
      <c r="G83" s="191">
        <f t="shared" si="14"/>
        <v>0</v>
      </c>
      <c r="H83" s="191">
        <f t="shared" si="14"/>
        <v>0</v>
      </c>
      <c r="I83" s="191">
        <f t="shared" si="14"/>
        <v>0</v>
      </c>
      <c r="J83" s="191">
        <f t="shared" si="14"/>
        <v>0</v>
      </c>
      <c r="K83" s="41">
        <f t="shared" si="1"/>
        <v>0</v>
      </c>
    </row>
    <row r="84" spans="1:11" s="12" customFormat="1" ht="30.6" x14ac:dyDescent="0.2">
      <c r="A84" s="49" t="s">
        <v>92</v>
      </c>
      <c r="B84" s="50">
        <v>4210</v>
      </c>
      <c r="C84" s="50">
        <v>620</v>
      </c>
      <c r="D84" s="189">
        <v>0</v>
      </c>
      <c r="E84" s="190">
        <v>0</v>
      </c>
      <c r="F84" s="189">
        <v>0</v>
      </c>
      <c r="G84" s="189">
        <v>0</v>
      </c>
      <c r="H84" s="189">
        <v>0</v>
      </c>
      <c r="I84" s="189">
        <v>0</v>
      </c>
      <c r="J84" s="189">
        <v>0</v>
      </c>
      <c r="K84" s="41">
        <f t="shared" si="1"/>
        <v>0</v>
      </c>
    </row>
    <row r="85" spans="1:11" s="12" customFormat="1" ht="10.199999999999999" x14ac:dyDescent="0.2">
      <c r="A85" s="51" t="s">
        <v>93</v>
      </c>
      <c r="B85" s="35">
        <v>5000</v>
      </c>
      <c r="C85" s="35">
        <v>630</v>
      </c>
      <c r="D85" s="168" t="s">
        <v>94</v>
      </c>
      <c r="E85" s="168">
        <v>979536</v>
      </c>
      <c r="F85" s="169" t="s">
        <v>94</v>
      </c>
      <c r="G85" s="169" t="s">
        <v>94</v>
      </c>
      <c r="H85" s="169" t="s">
        <v>94</v>
      </c>
      <c r="I85" s="169" t="s">
        <v>94</v>
      </c>
      <c r="J85" s="169" t="s">
        <v>94</v>
      </c>
      <c r="K85" s="169" t="s">
        <v>94</v>
      </c>
    </row>
    <row r="86" spans="1:11" s="12" customFormat="1" ht="10.199999999999999" hidden="1" x14ac:dyDescent="0.2">
      <c r="A86" s="59"/>
      <c r="B86" s="60"/>
      <c r="C86" s="170"/>
      <c r="D86" s="197"/>
      <c r="E86" s="198"/>
      <c r="F86" s="197"/>
      <c r="G86" s="197"/>
      <c r="H86" s="197"/>
      <c r="I86" s="197"/>
      <c r="J86" s="197"/>
      <c r="K86" s="101"/>
    </row>
    <row r="87" spans="1:11" s="12" customFormat="1" ht="10.199999999999999" hidden="1" x14ac:dyDescent="0.2">
      <c r="A87" s="51"/>
      <c r="B87" s="35"/>
      <c r="C87" s="173"/>
      <c r="D87" s="199"/>
      <c r="E87" s="200"/>
      <c r="F87" s="199"/>
      <c r="G87" s="199"/>
      <c r="H87" s="199"/>
      <c r="I87" s="199"/>
      <c r="J87" s="199"/>
      <c r="K87" s="201"/>
    </row>
    <row r="88" spans="1:11" s="12" customFormat="1" ht="10.199999999999999" hidden="1" x14ac:dyDescent="0.2">
      <c r="A88" s="51"/>
      <c r="B88" s="35"/>
      <c r="C88" s="173"/>
      <c r="D88" s="199"/>
      <c r="E88" s="200"/>
      <c r="F88" s="199"/>
      <c r="G88" s="199"/>
      <c r="H88" s="199"/>
      <c r="I88" s="199"/>
      <c r="J88" s="199"/>
      <c r="K88" s="201"/>
    </row>
    <row r="89" spans="1:11" s="12" customFormat="1" ht="10.199999999999999" hidden="1" x14ac:dyDescent="0.2">
      <c r="A89" s="51"/>
      <c r="B89" s="35"/>
      <c r="C89" s="173"/>
      <c r="D89" s="199"/>
      <c r="E89" s="200"/>
      <c r="F89" s="199"/>
      <c r="G89" s="199"/>
      <c r="H89" s="199"/>
      <c r="I89" s="199"/>
      <c r="J89" s="199"/>
      <c r="K89" s="201"/>
    </row>
    <row r="90" spans="1:11" s="12" customFormat="1" ht="11.4" hidden="1" x14ac:dyDescent="0.2">
      <c r="A90" s="65"/>
      <c r="B90" s="39"/>
      <c r="C90" s="202"/>
      <c r="D90" s="203"/>
      <c r="E90" s="204"/>
      <c r="F90" s="203"/>
      <c r="G90" s="203"/>
      <c r="H90" s="203"/>
      <c r="I90" s="203"/>
      <c r="J90" s="203"/>
      <c r="K90" s="205"/>
    </row>
    <row r="91" spans="1:11" s="12" customFormat="1" ht="10.199999999999999" hidden="1" x14ac:dyDescent="0.2">
      <c r="A91" s="49"/>
      <c r="B91" s="50"/>
      <c r="C91" s="173"/>
      <c r="D91" s="206"/>
      <c r="E91" s="207"/>
      <c r="F91" s="206"/>
      <c r="G91" s="206"/>
      <c r="H91" s="206"/>
      <c r="I91" s="206"/>
      <c r="J91" s="206"/>
      <c r="K91" s="103"/>
    </row>
    <row r="92" spans="1:11" s="12" customFormat="1" ht="10.199999999999999" hidden="1" x14ac:dyDescent="0.2">
      <c r="A92" s="49"/>
      <c r="B92" s="50"/>
      <c r="C92" s="173"/>
      <c r="D92" s="206"/>
      <c r="E92" s="207"/>
      <c r="F92" s="206"/>
      <c r="G92" s="206"/>
      <c r="H92" s="206"/>
      <c r="I92" s="206"/>
      <c r="J92" s="206"/>
      <c r="K92" s="103"/>
    </row>
    <row r="93" spans="1:11" s="12" customFormat="1" ht="10.199999999999999" hidden="1" x14ac:dyDescent="0.2">
      <c r="A93" s="176"/>
      <c r="B93" s="140"/>
      <c r="C93" s="202"/>
      <c r="D93" s="208"/>
      <c r="E93" s="209"/>
      <c r="F93" s="208"/>
      <c r="G93" s="208"/>
      <c r="H93" s="208"/>
      <c r="I93" s="208"/>
      <c r="J93" s="208"/>
      <c r="K93" s="208"/>
    </row>
    <row r="94" spans="1:11" s="12" customFormat="1" ht="71.400000000000006" x14ac:dyDescent="0.2">
      <c r="A94" s="177" t="s">
        <v>157</v>
      </c>
      <c r="B94" s="72"/>
      <c r="C94" s="178"/>
      <c r="D94" s="179"/>
      <c r="E94" s="210"/>
      <c r="F94" s="179"/>
      <c r="G94" s="179"/>
      <c r="H94" s="179"/>
      <c r="I94" s="179"/>
      <c r="J94" s="179"/>
      <c r="K94" s="179"/>
    </row>
    <row r="95" spans="1:11" s="12" customFormat="1" ht="3" customHeight="1" x14ac:dyDescent="0.2">
      <c r="A95" s="181"/>
      <c r="B95" s="72"/>
      <c r="C95" s="178"/>
      <c r="D95" s="179"/>
      <c r="E95" s="21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2"/>
  <sheetViews>
    <sheetView workbookViewId="0">
      <selection sqref="A1:XFD1048576"/>
    </sheetView>
  </sheetViews>
  <sheetFormatPr defaultRowHeight="14.4" x14ac:dyDescent="0.3"/>
  <cols>
    <col min="1" max="1" width="63.88671875" customWidth="1"/>
    <col min="2" max="2" width="5" customWidth="1"/>
    <col min="3" max="3" width="4" customWidth="1"/>
    <col min="4" max="4" width="11.33203125" customWidth="1"/>
    <col min="5" max="5" width="10" customWidth="1"/>
    <col min="6" max="6" width="8.109375" customWidth="1"/>
    <col min="7" max="7" width="8" customWidth="1"/>
    <col min="8" max="8" width="11.88671875" customWidth="1"/>
    <col min="9" max="9" width="11.6640625" customWidth="1"/>
    <col min="10" max="10" width="12" customWidth="1"/>
    <col min="11" max="11" width="9.88671875" customWidth="1"/>
    <col min="257" max="257" width="63.88671875" customWidth="1"/>
    <col min="258" max="258" width="5" customWidth="1"/>
    <col min="259" max="259" width="4" customWidth="1"/>
    <col min="260" max="260" width="11.33203125" customWidth="1"/>
    <col min="261" max="261" width="10" customWidth="1"/>
    <col min="262" max="262" width="8.109375" customWidth="1"/>
    <col min="263" max="263" width="8" customWidth="1"/>
    <col min="264" max="264" width="11.88671875" customWidth="1"/>
    <col min="265" max="265" width="11.6640625" customWidth="1"/>
    <col min="266" max="266" width="12" customWidth="1"/>
    <col min="267" max="267" width="9.88671875" customWidth="1"/>
    <col min="513" max="513" width="63.88671875" customWidth="1"/>
    <col min="514" max="514" width="5" customWidth="1"/>
    <col min="515" max="515" width="4" customWidth="1"/>
    <col min="516" max="516" width="11.33203125" customWidth="1"/>
    <col min="517" max="517" width="10" customWidth="1"/>
    <col min="518" max="518" width="8.109375" customWidth="1"/>
    <col min="519" max="519" width="8" customWidth="1"/>
    <col min="520" max="520" width="11.88671875" customWidth="1"/>
    <col min="521" max="521" width="11.6640625" customWidth="1"/>
    <col min="522" max="522" width="12" customWidth="1"/>
    <col min="523" max="523" width="9.88671875" customWidth="1"/>
    <col min="769" max="769" width="63.88671875" customWidth="1"/>
    <col min="770" max="770" width="5" customWidth="1"/>
    <col min="771" max="771" width="4" customWidth="1"/>
    <col min="772" max="772" width="11.33203125" customWidth="1"/>
    <col min="773" max="773" width="10" customWidth="1"/>
    <col min="774" max="774" width="8.109375" customWidth="1"/>
    <col min="775" max="775" width="8" customWidth="1"/>
    <col min="776" max="776" width="11.88671875" customWidth="1"/>
    <col min="777" max="777" width="11.6640625" customWidth="1"/>
    <col min="778" max="778" width="12" customWidth="1"/>
    <col min="779" max="779" width="9.88671875" customWidth="1"/>
    <col min="1025" max="1025" width="63.88671875" customWidth="1"/>
    <col min="1026" max="1026" width="5" customWidth="1"/>
    <col min="1027" max="1027" width="4" customWidth="1"/>
    <col min="1028" max="1028" width="11.33203125" customWidth="1"/>
    <col min="1029" max="1029" width="10" customWidth="1"/>
    <col min="1030" max="1030" width="8.109375" customWidth="1"/>
    <col min="1031" max="1031" width="8" customWidth="1"/>
    <col min="1032" max="1032" width="11.88671875" customWidth="1"/>
    <col min="1033" max="1033" width="11.6640625" customWidth="1"/>
    <col min="1034" max="1034" width="12" customWidth="1"/>
    <col min="1035" max="1035" width="9.88671875" customWidth="1"/>
    <col min="1281" max="1281" width="63.88671875" customWidth="1"/>
    <col min="1282" max="1282" width="5" customWidth="1"/>
    <col min="1283" max="1283" width="4" customWidth="1"/>
    <col min="1284" max="1284" width="11.33203125" customWidth="1"/>
    <col min="1285" max="1285" width="10" customWidth="1"/>
    <col min="1286" max="1286" width="8.109375" customWidth="1"/>
    <col min="1287" max="1287" width="8" customWidth="1"/>
    <col min="1288" max="1288" width="11.88671875" customWidth="1"/>
    <col min="1289" max="1289" width="11.6640625" customWidth="1"/>
    <col min="1290" max="1290" width="12" customWidth="1"/>
    <col min="1291" max="1291" width="9.88671875" customWidth="1"/>
    <col min="1537" max="1537" width="63.88671875" customWidth="1"/>
    <col min="1538" max="1538" width="5" customWidth="1"/>
    <col min="1539" max="1539" width="4" customWidth="1"/>
    <col min="1540" max="1540" width="11.33203125" customWidth="1"/>
    <col min="1541" max="1541" width="10" customWidth="1"/>
    <col min="1542" max="1542" width="8.109375" customWidth="1"/>
    <col min="1543" max="1543" width="8" customWidth="1"/>
    <col min="1544" max="1544" width="11.88671875" customWidth="1"/>
    <col min="1545" max="1545" width="11.6640625" customWidth="1"/>
    <col min="1546" max="1546" width="12" customWidth="1"/>
    <col min="1547" max="1547" width="9.88671875" customWidth="1"/>
    <col min="1793" max="1793" width="63.88671875" customWidth="1"/>
    <col min="1794" max="1794" width="5" customWidth="1"/>
    <col min="1795" max="1795" width="4" customWidth="1"/>
    <col min="1796" max="1796" width="11.33203125" customWidth="1"/>
    <col min="1797" max="1797" width="10" customWidth="1"/>
    <col min="1798" max="1798" width="8.109375" customWidth="1"/>
    <col min="1799" max="1799" width="8" customWidth="1"/>
    <col min="1800" max="1800" width="11.88671875" customWidth="1"/>
    <col min="1801" max="1801" width="11.6640625" customWidth="1"/>
    <col min="1802" max="1802" width="12" customWidth="1"/>
    <col min="1803" max="1803" width="9.88671875" customWidth="1"/>
    <col min="2049" max="2049" width="63.88671875" customWidth="1"/>
    <col min="2050" max="2050" width="5" customWidth="1"/>
    <col min="2051" max="2051" width="4" customWidth="1"/>
    <col min="2052" max="2052" width="11.33203125" customWidth="1"/>
    <col min="2053" max="2053" width="10" customWidth="1"/>
    <col min="2054" max="2054" width="8.109375" customWidth="1"/>
    <col min="2055" max="2055" width="8" customWidth="1"/>
    <col min="2056" max="2056" width="11.88671875" customWidth="1"/>
    <col min="2057" max="2057" width="11.6640625" customWidth="1"/>
    <col min="2058" max="2058" width="12" customWidth="1"/>
    <col min="2059" max="2059" width="9.88671875" customWidth="1"/>
    <col min="2305" max="2305" width="63.88671875" customWidth="1"/>
    <col min="2306" max="2306" width="5" customWidth="1"/>
    <col min="2307" max="2307" width="4" customWidth="1"/>
    <col min="2308" max="2308" width="11.33203125" customWidth="1"/>
    <col min="2309" max="2309" width="10" customWidth="1"/>
    <col min="2310" max="2310" width="8.109375" customWidth="1"/>
    <col min="2311" max="2311" width="8" customWidth="1"/>
    <col min="2312" max="2312" width="11.88671875" customWidth="1"/>
    <col min="2313" max="2313" width="11.6640625" customWidth="1"/>
    <col min="2314" max="2314" width="12" customWidth="1"/>
    <col min="2315" max="2315" width="9.88671875" customWidth="1"/>
    <col min="2561" max="2561" width="63.88671875" customWidth="1"/>
    <col min="2562" max="2562" width="5" customWidth="1"/>
    <col min="2563" max="2563" width="4" customWidth="1"/>
    <col min="2564" max="2564" width="11.33203125" customWidth="1"/>
    <col min="2565" max="2565" width="10" customWidth="1"/>
    <col min="2566" max="2566" width="8.109375" customWidth="1"/>
    <col min="2567" max="2567" width="8" customWidth="1"/>
    <col min="2568" max="2568" width="11.88671875" customWidth="1"/>
    <col min="2569" max="2569" width="11.6640625" customWidth="1"/>
    <col min="2570" max="2570" width="12" customWidth="1"/>
    <col min="2571" max="2571" width="9.88671875" customWidth="1"/>
    <col min="2817" max="2817" width="63.88671875" customWidth="1"/>
    <col min="2818" max="2818" width="5" customWidth="1"/>
    <col min="2819" max="2819" width="4" customWidth="1"/>
    <col min="2820" max="2820" width="11.33203125" customWidth="1"/>
    <col min="2821" max="2821" width="10" customWidth="1"/>
    <col min="2822" max="2822" width="8.109375" customWidth="1"/>
    <col min="2823" max="2823" width="8" customWidth="1"/>
    <col min="2824" max="2824" width="11.88671875" customWidth="1"/>
    <col min="2825" max="2825" width="11.6640625" customWidth="1"/>
    <col min="2826" max="2826" width="12" customWidth="1"/>
    <col min="2827" max="2827" width="9.88671875" customWidth="1"/>
    <col min="3073" max="3073" width="63.88671875" customWidth="1"/>
    <col min="3074" max="3074" width="5" customWidth="1"/>
    <col min="3075" max="3075" width="4" customWidth="1"/>
    <col min="3076" max="3076" width="11.33203125" customWidth="1"/>
    <col min="3077" max="3077" width="10" customWidth="1"/>
    <col min="3078" max="3078" width="8.109375" customWidth="1"/>
    <col min="3079" max="3079" width="8" customWidth="1"/>
    <col min="3080" max="3080" width="11.88671875" customWidth="1"/>
    <col min="3081" max="3081" width="11.6640625" customWidth="1"/>
    <col min="3082" max="3082" width="12" customWidth="1"/>
    <col min="3083" max="3083" width="9.88671875" customWidth="1"/>
    <col min="3329" max="3329" width="63.88671875" customWidth="1"/>
    <col min="3330" max="3330" width="5" customWidth="1"/>
    <col min="3331" max="3331" width="4" customWidth="1"/>
    <col min="3332" max="3332" width="11.33203125" customWidth="1"/>
    <col min="3333" max="3333" width="10" customWidth="1"/>
    <col min="3334" max="3334" width="8.109375" customWidth="1"/>
    <col min="3335" max="3335" width="8" customWidth="1"/>
    <col min="3336" max="3336" width="11.88671875" customWidth="1"/>
    <col min="3337" max="3337" width="11.6640625" customWidth="1"/>
    <col min="3338" max="3338" width="12" customWidth="1"/>
    <col min="3339" max="3339" width="9.88671875" customWidth="1"/>
    <col min="3585" max="3585" width="63.88671875" customWidth="1"/>
    <col min="3586" max="3586" width="5" customWidth="1"/>
    <col min="3587" max="3587" width="4" customWidth="1"/>
    <col min="3588" max="3588" width="11.33203125" customWidth="1"/>
    <col min="3589" max="3589" width="10" customWidth="1"/>
    <col min="3590" max="3590" width="8.109375" customWidth="1"/>
    <col min="3591" max="3591" width="8" customWidth="1"/>
    <col min="3592" max="3592" width="11.88671875" customWidth="1"/>
    <col min="3593" max="3593" width="11.6640625" customWidth="1"/>
    <col min="3594" max="3594" width="12" customWidth="1"/>
    <col min="3595" max="3595" width="9.88671875" customWidth="1"/>
    <col min="3841" max="3841" width="63.88671875" customWidth="1"/>
    <col min="3842" max="3842" width="5" customWidth="1"/>
    <col min="3843" max="3843" width="4" customWidth="1"/>
    <col min="3844" max="3844" width="11.33203125" customWidth="1"/>
    <col min="3845" max="3845" width="10" customWidth="1"/>
    <col min="3846" max="3846" width="8.109375" customWidth="1"/>
    <col min="3847" max="3847" width="8" customWidth="1"/>
    <col min="3848" max="3848" width="11.88671875" customWidth="1"/>
    <col min="3849" max="3849" width="11.6640625" customWidth="1"/>
    <col min="3850" max="3850" width="12" customWidth="1"/>
    <col min="3851" max="3851" width="9.88671875" customWidth="1"/>
    <col min="4097" max="4097" width="63.88671875" customWidth="1"/>
    <col min="4098" max="4098" width="5" customWidth="1"/>
    <col min="4099" max="4099" width="4" customWidth="1"/>
    <col min="4100" max="4100" width="11.33203125" customWidth="1"/>
    <col min="4101" max="4101" width="10" customWidth="1"/>
    <col min="4102" max="4102" width="8.109375" customWidth="1"/>
    <col min="4103" max="4103" width="8" customWidth="1"/>
    <col min="4104" max="4104" width="11.88671875" customWidth="1"/>
    <col min="4105" max="4105" width="11.6640625" customWidth="1"/>
    <col min="4106" max="4106" width="12" customWidth="1"/>
    <col min="4107" max="4107" width="9.88671875" customWidth="1"/>
    <col min="4353" max="4353" width="63.88671875" customWidth="1"/>
    <col min="4354" max="4354" width="5" customWidth="1"/>
    <col min="4355" max="4355" width="4" customWidth="1"/>
    <col min="4356" max="4356" width="11.33203125" customWidth="1"/>
    <col min="4357" max="4357" width="10" customWidth="1"/>
    <col min="4358" max="4358" width="8.109375" customWidth="1"/>
    <col min="4359" max="4359" width="8" customWidth="1"/>
    <col min="4360" max="4360" width="11.88671875" customWidth="1"/>
    <col min="4361" max="4361" width="11.6640625" customWidth="1"/>
    <col min="4362" max="4362" width="12" customWidth="1"/>
    <col min="4363" max="4363" width="9.88671875" customWidth="1"/>
    <col min="4609" max="4609" width="63.88671875" customWidth="1"/>
    <col min="4610" max="4610" width="5" customWidth="1"/>
    <col min="4611" max="4611" width="4" customWidth="1"/>
    <col min="4612" max="4612" width="11.33203125" customWidth="1"/>
    <col min="4613" max="4613" width="10" customWidth="1"/>
    <col min="4614" max="4614" width="8.109375" customWidth="1"/>
    <col min="4615" max="4615" width="8" customWidth="1"/>
    <col min="4616" max="4616" width="11.88671875" customWidth="1"/>
    <col min="4617" max="4617" width="11.6640625" customWidth="1"/>
    <col min="4618" max="4618" width="12" customWidth="1"/>
    <col min="4619" max="4619" width="9.88671875" customWidth="1"/>
    <col min="4865" max="4865" width="63.88671875" customWidth="1"/>
    <col min="4866" max="4866" width="5" customWidth="1"/>
    <col min="4867" max="4867" width="4" customWidth="1"/>
    <col min="4868" max="4868" width="11.33203125" customWidth="1"/>
    <col min="4869" max="4869" width="10" customWidth="1"/>
    <col min="4870" max="4870" width="8.109375" customWidth="1"/>
    <col min="4871" max="4871" width="8" customWidth="1"/>
    <col min="4872" max="4872" width="11.88671875" customWidth="1"/>
    <col min="4873" max="4873" width="11.6640625" customWidth="1"/>
    <col min="4874" max="4874" width="12" customWidth="1"/>
    <col min="4875" max="4875" width="9.88671875" customWidth="1"/>
    <col min="5121" max="5121" width="63.88671875" customWidth="1"/>
    <col min="5122" max="5122" width="5" customWidth="1"/>
    <col min="5123" max="5123" width="4" customWidth="1"/>
    <col min="5124" max="5124" width="11.33203125" customWidth="1"/>
    <col min="5125" max="5125" width="10" customWidth="1"/>
    <col min="5126" max="5126" width="8.109375" customWidth="1"/>
    <col min="5127" max="5127" width="8" customWidth="1"/>
    <col min="5128" max="5128" width="11.88671875" customWidth="1"/>
    <col min="5129" max="5129" width="11.6640625" customWidth="1"/>
    <col min="5130" max="5130" width="12" customWidth="1"/>
    <col min="5131" max="5131" width="9.88671875" customWidth="1"/>
    <col min="5377" max="5377" width="63.88671875" customWidth="1"/>
    <col min="5378" max="5378" width="5" customWidth="1"/>
    <col min="5379" max="5379" width="4" customWidth="1"/>
    <col min="5380" max="5380" width="11.33203125" customWidth="1"/>
    <col min="5381" max="5381" width="10" customWidth="1"/>
    <col min="5382" max="5382" width="8.109375" customWidth="1"/>
    <col min="5383" max="5383" width="8" customWidth="1"/>
    <col min="5384" max="5384" width="11.88671875" customWidth="1"/>
    <col min="5385" max="5385" width="11.6640625" customWidth="1"/>
    <col min="5386" max="5386" width="12" customWidth="1"/>
    <col min="5387" max="5387" width="9.88671875" customWidth="1"/>
    <col min="5633" max="5633" width="63.88671875" customWidth="1"/>
    <col min="5634" max="5634" width="5" customWidth="1"/>
    <col min="5635" max="5635" width="4" customWidth="1"/>
    <col min="5636" max="5636" width="11.33203125" customWidth="1"/>
    <col min="5637" max="5637" width="10" customWidth="1"/>
    <col min="5638" max="5638" width="8.109375" customWidth="1"/>
    <col min="5639" max="5639" width="8" customWidth="1"/>
    <col min="5640" max="5640" width="11.88671875" customWidth="1"/>
    <col min="5641" max="5641" width="11.6640625" customWidth="1"/>
    <col min="5642" max="5642" width="12" customWidth="1"/>
    <col min="5643" max="5643" width="9.88671875" customWidth="1"/>
    <col min="5889" max="5889" width="63.88671875" customWidth="1"/>
    <col min="5890" max="5890" width="5" customWidth="1"/>
    <col min="5891" max="5891" width="4" customWidth="1"/>
    <col min="5892" max="5892" width="11.33203125" customWidth="1"/>
    <col min="5893" max="5893" width="10" customWidth="1"/>
    <col min="5894" max="5894" width="8.109375" customWidth="1"/>
    <col min="5895" max="5895" width="8" customWidth="1"/>
    <col min="5896" max="5896" width="11.88671875" customWidth="1"/>
    <col min="5897" max="5897" width="11.6640625" customWidth="1"/>
    <col min="5898" max="5898" width="12" customWidth="1"/>
    <col min="5899" max="5899" width="9.88671875" customWidth="1"/>
    <col min="6145" max="6145" width="63.88671875" customWidth="1"/>
    <col min="6146" max="6146" width="5" customWidth="1"/>
    <col min="6147" max="6147" width="4" customWidth="1"/>
    <col min="6148" max="6148" width="11.33203125" customWidth="1"/>
    <col min="6149" max="6149" width="10" customWidth="1"/>
    <col min="6150" max="6150" width="8.109375" customWidth="1"/>
    <col min="6151" max="6151" width="8" customWidth="1"/>
    <col min="6152" max="6152" width="11.88671875" customWidth="1"/>
    <col min="6153" max="6153" width="11.6640625" customWidth="1"/>
    <col min="6154" max="6154" width="12" customWidth="1"/>
    <col min="6155" max="6155" width="9.88671875" customWidth="1"/>
    <col min="6401" max="6401" width="63.88671875" customWidth="1"/>
    <col min="6402" max="6402" width="5" customWidth="1"/>
    <col min="6403" max="6403" width="4" customWidth="1"/>
    <col min="6404" max="6404" width="11.33203125" customWidth="1"/>
    <col min="6405" max="6405" width="10" customWidth="1"/>
    <col min="6406" max="6406" width="8.109375" customWidth="1"/>
    <col min="6407" max="6407" width="8" customWidth="1"/>
    <col min="6408" max="6408" width="11.88671875" customWidth="1"/>
    <col min="6409" max="6409" width="11.6640625" customWidth="1"/>
    <col min="6410" max="6410" width="12" customWidth="1"/>
    <col min="6411" max="6411" width="9.88671875" customWidth="1"/>
    <col min="6657" max="6657" width="63.88671875" customWidth="1"/>
    <col min="6658" max="6658" width="5" customWidth="1"/>
    <col min="6659" max="6659" width="4" customWidth="1"/>
    <col min="6660" max="6660" width="11.33203125" customWidth="1"/>
    <col min="6661" max="6661" width="10" customWidth="1"/>
    <col min="6662" max="6662" width="8.109375" customWidth="1"/>
    <col min="6663" max="6663" width="8" customWidth="1"/>
    <col min="6664" max="6664" width="11.88671875" customWidth="1"/>
    <col min="6665" max="6665" width="11.6640625" customWidth="1"/>
    <col min="6666" max="6666" width="12" customWidth="1"/>
    <col min="6667" max="6667" width="9.88671875" customWidth="1"/>
    <col min="6913" max="6913" width="63.88671875" customWidth="1"/>
    <col min="6914" max="6914" width="5" customWidth="1"/>
    <col min="6915" max="6915" width="4" customWidth="1"/>
    <col min="6916" max="6916" width="11.33203125" customWidth="1"/>
    <col min="6917" max="6917" width="10" customWidth="1"/>
    <col min="6918" max="6918" width="8.109375" customWidth="1"/>
    <col min="6919" max="6919" width="8" customWidth="1"/>
    <col min="6920" max="6920" width="11.88671875" customWidth="1"/>
    <col min="6921" max="6921" width="11.6640625" customWidth="1"/>
    <col min="6922" max="6922" width="12" customWidth="1"/>
    <col min="6923" max="6923" width="9.88671875" customWidth="1"/>
    <col min="7169" max="7169" width="63.88671875" customWidth="1"/>
    <col min="7170" max="7170" width="5" customWidth="1"/>
    <col min="7171" max="7171" width="4" customWidth="1"/>
    <col min="7172" max="7172" width="11.33203125" customWidth="1"/>
    <col min="7173" max="7173" width="10" customWidth="1"/>
    <col min="7174" max="7174" width="8.109375" customWidth="1"/>
    <col min="7175" max="7175" width="8" customWidth="1"/>
    <col min="7176" max="7176" width="11.88671875" customWidth="1"/>
    <col min="7177" max="7177" width="11.6640625" customWidth="1"/>
    <col min="7178" max="7178" width="12" customWidth="1"/>
    <col min="7179" max="7179" width="9.88671875" customWidth="1"/>
    <col min="7425" max="7425" width="63.88671875" customWidth="1"/>
    <col min="7426" max="7426" width="5" customWidth="1"/>
    <col min="7427" max="7427" width="4" customWidth="1"/>
    <col min="7428" max="7428" width="11.33203125" customWidth="1"/>
    <col min="7429" max="7429" width="10" customWidth="1"/>
    <col min="7430" max="7430" width="8.109375" customWidth="1"/>
    <col min="7431" max="7431" width="8" customWidth="1"/>
    <col min="7432" max="7432" width="11.88671875" customWidth="1"/>
    <col min="7433" max="7433" width="11.6640625" customWidth="1"/>
    <col min="7434" max="7434" width="12" customWidth="1"/>
    <col min="7435" max="7435" width="9.88671875" customWidth="1"/>
    <col min="7681" max="7681" width="63.88671875" customWidth="1"/>
    <col min="7682" max="7682" width="5" customWidth="1"/>
    <col min="7683" max="7683" width="4" customWidth="1"/>
    <col min="7684" max="7684" width="11.33203125" customWidth="1"/>
    <col min="7685" max="7685" width="10" customWidth="1"/>
    <col min="7686" max="7686" width="8.109375" customWidth="1"/>
    <col min="7687" max="7687" width="8" customWidth="1"/>
    <col min="7688" max="7688" width="11.88671875" customWidth="1"/>
    <col min="7689" max="7689" width="11.6640625" customWidth="1"/>
    <col min="7690" max="7690" width="12" customWidth="1"/>
    <col min="7691" max="7691" width="9.88671875" customWidth="1"/>
    <col min="7937" max="7937" width="63.88671875" customWidth="1"/>
    <col min="7938" max="7938" width="5" customWidth="1"/>
    <col min="7939" max="7939" width="4" customWidth="1"/>
    <col min="7940" max="7940" width="11.33203125" customWidth="1"/>
    <col min="7941" max="7941" width="10" customWidth="1"/>
    <col min="7942" max="7942" width="8.109375" customWidth="1"/>
    <col min="7943" max="7943" width="8" customWidth="1"/>
    <col min="7944" max="7944" width="11.88671875" customWidth="1"/>
    <col min="7945" max="7945" width="11.6640625" customWidth="1"/>
    <col min="7946" max="7946" width="12" customWidth="1"/>
    <col min="7947" max="7947" width="9.88671875" customWidth="1"/>
    <col min="8193" max="8193" width="63.88671875" customWidth="1"/>
    <col min="8194" max="8194" width="5" customWidth="1"/>
    <col min="8195" max="8195" width="4" customWidth="1"/>
    <col min="8196" max="8196" width="11.33203125" customWidth="1"/>
    <col min="8197" max="8197" width="10" customWidth="1"/>
    <col min="8198" max="8198" width="8.109375" customWidth="1"/>
    <col min="8199" max="8199" width="8" customWidth="1"/>
    <col min="8200" max="8200" width="11.88671875" customWidth="1"/>
    <col min="8201" max="8201" width="11.6640625" customWidth="1"/>
    <col min="8202" max="8202" width="12" customWidth="1"/>
    <col min="8203" max="8203" width="9.88671875" customWidth="1"/>
    <col min="8449" max="8449" width="63.88671875" customWidth="1"/>
    <col min="8450" max="8450" width="5" customWidth="1"/>
    <col min="8451" max="8451" width="4" customWidth="1"/>
    <col min="8452" max="8452" width="11.33203125" customWidth="1"/>
    <col min="8453" max="8453" width="10" customWidth="1"/>
    <col min="8454" max="8454" width="8.109375" customWidth="1"/>
    <col min="8455" max="8455" width="8" customWidth="1"/>
    <col min="8456" max="8456" width="11.88671875" customWidth="1"/>
    <col min="8457" max="8457" width="11.6640625" customWidth="1"/>
    <col min="8458" max="8458" width="12" customWidth="1"/>
    <col min="8459" max="8459" width="9.88671875" customWidth="1"/>
    <col min="8705" max="8705" width="63.88671875" customWidth="1"/>
    <col min="8706" max="8706" width="5" customWidth="1"/>
    <col min="8707" max="8707" width="4" customWidth="1"/>
    <col min="8708" max="8708" width="11.33203125" customWidth="1"/>
    <col min="8709" max="8709" width="10" customWidth="1"/>
    <col min="8710" max="8710" width="8.109375" customWidth="1"/>
    <col min="8711" max="8711" width="8" customWidth="1"/>
    <col min="8712" max="8712" width="11.88671875" customWidth="1"/>
    <col min="8713" max="8713" width="11.6640625" customWidth="1"/>
    <col min="8714" max="8714" width="12" customWidth="1"/>
    <col min="8715" max="8715" width="9.88671875" customWidth="1"/>
    <col min="8961" max="8961" width="63.88671875" customWidth="1"/>
    <col min="8962" max="8962" width="5" customWidth="1"/>
    <col min="8963" max="8963" width="4" customWidth="1"/>
    <col min="8964" max="8964" width="11.33203125" customWidth="1"/>
    <col min="8965" max="8965" width="10" customWidth="1"/>
    <col min="8966" max="8966" width="8.109375" customWidth="1"/>
    <col min="8967" max="8967" width="8" customWidth="1"/>
    <col min="8968" max="8968" width="11.88671875" customWidth="1"/>
    <col min="8969" max="8969" width="11.6640625" customWidth="1"/>
    <col min="8970" max="8970" width="12" customWidth="1"/>
    <col min="8971" max="8971" width="9.88671875" customWidth="1"/>
    <col min="9217" max="9217" width="63.88671875" customWidth="1"/>
    <col min="9218" max="9218" width="5" customWidth="1"/>
    <col min="9219" max="9219" width="4" customWidth="1"/>
    <col min="9220" max="9220" width="11.33203125" customWidth="1"/>
    <col min="9221" max="9221" width="10" customWidth="1"/>
    <col min="9222" max="9222" width="8.109375" customWidth="1"/>
    <col min="9223" max="9223" width="8" customWidth="1"/>
    <col min="9224" max="9224" width="11.88671875" customWidth="1"/>
    <col min="9225" max="9225" width="11.6640625" customWidth="1"/>
    <col min="9226" max="9226" width="12" customWidth="1"/>
    <col min="9227" max="9227" width="9.88671875" customWidth="1"/>
    <col min="9473" max="9473" width="63.88671875" customWidth="1"/>
    <col min="9474" max="9474" width="5" customWidth="1"/>
    <col min="9475" max="9475" width="4" customWidth="1"/>
    <col min="9476" max="9476" width="11.33203125" customWidth="1"/>
    <col min="9477" max="9477" width="10" customWidth="1"/>
    <col min="9478" max="9478" width="8.109375" customWidth="1"/>
    <col min="9479" max="9479" width="8" customWidth="1"/>
    <col min="9480" max="9480" width="11.88671875" customWidth="1"/>
    <col min="9481" max="9481" width="11.6640625" customWidth="1"/>
    <col min="9482" max="9482" width="12" customWidth="1"/>
    <col min="9483" max="9483" width="9.88671875" customWidth="1"/>
    <col min="9729" max="9729" width="63.88671875" customWidth="1"/>
    <col min="9730" max="9730" width="5" customWidth="1"/>
    <col min="9731" max="9731" width="4" customWidth="1"/>
    <col min="9732" max="9732" width="11.33203125" customWidth="1"/>
    <col min="9733" max="9733" width="10" customWidth="1"/>
    <col min="9734" max="9734" width="8.109375" customWidth="1"/>
    <col min="9735" max="9735" width="8" customWidth="1"/>
    <col min="9736" max="9736" width="11.88671875" customWidth="1"/>
    <col min="9737" max="9737" width="11.6640625" customWidth="1"/>
    <col min="9738" max="9738" width="12" customWidth="1"/>
    <col min="9739" max="9739" width="9.88671875" customWidth="1"/>
    <col min="9985" max="9985" width="63.88671875" customWidth="1"/>
    <col min="9986" max="9986" width="5" customWidth="1"/>
    <col min="9987" max="9987" width="4" customWidth="1"/>
    <col min="9988" max="9988" width="11.33203125" customWidth="1"/>
    <col min="9989" max="9989" width="10" customWidth="1"/>
    <col min="9990" max="9990" width="8.109375" customWidth="1"/>
    <col min="9991" max="9991" width="8" customWidth="1"/>
    <col min="9992" max="9992" width="11.88671875" customWidth="1"/>
    <col min="9993" max="9993" width="11.6640625" customWidth="1"/>
    <col min="9994" max="9994" width="12" customWidth="1"/>
    <col min="9995" max="9995" width="9.88671875" customWidth="1"/>
    <col min="10241" max="10241" width="63.88671875" customWidth="1"/>
    <col min="10242" max="10242" width="5" customWidth="1"/>
    <col min="10243" max="10243" width="4" customWidth="1"/>
    <col min="10244" max="10244" width="11.33203125" customWidth="1"/>
    <col min="10245" max="10245" width="10" customWidth="1"/>
    <col min="10246" max="10246" width="8.109375" customWidth="1"/>
    <col min="10247" max="10247" width="8" customWidth="1"/>
    <col min="10248" max="10248" width="11.88671875" customWidth="1"/>
    <col min="10249" max="10249" width="11.6640625" customWidth="1"/>
    <col min="10250" max="10250" width="12" customWidth="1"/>
    <col min="10251" max="10251" width="9.88671875" customWidth="1"/>
    <col min="10497" max="10497" width="63.88671875" customWidth="1"/>
    <col min="10498" max="10498" width="5" customWidth="1"/>
    <col min="10499" max="10499" width="4" customWidth="1"/>
    <col min="10500" max="10500" width="11.33203125" customWidth="1"/>
    <col min="10501" max="10501" width="10" customWidth="1"/>
    <col min="10502" max="10502" width="8.109375" customWidth="1"/>
    <col min="10503" max="10503" width="8" customWidth="1"/>
    <col min="10504" max="10504" width="11.88671875" customWidth="1"/>
    <col min="10505" max="10505" width="11.6640625" customWidth="1"/>
    <col min="10506" max="10506" width="12" customWidth="1"/>
    <col min="10507" max="10507" width="9.88671875" customWidth="1"/>
    <col min="10753" max="10753" width="63.88671875" customWidth="1"/>
    <col min="10754" max="10754" width="5" customWidth="1"/>
    <col min="10755" max="10755" width="4" customWidth="1"/>
    <col min="10756" max="10756" width="11.33203125" customWidth="1"/>
    <col min="10757" max="10757" width="10" customWidth="1"/>
    <col min="10758" max="10758" width="8.109375" customWidth="1"/>
    <col min="10759" max="10759" width="8" customWidth="1"/>
    <col min="10760" max="10760" width="11.88671875" customWidth="1"/>
    <col min="10761" max="10761" width="11.6640625" customWidth="1"/>
    <col min="10762" max="10762" width="12" customWidth="1"/>
    <col min="10763" max="10763" width="9.88671875" customWidth="1"/>
    <col min="11009" max="11009" width="63.88671875" customWidth="1"/>
    <col min="11010" max="11010" width="5" customWidth="1"/>
    <col min="11011" max="11011" width="4" customWidth="1"/>
    <col min="11012" max="11012" width="11.33203125" customWidth="1"/>
    <col min="11013" max="11013" width="10" customWidth="1"/>
    <col min="11014" max="11014" width="8.109375" customWidth="1"/>
    <col min="11015" max="11015" width="8" customWidth="1"/>
    <col min="11016" max="11016" width="11.88671875" customWidth="1"/>
    <col min="11017" max="11017" width="11.6640625" customWidth="1"/>
    <col min="11018" max="11018" width="12" customWidth="1"/>
    <col min="11019" max="11019" width="9.88671875" customWidth="1"/>
    <col min="11265" max="11265" width="63.88671875" customWidth="1"/>
    <col min="11266" max="11266" width="5" customWidth="1"/>
    <col min="11267" max="11267" width="4" customWidth="1"/>
    <col min="11268" max="11268" width="11.33203125" customWidth="1"/>
    <col min="11269" max="11269" width="10" customWidth="1"/>
    <col min="11270" max="11270" width="8.109375" customWidth="1"/>
    <col min="11271" max="11271" width="8" customWidth="1"/>
    <col min="11272" max="11272" width="11.88671875" customWidth="1"/>
    <col min="11273" max="11273" width="11.6640625" customWidth="1"/>
    <col min="11274" max="11274" width="12" customWidth="1"/>
    <col min="11275" max="11275" width="9.88671875" customWidth="1"/>
    <col min="11521" max="11521" width="63.88671875" customWidth="1"/>
    <col min="11522" max="11522" width="5" customWidth="1"/>
    <col min="11523" max="11523" width="4" customWidth="1"/>
    <col min="11524" max="11524" width="11.33203125" customWidth="1"/>
    <col min="11525" max="11525" width="10" customWidth="1"/>
    <col min="11526" max="11526" width="8.109375" customWidth="1"/>
    <col min="11527" max="11527" width="8" customWidth="1"/>
    <col min="11528" max="11528" width="11.88671875" customWidth="1"/>
    <col min="11529" max="11529" width="11.6640625" customWidth="1"/>
    <col min="11530" max="11530" width="12" customWidth="1"/>
    <col min="11531" max="11531" width="9.88671875" customWidth="1"/>
    <col min="11777" max="11777" width="63.88671875" customWidth="1"/>
    <col min="11778" max="11778" width="5" customWidth="1"/>
    <col min="11779" max="11779" width="4" customWidth="1"/>
    <col min="11780" max="11780" width="11.33203125" customWidth="1"/>
    <col min="11781" max="11781" width="10" customWidth="1"/>
    <col min="11782" max="11782" width="8.109375" customWidth="1"/>
    <col min="11783" max="11783" width="8" customWidth="1"/>
    <col min="11784" max="11784" width="11.88671875" customWidth="1"/>
    <col min="11785" max="11785" width="11.6640625" customWidth="1"/>
    <col min="11786" max="11786" width="12" customWidth="1"/>
    <col min="11787" max="11787" width="9.88671875" customWidth="1"/>
    <col min="12033" max="12033" width="63.88671875" customWidth="1"/>
    <col min="12034" max="12034" width="5" customWidth="1"/>
    <col min="12035" max="12035" width="4" customWidth="1"/>
    <col min="12036" max="12036" width="11.33203125" customWidth="1"/>
    <col min="12037" max="12037" width="10" customWidth="1"/>
    <col min="12038" max="12038" width="8.109375" customWidth="1"/>
    <col min="12039" max="12039" width="8" customWidth="1"/>
    <col min="12040" max="12040" width="11.88671875" customWidth="1"/>
    <col min="12041" max="12041" width="11.6640625" customWidth="1"/>
    <col min="12042" max="12042" width="12" customWidth="1"/>
    <col min="12043" max="12043" width="9.88671875" customWidth="1"/>
    <col min="12289" max="12289" width="63.88671875" customWidth="1"/>
    <col min="12290" max="12290" width="5" customWidth="1"/>
    <col min="12291" max="12291" width="4" customWidth="1"/>
    <col min="12292" max="12292" width="11.33203125" customWidth="1"/>
    <col min="12293" max="12293" width="10" customWidth="1"/>
    <col min="12294" max="12294" width="8.109375" customWidth="1"/>
    <col min="12295" max="12295" width="8" customWidth="1"/>
    <col min="12296" max="12296" width="11.88671875" customWidth="1"/>
    <col min="12297" max="12297" width="11.6640625" customWidth="1"/>
    <col min="12298" max="12298" width="12" customWidth="1"/>
    <col min="12299" max="12299" width="9.88671875" customWidth="1"/>
    <col min="12545" max="12545" width="63.88671875" customWidth="1"/>
    <col min="12546" max="12546" width="5" customWidth="1"/>
    <col min="12547" max="12547" width="4" customWidth="1"/>
    <col min="12548" max="12548" width="11.33203125" customWidth="1"/>
    <col min="12549" max="12549" width="10" customWidth="1"/>
    <col min="12550" max="12550" width="8.109375" customWidth="1"/>
    <col min="12551" max="12551" width="8" customWidth="1"/>
    <col min="12552" max="12552" width="11.88671875" customWidth="1"/>
    <col min="12553" max="12553" width="11.6640625" customWidth="1"/>
    <col min="12554" max="12554" width="12" customWidth="1"/>
    <col min="12555" max="12555" width="9.88671875" customWidth="1"/>
    <col min="12801" max="12801" width="63.88671875" customWidth="1"/>
    <col min="12802" max="12802" width="5" customWidth="1"/>
    <col min="12803" max="12803" width="4" customWidth="1"/>
    <col min="12804" max="12804" width="11.33203125" customWidth="1"/>
    <col min="12805" max="12805" width="10" customWidth="1"/>
    <col min="12806" max="12806" width="8.109375" customWidth="1"/>
    <col min="12807" max="12807" width="8" customWidth="1"/>
    <col min="12808" max="12808" width="11.88671875" customWidth="1"/>
    <col min="12809" max="12809" width="11.6640625" customWidth="1"/>
    <col min="12810" max="12810" width="12" customWidth="1"/>
    <col min="12811" max="12811" width="9.88671875" customWidth="1"/>
    <col min="13057" max="13057" width="63.88671875" customWidth="1"/>
    <col min="13058" max="13058" width="5" customWidth="1"/>
    <col min="13059" max="13059" width="4" customWidth="1"/>
    <col min="13060" max="13060" width="11.33203125" customWidth="1"/>
    <col min="13061" max="13061" width="10" customWidth="1"/>
    <col min="13062" max="13062" width="8.109375" customWidth="1"/>
    <col min="13063" max="13063" width="8" customWidth="1"/>
    <col min="13064" max="13064" width="11.88671875" customWidth="1"/>
    <col min="13065" max="13065" width="11.6640625" customWidth="1"/>
    <col min="13066" max="13066" width="12" customWidth="1"/>
    <col min="13067" max="13067" width="9.88671875" customWidth="1"/>
    <col min="13313" max="13313" width="63.88671875" customWidth="1"/>
    <col min="13314" max="13314" width="5" customWidth="1"/>
    <col min="13315" max="13315" width="4" customWidth="1"/>
    <col min="13316" max="13316" width="11.33203125" customWidth="1"/>
    <col min="13317" max="13317" width="10" customWidth="1"/>
    <col min="13318" max="13318" width="8.109375" customWidth="1"/>
    <col min="13319" max="13319" width="8" customWidth="1"/>
    <col min="13320" max="13320" width="11.88671875" customWidth="1"/>
    <col min="13321" max="13321" width="11.6640625" customWidth="1"/>
    <col min="13322" max="13322" width="12" customWidth="1"/>
    <col min="13323" max="13323" width="9.88671875" customWidth="1"/>
    <col min="13569" max="13569" width="63.88671875" customWidth="1"/>
    <col min="13570" max="13570" width="5" customWidth="1"/>
    <col min="13571" max="13571" width="4" customWidth="1"/>
    <col min="13572" max="13572" width="11.33203125" customWidth="1"/>
    <col min="13573" max="13573" width="10" customWidth="1"/>
    <col min="13574" max="13574" width="8.109375" customWidth="1"/>
    <col min="13575" max="13575" width="8" customWidth="1"/>
    <col min="13576" max="13576" width="11.88671875" customWidth="1"/>
    <col min="13577" max="13577" width="11.6640625" customWidth="1"/>
    <col min="13578" max="13578" width="12" customWidth="1"/>
    <col min="13579" max="13579" width="9.88671875" customWidth="1"/>
    <col min="13825" max="13825" width="63.88671875" customWidth="1"/>
    <col min="13826" max="13826" width="5" customWidth="1"/>
    <col min="13827" max="13827" width="4" customWidth="1"/>
    <col min="13828" max="13828" width="11.33203125" customWidth="1"/>
    <col min="13829" max="13829" width="10" customWidth="1"/>
    <col min="13830" max="13830" width="8.109375" customWidth="1"/>
    <col min="13831" max="13831" width="8" customWidth="1"/>
    <col min="13832" max="13832" width="11.88671875" customWidth="1"/>
    <col min="13833" max="13833" width="11.6640625" customWidth="1"/>
    <col min="13834" max="13834" width="12" customWidth="1"/>
    <col min="13835" max="13835" width="9.88671875" customWidth="1"/>
    <col min="14081" max="14081" width="63.88671875" customWidth="1"/>
    <col min="14082" max="14082" width="5" customWidth="1"/>
    <col min="14083" max="14083" width="4" customWidth="1"/>
    <col min="14084" max="14084" width="11.33203125" customWidth="1"/>
    <col min="14085" max="14085" width="10" customWidth="1"/>
    <col min="14086" max="14086" width="8.109375" customWidth="1"/>
    <col min="14087" max="14087" width="8" customWidth="1"/>
    <col min="14088" max="14088" width="11.88671875" customWidth="1"/>
    <col min="14089" max="14089" width="11.6640625" customWidth="1"/>
    <col min="14090" max="14090" width="12" customWidth="1"/>
    <col min="14091" max="14091" width="9.88671875" customWidth="1"/>
    <col min="14337" max="14337" width="63.88671875" customWidth="1"/>
    <col min="14338" max="14338" width="5" customWidth="1"/>
    <col min="14339" max="14339" width="4" customWidth="1"/>
    <col min="14340" max="14340" width="11.33203125" customWidth="1"/>
    <col min="14341" max="14341" width="10" customWidth="1"/>
    <col min="14342" max="14342" width="8.109375" customWidth="1"/>
    <col min="14343" max="14343" width="8" customWidth="1"/>
    <col min="14344" max="14344" width="11.88671875" customWidth="1"/>
    <col min="14345" max="14345" width="11.6640625" customWidth="1"/>
    <col min="14346" max="14346" width="12" customWidth="1"/>
    <col min="14347" max="14347" width="9.88671875" customWidth="1"/>
    <col min="14593" max="14593" width="63.88671875" customWidth="1"/>
    <col min="14594" max="14594" width="5" customWidth="1"/>
    <col min="14595" max="14595" width="4" customWidth="1"/>
    <col min="14596" max="14596" width="11.33203125" customWidth="1"/>
    <col min="14597" max="14597" width="10" customWidth="1"/>
    <col min="14598" max="14598" width="8.109375" customWidth="1"/>
    <col min="14599" max="14599" width="8" customWidth="1"/>
    <col min="14600" max="14600" width="11.88671875" customWidth="1"/>
    <col min="14601" max="14601" width="11.6640625" customWidth="1"/>
    <col min="14602" max="14602" width="12" customWidth="1"/>
    <col min="14603" max="14603" width="9.88671875" customWidth="1"/>
    <col min="14849" max="14849" width="63.88671875" customWidth="1"/>
    <col min="14850" max="14850" width="5" customWidth="1"/>
    <col min="14851" max="14851" width="4" customWidth="1"/>
    <col min="14852" max="14852" width="11.33203125" customWidth="1"/>
    <col min="14853" max="14853" width="10" customWidth="1"/>
    <col min="14854" max="14854" width="8.109375" customWidth="1"/>
    <col min="14855" max="14855" width="8" customWidth="1"/>
    <col min="14856" max="14856" width="11.88671875" customWidth="1"/>
    <col min="14857" max="14857" width="11.6640625" customWidth="1"/>
    <col min="14858" max="14858" width="12" customWidth="1"/>
    <col min="14859" max="14859" width="9.88671875" customWidth="1"/>
    <col min="15105" max="15105" width="63.88671875" customWidth="1"/>
    <col min="15106" max="15106" width="5" customWidth="1"/>
    <col min="15107" max="15107" width="4" customWidth="1"/>
    <col min="15108" max="15108" width="11.33203125" customWidth="1"/>
    <col min="15109" max="15109" width="10" customWidth="1"/>
    <col min="15110" max="15110" width="8.109375" customWidth="1"/>
    <col min="15111" max="15111" width="8" customWidth="1"/>
    <col min="15112" max="15112" width="11.88671875" customWidth="1"/>
    <col min="15113" max="15113" width="11.6640625" customWidth="1"/>
    <col min="15114" max="15114" width="12" customWidth="1"/>
    <col min="15115" max="15115" width="9.88671875" customWidth="1"/>
    <col min="15361" max="15361" width="63.88671875" customWidth="1"/>
    <col min="15362" max="15362" width="5" customWidth="1"/>
    <col min="15363" max="15363" width="4" customWidth="1"/>
    <col min="15364" max="15364" width="11.33203125" customWidth="1"/>
    <col min="15365" max="15365" width="10" customWidth="1"/>
    <col min="15366" max="15366" width="8.109375" customWidth="1"/>
    <col min="15367" max="15367" width="8" customWidth="1"/>
    <col min="15368" max="15368" width="11.88671875" customWidth="1"/>
    <col min="15369" max="15369" width="11.6640625" customWidth="1"/>
    <col min="15370" max="15370" width="12" customWidth="1"/>
    <col min="15371" max="15371" width="9.88671875" customWidth="1"/>
    <col min="15617" max="15617" width="63.88671875" customWidth="1"/>
    <col min="15618" max="15618" width="5" customWidth="1"/>
    <col min="15619" max="15619" width="4" customWidth="1"/>
    <col min="15620" max="15620" width="11.33203125" customWidth="1"/>
    <col min="15621" max="15621" width="10" customWidth="1"/>
    <col min="15622" max="15622" width="8.109375" customWidth="1"/>
    <col min="15623" max="15623" width="8" customWidth="1"/>
    <col min="15624" max="15624" width="11.88671875" customWidth="1"/>
    <col min="15625" max="15625" width="11.6640625" customWidth="1"/>
    <col min="15626" max="15626" width="12" customWidth="1"/>
    <col min="15627" max="15627" width="9.88671875" customWidth="1"/>
    <col min="15873" max="15873" width="63.88671875" customWidth="1"/>
    <col min="15874" max="15874" width="5" customWidth="1"/>
    <col min="15875" max="15875" width="4" customWidth="1"/>
    <col min="15876" max="15876" width="11.33203125" customWidth="1"/>
    <col min="15877" max="15877" width="10" customWidth="1"/>
    <col min="15878" max="15878" width="8.109375" customWidth="1"/>
    <col min="15879" max="15879" width="8" customWidth="1"/>
    <col min="15880" max="15880" width="11.88671875" customWidth="1"/>
    <col min="15881" max="15881" width="11.6640625" customWidth="1"/>
    <col min="15882" max="15882" width="12" customWidth="1"/>
    <col min="15883" max="15883" width="9.88671875" customWidth="1"/>
    <col min="16129" max="16129" width="63.88671875" customWidth="1"/>
    <col min="16130" max="16130" width="5" customWidth="1"/>
    <col min="16131" max="16131" width="4" customWidth="1"/>
    <col min="16132" max="16132" width="11.33203125" customWidth="1"/>
    <col min="16133" max="16133" width="10" customWidth="1"/>
    <col min="16134" max="16134" width="8.109375" customWidth="1"/>
    <col min="16135" max="16135" width="8" customWidth="1"/>
    <col min="16136" max="16136" width="11.88671875" customWidth="1"/>
    <col min="16137" max="16137" width="11.6640625" customWidth="1"/>
    <col min="16138" max="16138" width="12" customWidth="1"/>
    <col min="16139" max="16139" width="9.88671875" customWidth="1"/>
  </cols>
  <sheetData>
    <row r="1" spans="1:14" s="3" customFormat="1" ht="15" customHeight="1" x14ac:dyDescent="0.25">
      <c r="H1" s="4" t="s">
        <v>152</v>
      </c>
      <c r="I1" s="4"/>
      <c r="J1" s="4"/>
      <c r="K1" s="4"/>
    </row>
    <row r="2" spans="1:14" s="3" customFormat="1" ht="13.8" x14ac:dyDescent="0.25">
      <c r="G2" s="115"/>
      <c r="H2" s="4"/>
      <c r="I2" s="4"/>
      <c r="J2" s="4"/>
      <c r="K2" s="4"/>
    </row>
    <row r="3" spans="1:14" s="3" customFormat="1" ht="3" hidden="1" customHeight="1" x14ac:dyDescent="0.25">
      <c r="G3" s="115"/>
      <c r="H3" s="4"/>
      <c r="I3" s="4"/>
      <c r="J3" s="4"/>
      <c r="K3" s="4"/>
    </row>
    <row r="4" spans="1:14" s="3" customFormat="1" ht="13.8" x14ac:dyDescent="0.25">
      <c r="A4" s="5" t="s">
        <v>1</v>
      </c>
      <c r="B4" s="5"/>
      <c r="C4" s="5"/>
      <c r="D4" s="5"/>
      <c r="E4" s="5"/>
      <c r="F4" s="5"/>
      <c r="G4" s="5"/>
      <c r="H4" s="5"/>
      <c r="I4" s="5"/>
      <c r="J4" s="5"/>
      <c r="K4" s="5"/>
      <c r="L4" s="8"/>
      <c r="M4" s="8"/>
      <c r="N4" s="8"/>
    </row>
    <row r="5" spans="1:14" s="3" customFormat="1" ht="15" customHeight="1" x14ac:dyDescent="0.25">
      <c r="A5" s="6" t="str">
        <f>IF([1]ЗАПОЛНИТЬ!$F$7=1,CONCATENATE([1]шапки!A5),CONCATENATE([1]шапки!A5,[1]шапки!C5))</f>
        <v xml:space="preserve">про надходження і використання інших надходжень спеціального фонду (форма№ 4-3д, </v>
      </c>
      <c r="B5" s="6"/>
      <c r="C5" s="6"/>
      <c r="D5" s="6"/>
      <c r="E5" s="6"/>
      <c r="F5" s="6"/>
      <c r="G5" s="6"/>
      <c r="H5" s="7" t="str">
        <f>IF([1]ЗАПОЛНИТЬ!$F$7=1,[1]шапки!C5,[1]шапки!D5)</f>
        <v>№ 4-3м)</v>
      </c>
      <c r="I5" s="8" t="str">
        <f>IF([1]ЗАПОЛНИТЬ!$F$7=1,[1]шапки!D5,"")</f>
        <v/>
      </c>
      <c r="J5" s="11"/>
      <c r="K5" s="11"/>
      <c r="L5" s="8"/>
      <c r="M5" s="8"/>
      <c r="N5" s="8"/>
    </row>
    <row r="6" spans="1:14" s="3" customFormat="1" ht="13.5" customHeight="1" x14ac:dyDescent="0.25">
      <c r="A6" s="5" t="str">
        <f>CONCATENATE("за ",[1]ЗАПОЛНИТЬ!$B$17," ",[1]ЗАПОЛНИТЬ!$C$17)</f>
        <v>за  2015 р.</v>
      </c>
      <c r="B6" s="5"/>
      <c r="C6" s="5"/>
      <c r="D6" s="5"/>
      <c r="E6" s="5"/>
      <c r="F6" s="5"/>
      <c r="G6" s="5"/>
      <c r="H6" s="5"/>
      <c r="I6" s="5"/>
      <c r="J6" s="5"/>
      <c r="K6" s="5"/>
    </row>
    <row r="7" spans="1:14" s="12" customFormat="1" ht="10.199999999999999" hidden="1" x14ac:dyDescent="0.2"/>
    <row r="8" spans="1:14" s="12" customFormat="1" ht="9.75" customHeight="1" x14ac:dyDescent="0.2">
      <c r="K8" s="13" t="s">
        <v>3</v>
      </c>
    </row>
    <row r="9" spans="1:14" s="12" customFormat="1" ht="22.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17" t="str">
        <f>[1]ЗАПОЛНИТЬ!A13</f>
        <v>за ЄДРПОУ</v>
      </c>
      <c r="K9" s="17" t="str">
        <f>[1]ЗАПОЛНИТЬ!B13</f>
        <v>02142187</v>
      </c>
      <c r="L9" s="119"/>
    </row>
    <row r="10" spans="1:14" s="12" customFormat="1" ht="11.25" customHeight="1" x14ac:dyDescent="0.25">
      <c r="A10" s="18" t="s">
        <v>6</v>
      </c>
      <c r="B10" s="19" t="str">
        <f>[1]ЗАПОЛНИТЬ!B5</f>
        <v>49023, м. Дніпропетровськ, пр. Воронцова, 31</v>
      </c>
      <c r="C10" s="19"/>
      <c r="D10" s="19"/>
      <c r="E10" s="19"/>
      <c r="F10" s="19"/>
      <c r="G10" s="19"/>
      <c r="H10" s="19"/>
      <c r="I10" s="19"/>
      <c r="J10" s="117" t="str">
        <f>[1]ЗАПОЛНИТЬ!A14</f>
        <v>за КОАТУУ</v>
      </c>
      <c r="K10" s="17">
        <f>[1]ЗАПОЛНИТЬ!B14</f>
        <v>1210136300</v>
      </c>
      <c r="L10" s="18"/>
    </row>
    <row r="11" spans="1:14" s="12" customFormat="1" ht="11.25" customHeight="1" x14ac:dyDescent="0.2">
      <c r="A11" s="18" t="str">
        <f>[1]Ф.4.2.КФК15!A11</f>
        <v>Організаційно-правова форма господарювання</v>
      </c>
      <c r="B11" s="19" t="str">
        <f>[1]ЗАПОЛНИТЬ!D15</f>
        <v>Орган місцевого самоврядування</v>
      </c>
      <c r="C11" s="19"/>
      <c r="D11" s="19"/>
      <c r="E11" s="19"/>
      <c r="F11" s="19"/>
      <c r="G11" s="19"/>
      <c r="H11" s="19"/>
      <c r="I11" s="19"/>
      <c r="J11" s="117" t="str">
        <f>[1]ЗАПОЛНИТЬ!A15</f>
        <v>за КОПФГ</v>
      </c>
      <c r="K11" s="20">
        <f>[1]ЗАПОЛНИТЬ!B15</f>
        <v>420</v>
      </c>
      <c r="L11" s="18"/>
    </row>
    <row r="12" spans="1:14" s="12" customFormat="1" ht="11.25" customHeight="1" x14ac:dyDescent="0.2">
      <c r="A12" s="162" t="s">
        <v>101</v>
      </c>
      <c r="B12" s="162"/>
      <c r="C12" s="118"/>
      <c r="D12" s="22" t="str">
        <f>[1]ЗАПОЛНИТЬ!H9</f>
        <v>-</v>
      </c>
      <c r="E12" s="163" t="str">
        <f>IF(D12&gt;0,VLOOKUP(D12,'[1]ДовидникКВК(ГОС)'!A$1:B$65536,2,FALSE),"")</f>
        <v>-</v>
      </c>
      <c r="F12" s="163"/>
      <c r="G12" s="163"/>
      <c r="H12" s="163"/>
      <c r="I12" s="163"/>
      <c r="J12" s="25"/>
      <c r="K12" s="25"/>
      <c r="L12" s="119"/>
    </row>
    <row r="13" spans="1:14" s="12" customFormat="1" ht="21.75" customHeight="1" x14ac:dyDescent="0.2">
      <c r="A13" s="21" t="s">
        <v>12</v>
      </c>
      <c r="B13" s="21"/>
      <c r="C13" s="118"/>
      <c r="D13" s="183"/>
      <c r="E13" s="29" t="str">
        <f>IF(D13&gt;0,VLOOKUP(D13,[1]ДовидникКПК!B$1:C$65536,2,FALSE),"")</f>
        <v/>
      </c>
      <c r="F13" s="29"/>
      <c r="G13" s="29"/>
      <c r="H13" s="29"/>
      <c r="I13" s="29"/>
      <c r="J13" s="29"/>
      <c r="K13" s="29"/>
      <c r="L13" s="119"/>
    </row>
    <row r="14" spans="1:14" s="12" customFormat="1" ht="21.75" customHeight="1" x14ac:dyDescent="0.2">
      <c r="A14" s="21" t="s">
        <v>13</v>
      </c>
      <c r="B14" s="21"/>
      <c r="C14" s="118"/>
      <c r="D14" s="120" t="str">
        <f>[1]ЗАПОЛНИТЬ!H10</f>
        <v>-</v>
      </c>
      <c r="E14" s="23" t="str">
        <f>[1]ЗАПОЛНИТЬ!I10</f>
        <v>10 - Орган з питань освіти і науки, молоді</v>
      </c>
      <c r="F14" s="23"/>
      <c r="G14" s="23"/>
      <c r="H14" s="23"/>
      <c r="I14" s="23"/>
      <c r="J14" s="23"/>
      <c r="K14" s="23"/>
      <c r="L14" s="119"/>
    </row>
    <row r="15" spans="1:14" s="12" customFormat="1" ht="43.5" customHeight="1" x14ac:dyDescent="0.2">
      <c r="A15" s="21" t="s">
        <v>14</v>
      </c>
      <c r="B15" s="21"/>
      <c r="C15" s="118"/>
      <c r="D15" s="86" t="s">
        <v>163</v>
      </c>
      <c r="E15" s="23" t="str">
        <f>IF(D15&gt;0,VLOOKUP(D15,[1]ДовидникКФК!A$1:B$65536,2,FALSE),"")</f>
        <v>Централізовані бухгалтеріі обласних, міських, районних відділів освіти</v>
      </c>
      <c r="F15" s="23"/>
      <c r="G15" s="23"/>
      <c r="H15" s="23"/>
      <c r="I15" s="23"/>
      <c r="J15" s="23"/>
      <c r="K15" s="23"/>
      <c r="L15" s="119"/>
    </row>
    <row r="16" spans="1:14" s="12" customFormat="1" ht="10.199999999999999" x14ac:dyDescent="0.2">
      <c r="A16" s="33" t="s">
        <v>164</v>
      </c>
    </row>
    <row r="17" spans="1:11" s="12" customFormat="1" ht="10.199999999999999" x14ac:dyDescent="0.2">
      <c r="A17" s="33" t="s">
        <v>16</v>
      </c>
    </row>
    <row r="18" spans="1:11" s="12" customFormat="1" ht="17.25" customHeight="1" x14ac:dyDescent="0.2">
      <c r="A18" s="34" t="s">
        <v>17</v>
      </c>
      <c r="B18" s="126" t="s">
        <v>18</v>
      </c>
      <c r="C18" s="126" t="s">
        <v>19</v>
      </c>
      <c r="D18" s="126" t="s">
        <v>154</v>
      </c>
      <c r="E18" s="126" t="s">
        <v>21</v>
      </c>
      <c r="F18" s="126" t="s">
        <v>22</v>
      </c>
      <c r="G18" s="126" t="s">
        <v>155</v>
      </c>
      <c r="H18" s="126" t="s">
        <v>23</v>
      </c>
      <c r="I18" s="126" t="s">
        <v>24</v>
      </c>
      <c r="J18" s="126" t="s">
        <v>25</v>
      </c>
      <c r="K18" s="126" t="s">
        <v>26</v>
      </c>
    </row>
    <row r="19" spans="1:11" s="12" customFormat="1" ht="10.199999999999999" x14ac:dyDescent="0.2">
      <c r="A19" s="34"/>
      <c r="B19" s="126"/>
      <c r="C19" s="126"/>
      <c r="D19" s="126"/>
      <c r="E19" s="126"/>
      <c r="F19" s="126"/>
      <c r="G19" s="126"/>
      <c r="H19" s="126"/>
      <c r="I19" s="126"/>
      <c r="J19" s="126"/>
      <c r="K19" s="126"/>
    </row>
    <row r="20" spans="1:11" s="12" customFormat="1" ht="15.75" customHeight="1" x14ac:dyDescent="0.2">
      <c r="A20" s="34"/>
      <c r="B20" s="126"/>
      <c r="C20" s="126"/>
      <c r="D20" s="126"/>
      <c r="E20" s="126"/>
      <c r="F20" s="126"/>
      <c r="G20" s="126"/>
      <c r="H20" s="126"/>
      <c r="I20" s="126"/>
      <c r="J20" s="126"/>
      <c r="K20" s="126"/>
    </row>
    <row r="21" spans="1:11" s="12" customFormat="1" ht="10.199999999999999" x14ac:dyDescent="0.2">
      <c r="A21" s="165">
        <v>1</v>
      </c>
      <c r="B21" s="165">
        <v>2</v>
      </c>
      <c r="C21" s="165">
        <v>3</v>
      </c>
      <c r="D21" s="165">
        <v>4</v>
      </c>
      <c r="E21" s="165">
        <v>5</v>
      </c>
      <c r="F21" s="37">
        <v>6</v>
      </c>
      <c r="G21" s="165">
        <v>7</v>
      </c>
      <c r="H21" s="165">
        <v>8</v>
      </c>
      <c r="I21" s="165">
        <v>9</v>
      </c>
      <c r="J21" s="165">
        <v>10</v>
      </c>
      <c r="K21" s="165">
        <v>11</v>
      </c>
    </row>
    <row r="22" spans="1:11" s="12" customFormat="1" ht="40.799999999999997" x14ac:dyDescent="0.2">
      <c r="A22" s="39" t="s">
        <v>156</v>
      </c>
      <c r="B22" s="39" t="s">
        <v>27</v>
      </c>
      <c r="C22" s="40" t="s">
        <v>28</v>
      </c>
      <c r="D22" s="41">
        <f>D24+D58+D78+D83</f>
        <v>31800</v>
      </c>
      <c r="E22" s="41">
        <f>E26+E29+E32+E33+E37+E44+E45+E85+E53</f>
        <v>31800</v>
      </c>
      <c r="F22" s="41">
        <f>F24+F58+F78+F83</f>
        <v>0</v>
      </c>
      <c r="G22" s="41">
        <f>G24+G58+G78+G83</f>
        <v>0</v>
      </c>
      <c r="H22" s="41">
        <f>H24+H58+H78+H83</f>
        <v>31799.9</v>
      </c>
      <c r="I22" s="41">
        <f>I24+I58+I78+I83</f>
        <v>31799.9</v>
      </c>
      <c r="J22" s="41">
        <f>J24+J58+J78+J83</f>
        <v>31799.9</v>
      </c>
      <c r="K22" s="41">
        <f>F22-G22+H22-I22</f>
        <v>0</v>
      </c>
    </row>
    <row r="23" spans="1:11" s="12" customFormat="1" ht="10.199999999999999" x14ac:dyDescent="0.2">
      <c r="A23" s="35" t="s">
        <v>119</v>
      </c>
      <c r="B23" s="39"/>
      <c r="C23" s="40"/>
      <c r="D23" s="41"/>
      <c r="E23" s="41"/>
      <c r="F23" s="41"/>
      <c r="G23" s="41"/>
      <c r="H23" s="41"/>
      <c r="I23" s="41"/>
      <c r="J23" s="41"/>
      <c r="K23" s="41"/>
    </row>
    <row r="24" spans="1:11" s="12" customFormat="1" ht="20.399999999999999" x14ac:dyDescent="0.2">
      <c r="A24" s="35" t="s">
        <v>120</v>
      </c>
      <c r="B24" s="39">
        <v>2000</v>
      </c>
      <c r="C24" s="40" t="s">
        <v>29</v>
      </c>
      <c r="D24" s="41">
        <f t="shared" ref="D24:J24" si="0">D25+D30+D46+D49+D53+D57</f>
        <v>0</v>
      </c>
      <c r="E24" s="41">
        <v>0</v>
      </c>
      <c r="F24" s="41">
        <f t="shared" si="0"/>
        <v>0</v>
      </c>
      <c r="G24" s="41">
        <f t="shared" si="0"/>
        <v>0</v>
      </c>
      <c r="H24" s="41">
        <f t="shared" si="0"/>
        <v>0</v>
      </c>
      <c r="I24" s="41">
        <f t="shared" si="0"/>
        <v>0</v>
      </c>
      <c r="J24" s="41">
        <f t="shared" si="0"/>
        <v>0</v>
      </c>
      <c r="K24" s="41">
        <f t="shared" ref="K24:K84" si="1">F24-G24+H24-I24</f>
        <v>0</v>
      </c>
    </row>
    <row r="25" spans="1:11" s="12" customFormat="1" ht="51" x14ac:dyDescent="0.2">
      <c r="A25" s="48" t="s">
        <v>30</v>
      </c>
      <c r="B25" s="39">
        <v>2100</v>
      </c>
      <c r="C25" s="40" t="s">
        <v>31</v>
      </c>
      <c r="D25" s="41">
        <f>D26+D29</f>
        <v>0</v>
      </c>
      <c r="E25" s="41">
        <v>0</v>
      </c>
      <c r="F25" s="41">
        <f>F26+F29</f>
        <v>0</v>
      </c>
      <c r="G25" s="41">
        <f>G26+G29</f>
        <v>0</v>
      </c>
      <c r="H25" s="41">
        <f>H26+H29</f>
        <v>0</v>
      </c>
      <c r="I25" s="41">
        <f>I26+I29</f>
        <v>0</v>
      </c>
      <c r="J25" s="41">
        <f>J26+J29</f>
        <v>0</v>
      </c>
      <c r="K25" s="41">
        <f t="shared" si="1"/>
        <v>0</v>
      </c>
    </row>
    <row r="26" spans="1:11" s="12" customFormat="1" ht="20.399999999999999" x14ac:dyDescent="0.2">
      <c r="A26" s="49" t="s">
        <v>32</v>
      </c>
      <c r="B26" s="50">
        <v>2110</v>
      </c>
      <c r="C26" s="133" t="s">
        <v>33</v>
      </c>
      <c r="D26" s="184">
        <f t="shared" ref="D26:J26" si="2">SUM(D27:D28)</f>
        <v>0</v>
      </c>
      <c r="E26" s="185">
        <f t="shared" si="2"/>
        <v>0</v>
      </c>
      <c r="F26" s="184">
        <f t="shared" si="2"/>
        <v>0</v>
      </c>
      <c r="G26" s="184">
        <f t="shared" si="2"/>
        <v>0</v>
      </c>
      <c r="H26" s="184">
        <f t="shared" si="2"/>
        <v>0</v>
      </c>
      <c r="I26" s="184">
        <f t="shared" si="2"/>
        <v>0</v>
      </c>
      <c r="J26" s="184">
        <f t="shared" si="2"/>
        <v>0</v>
      </c>
      <c r="K26" s="41">
        <f t="shared" si="1"/>
        <v>0</v>
      </c>
    </row>
    <row r="27" spans="1:11" s="12" customFormat="1" ht="20.399999999999999" x14ac:dyDescent="0.2">
      <c r="A27" s="51" t="s">
        <v>34</v>
      </c>
      <c r="B27" s="35">
        <v>2111</v>
      </c>
      <c r="C27" s="166" t="s">
        <v>35</v>
      </c>
      <c r="D27" s="186">
        <v>0</v>
      </c>
      <c r="E27" s="187">
        <v>0</v>
      </c>
      <c r="F27" s="186">
        <v>0</v>
      </c>
      <c r="G27" s="186">
        <v>0</v>
      </c>
      <c r="H27" s="186">
        <v>0</v>
      </c>
      <c r="I27" s="186">
        <v>0</v>
      </c>
      <c r="J27" s="186">
        <v>0</v>
      </c>
      <c r="K27" s="41">
        <f t="shared" si="1"/>
        <v>0</v>
      </c>
    </row>
    <row r="28" spans="1:11" s="12" customFormat="1" ht="51" x14ac:dyDescent="0.2">
      <c r="A28" s="51" t="s">
        <v>36</v>
      </c>
      <c r="B28" s="35">
        <v>2112</v>
      </c>
      <c r="C28" s="166" t="s">
        <v>37</v>
      </c>
      <c r="D28" s="186">
        <v>0</v>
      </c>
      <c r="E28" s="187">
        <v>0</v>
      </c>
      <c r="F28" s="186">
        <v>0</v>
      </c>
      <c r="G28" s="186">
        <v>0</v>
      </c>
      <c r="H28" s="186">
        <v>0</v>
      </c>
      <c r="I28" s="186">
        <v>0</v>
      </c>
      <c r="J28" s="186">
        <v>0</v>
      </c>
      <c r="K28" s="41">
        <f t="shared" si="1"/>
        <v>0</v>
      </c>
    </row>
    <row r="29" spans="1:11" s="12" customFormat="1" ht="11.25" customHeight="1" x14ac:dyDescent="0.2">
      <c r="A29" s="52" t="s">
        <v>38</v>
      </c>
      <c r="B29" s="50">
        <v>2120</v>
      </c>
      <c r="C29" s="133" t="s">
        <v>39</v>
      </c>
      <c r="D29" s="185">
        <v>0</v>
      </c>
      <c r="E29" s="185">
        <v>0</v>
      </c>
      <c r="F29" s="185">
        <v>0</v>
      </c>
      <c r="G29" s="185">
        <v>0</v>
      </c>
      <c r="H29" s="185">
        <v>0</v>
      </c>
      <c r="I29" s="185">
        <v>0</v>
      </c>
      <c r="J29" s="185">
        <v>0</v>
      </c>
      <c r="K29" s="41">
        <f t="shared" si="1"/>
        <v>0</v>
      </c>
    </row>
    <row r="30" spans="1:11" s="12" customFormat="1" ht="30.6" x14ac:dyDescent="0.2">
      <c r="A30" s="53" t="s">
        <v>40</v>
      </c>
      <c r="B30" s="39">
        <v>2200</v>
      </c>
      <c r="C30" s="40" t="s">
        <v>41</v>
      </c>
      <c r="D30" s="188">
        <f>SUM(D31:D37)+D43</f>
        <v>0</v>
      </c>
      <c r="E30" s="188">
        <v>0</v>
      </c>
      <c r="F30" s="188">
        <f>SUM(F31:F37)+F43</f>
        <v>0</v>
      </c>
      <c r="G30" s="188">
        <f>SUM(G31:G37)+G43</f>
        <v>0</v>
      </c>
      <c r="H30" s="188">
        <f>SUM(H31:H37)+H43</f>
        <v>0</v>
      </c>
      <c r="I30" s="188">
        <f>SUM(I31:I37)+I43</f>
        <v>0</v>
      </c>
      <c r="J30" s="188">
        <f>SUM(J31:J37)+J43</f>
        <v>0</v>
      </c>
      <c r="K30" s="41">
        <f t="shared" si="1"/>
        <v>0</v>
      </c>
    </row>
    <row r="31" spans="1:11" s="12" customFormat="1" ht="40.799999999999997" x14ac:dyDescent="0.2">
      <c r="A31" s="49" t="s">
        <v>42</v>
      </c>
      <c r="B31" s="50">
        <v>2210</v>
      </c>
      <c r="C31" s="133" t="s">
        <v>43</v>
      </c>
      <c r="D31" s="185">
        <v>0</v>
      </c>
      <c r="E31" s="184">
        <v>0</v>
      </c>
      <c r="F31" s="185">
        <v>0</v>
      </c>
      <c r="G31" s="185">
        <v>0</v>
      </c>
      <c r="H31" s="185">
        <v>0</v>
      </c>
      <c r="I31" s="185">
        <v>0</v>
      </c>
      <c r="J31" s="185">
        <v>0</v>
      </c>
      <c r="K31" s="41">
        <f t="shared" si="1"/>
        <v>0</v>
      </c>
    </row>
    <row r="32" spans="1:11" s="12" customFormat="1" ht="51" x14ac:dyDescent="0.2">
      <c r="A32" s="49" t="s">
        <v>44</v>
      </c>
      <c r="B32" s="50">
        <v>2220</v>
      </c>
      <c r="C32" s="50">
        <v>100</v>
      </c>
      <c r="D32" s="185">
        <v>0</v>
      </c>
      <c r="E32" s="185">
        <v>0</v>
      </c>
      <c r="F32" s="185">
        <v>0</v>
      </c>
      <c r="G32" s="185">
        <v>0</v>
      </c>
      <c r="H32" s="185">
        <v>0</v>
      </c>
      <c r="I32" s="185">
        <v>0</v>
      </c>
      <c r="J32" s="185">
        <v>0</v>
      </c>
      <c r="K32" s="41">
        <f t="shared" si="1"/>
        <v>0</v>
      </c>
    </row>
    <row r="33" spans="1:11" s="12" customFormat="1" ht="20.399999999999999" x14ac:dyDescent="0.2">
      <c r="A33" s="49" t="s">
        <v>45</v>
      </c>
      <c r="B33" s="50">
        <v>2230</v>
      </c>
      <c r="C33" s="50">
        <v>110</v>
      </c>
      <c r="D33" s="185">
        <v>0</v>
      </c>
      <c r="E33" s="185">
        <v>0</v>
      </c>
      <c r="F33" s="185">
        <v>0</v>
      </c>
      <c r="G33" s="185">
        <v>0</v>
      </c>
      <c r="H33" s="185">
        <v>0</v>
      </c>
      <c r="I33" s="185">
        <v>0</v>
      </c>
      <c r="J33" s="185">
        <v>0</v>
      </c>
      <c r="K33" s="41">
        <f t="shared" si="1"/>
        <v>0</v>
      </c>
    </row>
    <row r="34" spans="1:11" s="12" customFormat="1" ht="40.799999999999997" x14ac:dyDescent="0.2">
      <c r="A34" s="49" t="s">
        <v>46</v>
      </c>
      <c r="B34" s="50">
        <v>2240</v>
      </c>
      <c r="C34" s="50">
        <v>120</v>
      </c>
      <c r="D34" s="185">
        <v>0</v>
      </c>
      <c r="E34" s="184">
        <v>0</v>
      </c>
      <c r="F34" s="185">
        <v>0</v>
      </c>
      <c r="G34" s="185">
        <v>0</v>
      </c>
      <c r="H34" s="185">
        <v>0</v>
      </c>
      <c r="I34" s="185">
        <v>0</v>
      </c>
      <c r="J34" s="185">
        <v>0</v>
      </c>
      <c r="K34" s="41">
        <f t="shared" si="1"/>
        <v>0</v>
      </c>
    </row>
    <row r="35" spans="1:11" s="12" customFormat="1" ht="30.6" x14ac:dyDescent="0.2">
      <c r="A35" s="49" t="s">
        <v>47</v>
      </c>
      <c r="B35" s="50">
        <v>2250</v>
      </c>
      <c r="C35" s="50">
        <v>130</v>
      </c>
      <c r="D35" s="185">
        <v>0</v>
      </c>
      <c r="E35" s="184">
        <v>0</v>
      </c>
      <c r="F35" s="185">
        <v>0</v>
      </c>
      <c r="G35" s="185">
        <v>0</v>
      </c>
      <c r="H35" s="185">
        <v>0</v>
      </c>
      <c r="I35" s="185">
        <v>0</v>
      </c>
      <c r="J35" s="185">
        <v>0</v>
      </c>
      <c r="K35" s="41">
        <f t="shared" si="1"/>
        <v>0</v>
      </c>
    </row>
    <row r="36" spans="1:11" s="12" customFormat="1" ht="12.75" customHeight="1" x14ac:dyDescent="0.2">
      <c r="A36" s="52" t="s">
        <v>48</v>
      </c>
      <c r="B36" s="50">
        <v>2260</v>
      </c>
      <c r="C36" s="50">
        <v>140</v>
      </c>
      <c r="D36" s="185">
        <v>0</v>
      </c>
      <c r="E36" s="184">
        <v>0</v>
      </c>
      <c r="F36" s="185">
        <v>0</v>
      </c>
      <c r="G36" s="185">
        <v>0</v>
      </c>
      <c r="H36" s="185">
        <v>0</v>
      </c>
      <c r="I36" s="185">
        <v>0</v>
      </c>
      <c r="J36" s="185">
        <v>0</v>
      </c>
      <c r="K36" s="41">
        <f t="shared" si="1"/>
        <v>0</v>
      </c>
    </row>
    <row r="37" spans="1:11" s="12" customFormat="1" ht="40.799999999999997" x14ac:dyDescent="0.2">
      <c r="A37" s="52" t="s">
        <v>49</v>
      </c>
      <c r="B37" s="50">
        <v>2270</v>
      </c>
      <c r="C37" s="50">
        <v>150</v>
      </c>
      <c r="D37" s="184">
        <f>SUM(D38:D42)</f>
        <v>0</v>
      </c>
      <c r="E37" s="185">
        <v>0</v>
      </c>
      <c r="F37" s="184">
        <f>SUM(F38:F42)</f>
        <v>0</v>
      </c>
      <c r="G37" s="184">
        <f>SUM(G38:G42)</f>
        <v>0</v>
      </c>
      <c r="H37" s="184">
        <f>SUM(H38:H42)</f>
        <v>0</v>
      </c>
      <c r="I37" s="184">
        <f>SUM(I38:I42)</f>
        <v>0</v>
      </c>
      <c r="J37" s="184">
        <f>SUM(J38:J42)</f>
        <v>0</v>
      </c>
      <c r="K37" s="41">
        <f t="shared" si="1"/>
        <v>0</v>
      </c>
    </row>
    <row r="38" spans="1:11" s="12" customFormat="1" ht="30.6" x14ac:dyDescent="0.2">
      <c r="A38" s="51" t="s">
        <v>50</v>
      </c>
      <c r="B38" s="35">
        <v>2271</v>
      </c>
      <c r="C38" s="35">
        <v>160</v>
      </c>
      <c r="D38" s="186">
        <v>0</v>
      </c>
      <c r="E38" s="187">
        <v>0</v>
      </c>
      <c r="F38" s="186">
        <v>0</v>
      </c>
      <c r="G38" s="186">
        <v>0</v>
      </c>
      <c r="H38" s="186">
        <v>0</v>
      </c>
      <c r="I38" s="186">
        <v>0</v>
      </c>
      <c r="J38" s="186">
        <v>0</v>
      </c>
      <c r="K38" s="41">
        <f t="shared" si="1"/>
        <v>0</v>
      </c>
    </row>
    <row r="39" spans="1:11" s="12" customFormat="1" ht="51" x14ac:dyDescent="0.2">
      <c r="A39" s="51" t="s">
        <v>51</v>
      </c>
      <c r="B39" s="35">
        <v>2272</v>
      </c>
      <c r="C39" s="35">
        <v>170</v>
      </c>
      <c r="D39" s="186">
        <v>0</v>
      </c>
      <c r="E39" s="187">
        <v>0</v>
      </c>
      <c r="F39" s="186">
        <v>0</v>
      </c>
      <c r="G39" s="186">
        <v>0</v>
      </c>
      <c r="H39" s="186">
        <v>0</v>
      </c>
      <c r="I39" s="186">
        <v>0</v>
      </c>
      <c r="J39" s="186">
        <v>0</v>
      </c>
      <c r="K39" s="41">
        <f t="shared" si="1"/>
        <v>0</v>
      </c>
    </row>
    <row r="40" spans="1:11" s="12" customFormat="1" ht="30.6" x14ac:dyDescent="0.2">
      <c r="A40" s="51" t="s">
        <v>52</v>
      </c>
      <c r="B40" s="35">
        <v>2273</v>
      </c>
      <c r="C40" s="35">
        <v>180</v>
      </c>
      <c r="D40" s="186">
        <v>0</v>
      </c>
      <c r="E40" s="187">
        <v>0</v>
      </c>
      <c r="F40" s="186">
        <v>0</v>
      </c>
      <c r="G40" s="186">
        <v>0</v>
      </c>
      <c r="H40" s="186">
        <v>0</v>
      </c>
      <c r="I40" s="186">
        <v>0</v>
      </c>
      <c r="J40" s="186">
        <v>0</v>
      </c>
      <c r="K40" s="41">
        <f t="shared" si="1"/>
        <v>0</v>
      </c>
    </row>
    <row r="41" spans="1:11" s="12" customFormat="1" ht="30.6" x14ac:dyDescent="0.2">
      <c r="A41" s="51" t="s">
        <v>53</v>
      </c>
      <c r="B41" s="35">
        <v>2274</v>
      </c>
      <c r="C41" s="35">
        <v>190</v>
      </c>
      <c r="D41" s="186">
        <v>0</v>
      </c>
      <c r="E41" s="187">
        <v>0</v>
      </c>
      <c r="F41" s="186">
        <v>0</v>
      </c>
      <c r="G41" s="186">
        <v>0</v>
      </c>
      <c r="H41" s="186">
        <v>0</v>
      </c>
      <c r="I41" s="186">
        <v>0</v>
      </c>
      <c r="J41" s="186">
        <v>0</v>
      </c>
      <c r="K41" s="41">
        <f t="shared" si="1"/>
        <v>0</v>
      </c>
    </row>
    <row r="42" spans="1:11" s="12" customFormat="1" ht="30.6" x14ac:dyDescent="0.2">
      <c r="A42" s="51" t="s">
        <v>54</v>
      </c>
      <c r="B42" s="35">
        <v>2275</v>
      </c>
      <c r="C42" s="35">
        <v>200</v>
      </c>
      <c r="D42" s="186">
        <v>0</v>
      </c>
      <c r="E42" s="187">
        <v>0</v>
      </c>
      <c r="F42" s="186">
        <v>0</v>
      </c>
      <c r="G42" s="186">
        <v>0</v>
      </c>
      <c r="H42" s="186">
        <v>0</v>
      </c>
      <c r="I42" s="186">
        <v>0</v>
      </c>
      <c r="J42" s="186">
        <v>0</v>
      </c>
      <c r="K42" s="41">
        <f t="shared" si="1"/>
        <v>0</v>
      </c>
    </row>
    <row r="43" spans="1:11" s="12" customFormat="1" ht="12" customHeight="1" x14ac:dyDescent="0.2">
      <c r="A43" s="52" t="s">
        <v>55</v>
      </c>
      <c r="B43" s="50">
        <v>2280</v>
      </c>
      <c r="C43" s="50">
        <v>210</v>
      </c>
      <c r="D43" s="184">
        <f>SUM(D44:D45)</f>
        <v>0</v>
      </c>
      <c r="E43" s="184">
        <v>0</v>
      </c>
      <c r="F43" s="184">
        <f>SUM(F44:F45)</f>
        <v>0</v>
      </c>
      <c r="G43" s="184">
        <f>SUM(G44:G45)</f>
        <v>0</v>
      </c>
      <c r="H43" s="184">
        <f>SUM(H44:H45)</f>
        <v>0</v>
      </c>
      <c r="I43" s="184">
        <f>SUM(I44:I45)</f>
        <v>0</v>
      </c>
      <c r="J43" s="184">
        <f>SUM(J44:J45)</f>
        <v>0</v>
      </c>
      <c r="K43" s="41">
        <f t="shared" si="1"/>
        <v>0</v>
      </c>
    </row>
    <row r="44" spans="1:11" s="12" customFormat="1" ht="12" customHeight="1" x14ac:dyDescent="0.2">
      <c r="A44" s="54" t="s">
        <v>56</v>
      </c>
      <c r="B44" s="35">
        <v>2281</v>
      </c>
      <c r="C44" s="35">
        <v>220</v>
      </c>
      <c r="D44" s="186">
        <v>0</v>
      </c>
      <c r="E44" s="186">
        <v>0</v>
      </c>
      <c r="F44" s="186">
        <v>0</v>
      </c>
      <c r="G44" s="186">
        <v>0</v>
      </c>
      <c r="H44" s="186">
        <v>0</v>
      </c>
      <c r="I44" s="186">
        <v>0</v>
      </c>
      <c r="J44" s="186">
        <v>0</v>
      </c>
      <c r="K44" s="41">
        <f t="shared" si="1"/>
        <v>0</v>
      </c>
    </row>
    <row r="45" spans="1:11" s="12" customFormat="1" ht="12" customHeight="1" x14ac:dyDescent="0.2">
      <c r="A45" s="51" t="s">
        <v>57</v>
      </c>
      <c r="B45" s="35">
        <v>2282</v>
      </c>
      <c r="C45" s="35">
        <v>230</v>
      </c>
      <c r="D45" s="186">
        <v>0</v>
      </c>
      <c r="E45" s="186">
        <v>0</v>
      </c>
      <c r="F45" s="186">
        <v>0</v>
      </c>
      <c r="G45" s="186">
        <v>0</v>
      </c>
      <c r="H45" s="186">
        <v>0</v>
      </c>
      <c r="I45" s="186">
        <v>0</v>
      </c>
      <c r="J45" s="186">
        <v>0</v>
      </c>
      <c r="K45" s="41">
        <f t="shared" si="1"/>
        <v>0</v>
      </c>
    </row>
    <row r="46" spans="1:11" s="12" customFormat="1" ht="40.799999999999997" x14ac:dyDescent="0.2">
      <c r="A46" s="48" t="s">
        <v>58</v>
      </c>
      <c r="B46" s="39">
        <v>2400</v>
      </c>
      <c r="C46" s="39">
        <v>240</v>
      </c>
      <c r="D46" s="188">
        <f t="shared" ref="D46:J46" si="3">SUM(D47:D48)</f>
        <v>0</v>
      </c>
      <c r="E46" s="188">
        <f t="shared" si="3"/>
        <v>0</v>
      </c>
      <c r="F46" s="188">
        <f t="shared" si="3"/>
        <v>0</v>
      </c>
      <c r="G46" s="188">
        <f t="shared" si="3"/>
        <v>0</v>
      </c>
      <c r="H46" s="188">
        <f t="shared" si="3"/>
        <v>0</v>
      </c>
      <c r="I46" s="188">
        <f t="shared" si="3"/>
        <v>0</v>
      </c>
      <c r="J46" s="188">
        <f t="shared" si="3"/>
        <v>0</v>
      </c>
      <c r="K46" s="41">
        <f t="shared" si="1"/>
        <v>0</v>
      </c>
    </row>
    <row r="47" spans="1:11" s="12" customFormat="1" ht="51" x14ac:dyDescent="0.2">
      <c r="A47" s="55" t="s">
        <v>59</v>
      </c>
      <c r="B47" s="50">
        <v>2410</v>
      </c>
      <c r="C47" s="50">
        <v>250</v>
      </c>
      <c r="D47" s="185">
        <v>0</v>
      </c>
      <c r="E47" s="184">
        <v>0</v>
      </c>
      <c r="F47" s="185">
        <v>0</v>
      </c>
      <c r="G47" s="185">
        <v>0</v>
      </c>
      <c r="H47" s="185">
        <v>0</v>
      </c>
      <c r="I47" s="185">
        <v>0</v>
      </c>
      <c r="J47" s="185">
        <v>0</v>
      </c>
      <c r="K47" s="41">
        <f t="shared" si="1"/>
        <v>0</v>
      </c>
    </row>
    <row r="48" spans="1:11" s="12" customFormat="1" ht="51" x14ac:dyDescent="0.2">
      <c r="A48" s="55" t="s">
        <v>60</v>
      </c>
      <c r="B48" s="50">
        <v>2420</v>
      </c>
      <c r="C48" s="50">
        <v>260</v>
      </c>
      <c r="D48" s="185">
        <v>0</v>
      </c>
      <c r="E48" s="184">
        <v>0</v>
      </c>
      <c r="F48" s="185">
        <v>0</v>
      </c>
      <c r="G48" s="185">
        <v>0</v>
      </c>
      <c r="H48" s="185">
        <v>0</v>
      </c>
      <c r="I48" s="185">
        <v>0</v>
      </c>
      <c r="J48" s="185">
        <v>0</v>
      </c>
      <c r="K48" s="41">
        <f t="shared" si="1"/>
        <v>0</v>
      </c>
    </row>
    <row r="49" spans="1:11" s="12" customFormat="1" ht="11.25" customHeight="1" x14ac:dyDescent="0.2">
      <c r="A49" s="56" t="s">
        <v>61</v>
      </c>
      <c r="B49" s="39">
        <v>2600</v>
      </c>
      <c r="C49" s="39">
        <v>270</v>
      </c>
      <c r="D49" s="188">
        <f t="shared" ref="D49:J49" si="4">SUM(D50:D52)</f>
        <v>0</v>
      </c>
      <c r="E49" s="188">
        <f t="shared" si="4"/>
        <v>0</v>
      </c>
      <c r="F49" s="188">
        <f t="shared" si="4"/>
        <v>0</v>
      </c>
      <c r="G49" s="188">
        <f t="shared" si="4"/>
        <v>0</v>
      </c>
      <c r="H49" s="188">
        <f t="shared" si="4"/>
        <v>0</v>
      </c>
      <c r="I49" s="188">
        <f t="shared" si="4"/>
        <v>0</v>
      </c>
      <c r="J49" s="188">
        <f t="shared" si="4"/>
        <v>0</v>
      </c>
      <c r="K49" s="41">
        <f t="shared" si="1"/>
        <v>0</v>
      </c>
    </row>
    <row r="50" spans="1:11" s="12" customFormat="1" ht="11.25" customHeight="1" x14ac:dyDescent="0.2">
      <c r="A50" s="52" t="s">
        <v>62</v>
      </c>
      <c r="B50" s="50">
        <v>2610</v>
      </c>
      <c r="C50" s="50">
        <v>280</v>
      </c>
      <c r="D50" s="189">
        <v>0</v>
      </c>
      <c r="E50" s="190">
        <v>0</v>
      </c>
      <c r="F50" s="189">
        <v>0</v>
      </c>
      <c r="G50" s="189">
        <v>0</v>
      </c>
      <c r="H50" s="189">
        <v>0</v>
      </c>
      <c r="I50" s="189">
        <v>0</v>
      </c>
      <c r="J50" s="189">
        <v>0</v>
      </c>
      <c r="K50" s="41">
        <f t="shared" si="1"/>
        <v>0</v>
      </c>
    </row>
    <row r="51" spans="1:11" s="12" customFormat="1" ht="61.2" x14ac:dyDescent="0.2">
      <c r="A51" s="52" t="s">
        <v>63</v>
      </c>
      <c r="B51" s="50">
        <v>2620</v>
      </c>
      <c r="C51" s="50">
        <v>290</v>
      </c>
      <c r="D51" s="189">
        <v>0</v>
      </c>
      <c r="E51" s="190">
        <v>0</v>
      </c>
      <c r="F51" s="189">
        <v>0</v>
      </c>
      <c r="G51" s="189">
        <v>0</v>
      </c>
      <c r="H51" s="189">
        <v>0</v>
      </c>
      <c r="I51" s="189">
        <v>0</v>
      </c>
      <c r="J51" s="189">
        <v>0</v>
      </c>
      <c r="K51" s="41">
        <f t="shared" si="1"/>
        <v>0</v>
      </c>
    </row>
    <row r="52" spans="1:11" s="12" customFormat="1" ht="12" customHeight="1" x14ac:dyDescent="0.2">
      <c r="A52" s="55" t="s">
        <v>64</v>
      </c>
      <c r="B52" s="50">
        <v>2630</v>
      </c>
      <c r="C52" s="50">
        <v>300</v>
      </c>
      <c r="D52" s="189">
        <v>0</v>
      </c>
      <c r="E52" s="190">
        <v>0</v>
      </c>
      <c r="F52" s="189">
        <v>0</v>
      </c>
      <c r="G52" s="189">
        <v>0</v>
      </c>
      <c r="H52" s="189">
        <v>0</v>
      </c>
      <c r="I52" s="189">
        <v>0</v>
      </c>
      <c r="J52" s="189">
        <v>0</v>
      </c>
      <c r="K52" s="41">
        <f t="shared" si="1"/>
        <v>0</v>
      </c>
    </row>
    <row r="53" spans="1:11" s="12" customFormat="1" ht="30.6" x14ac:dyDescent="0.2">
      <c r="A53" s="53" t="s">
        <v>65</v>
      </c>
      <c r="B53" s="39">
        <v>2700</v>
      </c>
      <c r="C53" s="39">
        <v>310</v>
      </c>
      <c r="D53" s="191">
        <f t="shared" ref="D53:J53" si="5">SUM(D54:D56)</f>
        <v>0</v>
      </c>
      <c r="E53" s="191">
        <v>0</v>
      </c>
      <c r="F53" s="191">
        <f t="shared" si="5"/>
        <v>0</v>
      </c>
      <c r="G53" s="191">
        <f t="shared" si="5"/>
        <v>0</v>
      </c>
      <c r="H53" s="191">
        <f t="shared" si="5"/>
        <v>0</v>
      </c>
      <c r="I53" s="191">
        <f t="shared" si="5"/>
        <v>0</v>
      </c>
      <c r="J53" s="191">
        <f t="shared" si="5"/>
        <v>0</v>
      </c>
      <c r="K53" s="41">
        <f t="shared" si="1"/>
        <v>0</v>
      </c>
    </row>
    <row r="54" spans="1:11" s="12" customFormat="1" ht="30.6" x14ac:dyDescent="0.2">
      <c r="A54" s="52" t="s">
        <v>66</v>
      </c>
      <c r="B54" s="50">
        <v>2710</v>
      </c>
      <c r="C54" s="50">
        <v>320</v>
      </c>
      <c r="D54" s="189">
        <v>0</v>
      </c>
      <c r="E54" s="190">
        <v>0</v>
      </c>
      <c r="F54" s="189">
        <v>0</v>
      </c>
      <c r="G54" s="189">
        <v>0</v>
      </c>
      <c r="H54" s="189">
        <v>0</v>
      </c>
      <c r="I54" s="189">
        <v>0</v>
      </c>
      <c r="J54" s="189">
        <v>0</v>
      </c>
      <c r="K54" s="41">
        <f t="shared" si="1"/>
        <v>0</v>
      </c>
    </row>
    <row r="55" spans="1:11" s="12" customFormat="1" ht="10.199999999999999" x14ac:dyDescent="0.2">
      <c r="A55" s="52" t="s">
        <v>67</v>
      </c>
      <c r="B55" s="50">
        <v>2720</v>
      </c>
      <c r="C55" s="50">
        <v>330</v>
      </c>
      <c r="D55" s="189">
        <v>0</v>
      </c>
      <c r="E55" s="190">
        <v>0</v>
      </c>
      <c r="F55" s="189">
        <v>0</v>
      </c>
      <c r="G55" s="189">
        <v>0</v>
      </c>
      <c r="H55" s="189">
        <v>0</v>
      </c>
      <c r="I55" s="189">
        <v>0</v>
      </c>
      <c r="J55" s="189">
        <v>0</v>
      </c>
      <c r="K55" s="41">
        <f t="shared" si="1"/>
        <v>0</v>
      </c>
    </row>
    <row r="56" spans="1:11" s="12" customFormat="1" ht="30.6" x14ac:dyDescent="0.2">
      <c r="A56" s="52" t="s">
        <v>68</v>
      </c>
      <c r="B56" s="50">
        <v>2730</v>
      </c>
      <c r="C56" s="50">
        <v>340</v>
      </c>
      <c r="D56" s="189">
        <v>0</v>
      </c>
      <c r="E56" s="190">
        <v>0</v>
      </c>
      <c r="F56" s="189">
        <v>0</v>
      </c>
      <c r="G56" s="189">
        <v>0</v>
      </c>
      <c r="H56" s="189">
        <v>0</v>
      </c>
      <c r="I56" s="189">
        <v>0</v>
      </c>
      <c r="J56" s="189">
        <v>0</v>
      </c>
      <c r="K56" s="41">
        <f t="shared" si="1"/>
        <v>0</v>
      </c>
    </row>
    <row r="57" spans="1:11" s="12" customFormat="1" ht="20.399999999999999" x14ac:dyDescent="0.2">
      <c r="A57" s="53" t="s">
        <v>69</v>
      </c>
      <c r="B57" s="39">
        <v>2800</v>
      </c>
      <c r="C57" s="39">
        <v>350</v>
      </c>
      <c r="D57" s="192">
        <v>0</v>
      </c>
      <c r="E57" s="191">
        <v>0</v>
      </c>
      <c r="F57" s="192">
        <v>0</v>
      </c>
      <c r="G57" s="192">
        <v>0</v>
      </c>
      <c r="H57" s="192">
        <v>0</v>
      </c>
      <c r="I57" s="192">
        <v>0</v>
      </c>
      <c r="J57" s="192">
        <v>0</v>
      </c>
      <c r="K57" s="41">
        <f t="shared" si="1"/>
        <v>0</v>
      </c>
    </row>
    <row r="58" spans="1:11" s="12" customFormat="1" ht="20.399999999999999" x14ac:dyDescent="0.2">
      <c r="A58" s="39" t="s">
        <v>70</v>
      </c>
      <c r="B58" s="39">
        <v>3000</v>
      </c>
      <c r="C58" s="39">
        <v>360</v>
      </c>
      <c r="D58" s="191">
        <f t="shared" ref="D58:J58" si="6">D59+D73</f>
        <v>31800</v>
      </c>
      <c r="E58" s="191">
        <f t="shared" si="6"/>
        <v>0</v>
      </c>
      <c r="F58" s="191">
        <f t="shared" si="6"/>
        <v>0</v>
      </c>
      <c r="G58" s="191">
        <f t="shared" si="6"/>
        <v>0</v>
      </c>
      <c r="H58" s="191">
        <f t="shared" si="6"/>
        <v>31799.9</v>
      </c>
      <c r="I58" s="191">
        <f t="shared" si="6"/>
        <v>31799.9</v>
      </c>
      <c r="J58" s="191">
        <f t="shared" si="6"/>
        <v>31799.9</v>
      </c>
      <c r="K58" s="41">
        <f t="shared" si="1"/>
        <v>0</v>
      </c>
    </row>
    <row r="59" spans="1:11" s="12" customFormat="1" ht="30.6" x14ac:dyDescent="0.2">
      <c r="A59" s="48" t="s">
        <v>71</v>
      </c>
      <c r="B59" s="39">
        <v>3100</v>
      </c>
      <c r="C59" s="39">
        <v>370</v>
      </c>
      <c r="D59" s="191">
        <f t="shared" ref="D59:J59" si="7">D60+D61+D64+D67+D71+D72</f>
        <v>31800</v>
      </c>
      <c r="E59" s="191">
        <f t="shared" si="7"/>
        <v>0</v>
      </c>
      <c r="F59" s="191">
        <f t="shared" si="7"/>
        <v>0</v>
      </c>
      <c r="G59" s="191">
        <f t="shared" si="7"/>
        <v>0</v>
      </c>
      <c r="H59" s="191">
        <f t="shared" si="7"/>
        <v>31799.9</v>
      </c>
      <c r="I59" s="191">
        <f t="shared" si="7"/>
        <v>31799.9</v>
      </c>
      <c r="J59" s="191">
        <f t="shared" si="7"/>
        <v>31799.9</v>
      </c>
      <c r="K59" s="41">
        <f t="shared" si="1"/>
        <v>0</v>
      </c>
    </row>
    <row r="60" spans="1:11" s="12" customFormat="1" ht="71.400000000000006" x14ac:dyDescent="0.2">
      <c r="A60" s="52" t="s">
        <v>72</v>
      </c>
      <c r="B60" s="50">
        <v>3110</v>
      </c>
      <c r="C60" s="50">
        <v>380</v>
      </c>
      <c r="D60" s="189">
        <v>31800</v>
      </c>
      <c r="E60" s="190">
        <v>0</v>
      </c>
      <c r="F60" s="189">
        <v>0</v>
      </c>
      <c r="G60" s="189">
        <v>0</v>
      </c>
      <c r="H60" s="189">
        <v>31799.9</v>
      </c>
      <c r="I60" s="189">
        <v>31799.9</v>
      </c>
      <c r="J60" s="189">
        <v>31799.9</v>
      </c>
      <c r="K60" s="41">
        <f t="shared" si="1"/>
        <v>0</v>
      </c>
    </row>
    <row r="61" spans="1:11" s="12" customFormat="1" ht="40.799999999999997" x14ac:dyDescent="0.2">
      <c r="A61" s="55" t="s">
        <v>73</v>
      </c>
      <c r="B61" s="50">
        <v>3120</v>
      </c>
      <c r="C61" s="50">
        <v>390</v>
      </c>
      <c r="D61" s="193">
        <f t="shared" ref="D61:J61" si="8">SUM(D62:D63)</f>
        <v>0</v>
      </c>
      <c r="E61" s="193">
        <f t="shared" si="8"/>
        <v>0</v>
      </c>
      <c r="F61" s="193">
        <f t="shared" si="8"/>
        <v>0</v>
      </c>
      <c r="G61" s="193">
        <f t="shared" si="8"/>
        <v>0</v>
      </c>
      <c r="H61" s="193">
        <f t="shared" si="8"/>
        <v>0</v>
      </c>
      <c r="I61" s="193">
        <f t="shared" si="8"/>
        <v>0</v>
      </c>
      <c r="J61" s="193">
        <f t="shared" si="8"/>
        <v>0</v>
      </c>
      <c r="K61" s="41">
        <f t="shared" si="1"/>
        <v>0</v>
      </c>
    </row>
    <row r="62" spans="1:11" s="12" customFormat="1" ht="40.799999999999997" x14ac:dyDescent="0.2">
      <c r="A62" s="51" t="s">
        <v>74</v>
      </c>
      <c r="B62" s="35">
        <v>3121</v>
      </c>
      <c r="C62" s="35">
        <v>400</v>
      </c>
      <c r="D62" s="168">
        <v>0</v>
      </c>
      <c r="E62" s="194">
        <v>0</v>
      </c>
      <c r="F62" s="168">
        <v>0</v>
      </c>
      <c r="G62" s="168">
        <v>0</v>
      </c>
      <c r="H62" s="168">
        <v>0</v>
      </c>
      <c r="I62" s="168">
        <v>0</v>
      </c>
      <c r="J62" s="168">
        <v>0</v>
      </c>
      <c r="K62" s="41">
        <f t="shared" si="1"/>
        <v>0</v>
      </c>
    </row>
    <row r="63" spans="1:11" s="12" customFormat="1" ht="51" x14ac:dyDescent="0.2">
      <c r="A63" s="51" t="s">
        <v>75</v>
      </c>
      <c r="B63" s="35">
        <v>3122</v>
      </c>
      <c r="C63" s="35">
        <v>410</v>
      </c>
      <c r="D63" s="168">
        <v>0</v>
      </c>
      <c r="E63" s="194">
        <v>0</v>
      </c>
      <c r="F63" s="168">
        <v>0</v>
      </c>
      <c r="G63" s="168">
        <v>0</v>
      </c>
      <c r="H63" s="168">
        <v>0</v>
      </c>
      <c r="I63" s="168">
        <v>0</v>
      </c>
      <c r="J63" s="168">
        <v>0</v>
      </c>
      <c r="K63" s="41">
        <f t="shared" si="1"/>
        <v>0</v>
      </c>
    </row>
    <row r="64" spans="1:11" s="12" customFormat="1" ht="20.399999999999999" x14ac:dyDescent="0.2">
      <c r="A64" s="49" t="s">
        <v>76</v>
      </c>
      <c r="B64" s="50">
        <v>3130</v>
      </c>
      <c r="C64" s="50">
        <v>420</v>
      </c>
      <c r="D64" s="190">
        <f t="shared" ref="D64:J64" si="9">SUM(D65:D66)</f>
        <v>0</v>
      </c>
      <c r="E64" s="190">
        <f t="shared" si="9"/>
        <v>0</v>
      </c>
      <c r="F64" s="190">
        <f t="shared" si="9"/>
        <v>0</v>
      </c>
      <c r="G64" s="190">
        <f t="shared" si="9"/>
        <v>0</v>
      </c>
      <c r="H64" s="190">
        <f t="shared" si="9"/>
        <v>0</v>
      </c>
      <c r="I64" s="190">
        <f t="shared" si="9"/>
        <v>0</v>
      </c>
      <c r="J64" s="190">
        <f t="shared" si="9"/>
        <v>0</v>
      </c>
      <c r="K64" s="41">
        <f t="shared" si="1"/>
        <v>0</v>
      </c>
    </row>
    <row r="65" spans="1:11" s="12" customFormat="1" ht="61.2" x14ac:dyDescent="0.2">
      <c r="A65" s="51" t="s">
        <v>77</v>
      </c>
      <c r="B65" s="35">
        <v>3131</v>
      </c>
      <c r="C65" s="35">
        <v>430</v>
      </c>
      <c r="D65" s="168">
        <v>0</v>
      </c>
      <c r="E65" s="194">
        <v>0</v>
      </c>
      <c r="F65" s="168">
        <v>0</v>
      </c>
      <c r="G65" s="168">
        <v>0</v>
      </c>
      <c r="H65" s="168">
        <v>0</v>
      </c>
      <c r="I65" s="168">
        <v>0</v>
      </c>
      <c r="J65" s="168">
        <v>0</v>
      </c>
      <c r="K65" s="41">
        <f t="shared" si="1"/>
        <v>0</v>
      </c>
    </row>
    <row r="66" spans="1:11" s="12" customFormat="1" ht="51" x14ac:dyDescent="0.2">
      <c r="A66" s="51" t="s">
        <v>78</v>
      </c>
      <c r="B66" s="35">
        <v>3132</v>
      </c>
      <c r="C66" s="35">
        <v>440</v>
      </c>
      <c r="D66" s="168">
        <v>0</v>
      </c>
      <c r="E66" s="194">
        <v>0</v>
      </c>
      <c r="F66" s="168">
        <v>0</v>
      </c>
      <c r="G66" s="168">
        <v>0</v>
      </c>
      <c r="H66" s="168">
        <v>0</v>
      </c>
      <c r="I66" s="168">
        <v>0</v>
      </c>
      <c r="J66" s="168">
        <v>0</v>
      </c>
      <c r="K66" s="41">
        <f t="shared" si="1"/>
        <v>0</v>
      </c>
    </row>
    <row r="67" spans="1:11" s="12" customFormat="1" ht="40.799999999999997" x14ac:dyDescent="0.2">
      <c r="A67" s="49" t="s">
        <v>79</v>
      </c>
      <c r="B67" s="50">
        <v>3140</v>
      </c>
      <c r="C67" s="50">
        <v>450</v>
      </c>
      <c r="D67" s="190">
        <f t="shared" ref="D67:J67" si="10">SUM(D68:D70)</f>
        <v>0</v>
      </c>
      <c r="E67" s="190">
        <f t="shared" si="10"/>
        <v>0</v>
      </c>
      <c r="F67" s="190">
        <f t="shared" si="10"/>
        <v>0</v>
      </c>
      <c r="G67" s="190">
        <f t="shared" si="10"/>
        <v>0</v>
      </c>
      <c r="H67" s="190">
        <f t="shared" si="10"/>
        <v>0</v>
      </c>
      <c r="I67" s="190">
        <f t="shared" si="10"/>
        <v>0</v>
      </c>
      <c r="J67" s="190">
        <f t="shared" si="10"/>
        <v>0</v>
      </c>
      <c r="K67" s="41">
        <f t="shared" si="1"/>
        <v>0</v>
      </c>
    </row>
    <row r="68" spans="1:11" s="12" customFormat="1" ht="52.8" x14ac:dyDescent="0.2">
      <c r="A68" s="58" t="s">
        <v>121</v>
      </c>
      <c r="B68" s="35">
        <v>3141</v>
      </c>
      <c r="C68" s="35">
        <v>460</v>
      </c>
      <c r="D68" s="168">
        <v>0</v>
      </c>
      <c r="E68" s="194">
        <v>0</v>
      </c>
      <c r="F68" s="168">
        <v>0</v>
      </c>
      <c r="G68" s="168">
        <v>0</v>
      </c>
      <c r="H68" s="168">
        <v>0</v>
      </c>
      <c r="I68" s="168">
        <v>0</v>
      </c>
      <c r="J68" s="168">
        <v>0</v>
      </c>
      <c r="K68" s="41">
        <f t="shared" si="1"/>
        <v>0</v>
      </c>
    </row>
    <row r="69" spans="1:11" s="12" customFormat="1" ht="63" x14ac:dyDescent="0.2">
      <c r="A69" s="58" t="s">
        <v>122</v>
      </c>
      <c r="B69" s="35">
        <v>3142</v>
      </c>
      <c r="C69" s="35">
        <v>470</v>
      </c>
      <c r="D69" s="168">
        <v>0</v>
      </c>
      <c r="E69" s="194">
        <v>0</v>
      </c>
      <c r="F69" s="168">
        <v>0</v>
      </c>
      <c r="G69" s="168">
        <v>0</v>
      </c>
      <c r="H69" s="168">
        <v>0</v>
      </c>
      <c r="I69" s="168">
        <v>0</v>
      </c>
      <c r="J69" s="168">
        <v>0</v>
      </c>
      <c r="K69" s="41">
        <f t="shared" si="1"/>
        <v>0</v>
      </c>
    </row>
    <row r="70" spans="1:11" s="12" customFormat="1" ht="52.8" x14ac:dyDescent="0.2">
      <c r="A70" s="58" t="s">
        <v>123</v>
      </c>
      <c r="B70" s="35">
        <v>3143</v>
      </c>
      <c r="C70" s="35">
        <v>480</v>
      </c>
      <c r="D70" s="168">
        <v>0</v>
      </c>
      <c r="E70" s="194">
        <v>0</v>
      </c>
      <c r="F70" s="168">
        <v>0</v>
      </c>
      <c r="G70" s="168">
        <v>0</v>
      </c>
      <c r="H70" s="168">
        <v>0</v>
      </c>
      <c r="I70" s="168">
        <v>0</v>
      </c>
      <c r="J70" s="168">
        <v>0</v>
      </c>
      <c r="K70" s="41">
        <f t="shared" si="1"/>
        <v>0</v>
      </c>
    </row>
    <row r="71" spans="1:11" s="12" customFormat="1" ht="40.799999999999997" x14ac:dyDescent="0.2">
      <c r="A71" s="49" t="s">
        <v>80</v>
      </c>
      <c r="B71" s="50">
        <v>3150</v>
      </c>
      <c r="C71" s="50">
        <v>490</v>
      </c>
      <c r="D71" s="189">
        <v>0</v>
      </c>
      <c r="E71" s="190">
        <v>0</v>
      </c>
      <c r="F71" s="189">
        <v>0</v>
      </c>
      <c r="G71" s="189">
        <v>0</v>
      </c>
      <c r="H71" s="189">
        <v>0</v>
      </c>
      <c r="I71" s="189">
        <v>0</v>
      </c>
      <c r="J71" s="189">
        <v>0</v>
      </c>
      <c r="K71" s="41">
        <f t="shared" si="1"/>
        <v>0</v>
      </c>
    </row>
    <row r="72" spans="1:11" s="12" customFormat="1" ht="51" x14ac:dyDescent="0.2">
      <c r="A72" s="49" t="s">
        <v>81</v>
      </c>
      <c r="B72" s="50">
        <v>3160</v>
      </c>
      <c r="C72" s="50">
        <v>500</v>
      </c>
      <c r="D72" s="189">
        <v>0</v>
      </c>
      <c r="E72" s="190">
        <v>0</v>
      </c>
      <c r="F72" s="189">
        <v>0</v>
      </c>
      <c r="G72" s="189">
        <v>0</v>
      </c>
      <c r="H72" s="189">
        <v>0</v>
      </c>
      <c r="I72" s="189">
        <v>0</v>
      </c>
      <c r="J72" s="189">
        <v>0</v>
      </c>
      <c r="K72" s="41">
        <f t="shared" si="1"/>
        <v>0</v>
      </c>
    </row>
    <row r="73" spans="1:11" s="12" customFormat="1" ht="20.399999999999999" x14ac:dyDescent="0.2">
      <c r="A73" s="48" t="s">
        <v>82</v>
      </c>
      <c r="B73" s="39">
        <v>3200</v>
      </c>
      <c r="C73" s="39">
        <v>510</v>
      </c>
      <c r="D73" s="191">
        <f t="shared" ref="D73:J73" si="11">SUM(D74:D77)</f>
        <v>0</v>
      </c>
      <c r="E73" s="191">
        <f t="shared" si="11"/>
        <v>0</v>
      </c>
      <c r="F73" s="191">
        <f t="shared" si="11"/>
        <v>0</v>
      </c>
      <c r="G73" s="191">
        <f t="shared" si="11"/>
        <v>0</v>
      </c>
      <c r="H73" s="191">
        <f t="shared" si="11"/>
        <v>0</v>
      </c>
      <c r="I73" s="191">
        <f t="shared" si="11"/>
        <v>0</v>
      </c>
      <c r="J73" s="191">
        <f t="shared" si="11"/>
        <v>0</v>
      </c>
      <c r="K73" s="41">
        <f t="shared" si="1"/>
        <v>0</v>
      </c>
    </row>
    <row r="74" spans="1:11" s="12" customFormat="1" ht="81.599999999999994" x14ac:dyDescent="0.2">
      <c r="A74" s="52" t="s">
        <v>83</v>
      </c>
      <c r="B74" s="50">
        <v>3210</v>
      </c>
      <c r="C74" s="50">
        <v>520</v>
      </c>
      <c r="D74" s="195">
        <v>0</v>
      </c>
      <c r="E74" s="196">
        <v>0</v>
      </c>
      <c r="F74" s="195">
        <v>0</v>
      </c>
      <c r="G74" s="195">
        <v>0</v>
      </c>
      <c r="H74" s="195">
        <v>0</v>
      </c>
      <c r="I74" s="195">
        <v>0</v>
      </c>
      <c r="J74" s="195">
        <v>0</v>
      </c>
      <c r="K74" s="41">
        <f t="shared" si="1"/>
        <v>0</v>
      </c>
    </row>
    <row r="75" spans="1:11" s="12" customFormat="1" ht="61.2" x14ac:dyDescent="0.2">
      <c r="A75" s="52" t="s">
        <v>84</v>
      </c>
      <c r="B75" s="50">
        <v>3220</v>
      </c>
      <c r="C75" s="50">
        <v>530</v>
      </c>
      <c r="D75" s="195">
        <v>0</v>
      </c>
      <c r="E75" s="196">
        <v>0</v>
      </c>
      <c r="F75" s="195">
        <v>0</v>
      </c>
      <c r="G75" s="195">
        <v>0</v>
      </c>
      <c r="H75" s="195">
        <v>0</v>
      </c>
      <c r="I75" s="195">
        <v>0</v>
      </c>
      <c r="J75" s="195">
        <v>0</v>
      </c>
      <c r="K75" s="41">
        <f t="shared" si="1"/>
        <v>0</v>
      </c>
    </row>
    <row r="76" spans="1:11" s="12" customFormat="1" ht="11.25" customHeight="1" x14ac:dyDescent="0.2">
      <c r="A76" s="49" t="s">
        <v>85</v>
      </c>
      <c r="B76" s="50">
        <v>3230</v>
      </c>
      <c r="C76" s="50">
        <v>540</v>
      </c>
      <c r="D76" s="195">
        <v>0</v>
      </c>
      <c r="E76" s="196">
        <v>0</v>
      </c>
      <c r="F76" s="195">
        <v>0</v>
      </c>
      <c r="G76" s="195">
        <v>0</v>
      </c>
      <c r="H76" s="195">
        <v>0</v>
      </c>
      <c r="I76" s="195">
        <v>0</v>
      </c>
      <c r="J76" s="195">
        <v>0</v>
      </c>
      <c r="K76" s="41">
        <f t="shared" si="1"/>
        <v>0</v>
      </c>
    </row>
    <row r="77" spans="1:11" s="12" customFormat="1" ht="30.6" x14ac:dyDescent="0.2">
      <c r="A77" s="52" t="s">
        <v>86</v>
      </c>
      <c r="B77" s="50">
        <v>3240</v>
      </c>
      <c r="C77" s="50">
        <v>550</v>
      </c>
      <c r="D77" s="189">
        <v>0</v>
      </c>
      <c r="E77" s="190">
        <v>0</v>
      </c>
      <c r="F77" s="189">
        <v>0</v>
      </c>
      <c r="G77" s="189">
        <v>0</v>
      </c>
      <c r="H77" s="189">
        <v>0</v>
      </c>
      <c r="I77" s="189">
        <v>0</v>
      </c>
      <c r="J77" s="189">
        <v>0</v>
      </c>
      <c r="K77" s="41">
        <f t="shared" si="1"/>
        <v>0</v>
      </c>
    </row>
    <row r="78" spans="1:11" s="12" customFormat="1" ht="30.6" x14ac:dyDescent="0.2">
      <c r="A78" s="39" t="s">
        <v>87</v>
      </c>
      <c r="B78" s="39">
        <v>4100</v>
      </c>
      <c r="C78" s="39">
        <v>560</v>
      </c>
      <c r="D78" s="196">
        <f t="shared" ref="D78:J78" si="12">SUM(D79)</f>
        <v>0</v>
      </c>
      <c r="E78" s="196">
        <f t="shared" si="12"/>
        <v>0</v>
      </c>
      <c r="F78" s="196">
        <f t="shared" si="12"/>
        <v>0</v>
      </c>
      <c r="G78" s="196">
        <f t="shared" si="12"/>
        <v>0</v>
      </c>
      <c r="H78" s="196">
        <f t="shared" si="12"/>
        <v>0</v>
      </c>
      <c r="I78" s="196">
        <f t="shared" si="12"/>
        <v>0</v>
      </c>
      <c r="J78" s="196">
        <f t="shared" si="12"/>
        <v>0</v>
      </c>
      <c r="K78" s="41">
        <f t="shared" si="1"/>
        <v>0</v>
      </c>
    </row>
    <row r="79" spans="1:11" s="12" customFormat="1" ht="30.6" x14ac:dyDescent="0.2">
      <c r="A79" s="49" t="s">
        <v>88</v>
      </c>
      <c r="B79" s="50">
        <v>4110</v>
      </c>
      <c r="C79" s="50">
        <v>570</v>
      </c>
      <c r="D79" s="190">
        <f t="shared" ref="D79:J79" si="13">SUM(D80:D82)</f>
        <v>0</v>
      </c>
      <c r="E79" s="190">
        <f t="shared" si="13"/>
        <v>0</v>
      </c>
      <c r="F79" s="190">
        <f t="shared" si="13"/>
        <v>0</v>
      </c>
      <c r="G79" s="190">
        <f t="shared" si="13"/>
        <v>0</v>
      </c>
      <c r="H79" s="190">
        <f t="shared" si="13"/>
        <v>0</v>
      </c>
      <c r="I79" s="190">
        <f t="shared" si="13"/>
        <v>0</v>
      </c>
      <c r="J79" s="190">
        <f t="shared" si="13"/>
        <v>0</v>
      </c>
      <c r="K79" s="41">
        <f t="shared" si="1"/>
        <v>0</v>
      </c>
    </row>
    <row r="80" spans="1:11" s="12" customFormat="1" ht="61.2" x14ac:dyDescent="0.2">
      <c r="A80" s="51" t="s">
        <v>89</v>
      </c>
      <c r="B80" s="35">
        <v>4111</v>
      </c>
      <c r="C80" s="35">
        <v>580</v>
      </c>
      <c r="D80" s="189">
        <v>0</v>
      </c>
      <c r="E80" s="190">
        <v>0</v>
      </c>
      <c r="F80" s="189">
        <v>0</v>
      </c>
      <c r="G80" s="189">
        <v>0</v>
      </c>
      <c r="H80" s="189">
        <v>0</v>
      </c>
      <c r="I80" s="189">
        <v>0</v>
      </c>
      <c r="J80" s="189">
        <v>0</v>
      </c>
      <c r="K80" s="41">
        <f t="shared" si="1"/>
        <v>0</v>
      </c>
    </row>
    <row r="81" spans="1:11" s="12" customFormat="1" ht="61.2" x14ac:dyDescent="0.2">
      <c r="A81" s="51" t="s">
        <v>90</v>
      </c>
      <c r="B81" s="35">
        <v>4112</v>
      </c>
      <c r="C81" s="35">
        <v>590</v>
      </c>
      <c r="D81" s="189">
        <v>0</v>
      </c>
      <c r="E81" s="190">
        <v>0</v>
      </c>
      <c r="F81" s="189">
        <v>0</v>
      </c>
      <c r="G81" s="189">
        <v>0</v>
      </c>
      <c r="H81" s="189">
        <v>0</v>
      </c>
      <c r="I81" s="189">
        <v>0</v>
      </c>
      <c r="J81" s="189">
        <v>0</v>
      </c>
      <c r="K81" s="41">
        <f t="shared" si="1"/>
        <v>0</v>
      </c>
    </row>
    <row r="82" spans="1:11" s="12" customFormat="1" ht="43.8" x14ac:dyDescent="0.2">
      <c r="A82" s="167" t="s">
        <v>125</v>
      </c>
      <c r="B82" s="35">
        <v>4113</v>
      </c>
      <c r="C82" s="35">
        <v>600</v>
      </c>
      <c r="D82" s="168">
        <v>0</v>
      </c>
      <c r="E82" s="194">
        <v>0</v>
      </c>
      <c r="F82" s="168">
        <v>0</v>
      </c>
      <c r="G82" s="168">
        <v>0</v>
      </c>
      <c r="H82" s="168">
        <v>0</v>
      </c>
      <c r="I82" s="168">
        <v>0</v>
      </c>
      <c r="J82" s="168">
        <v>0</v>
      </c>
      <c r="K82" s="41">
        <f t="shared" si="1"/>
        <v>0</v>
      </c>
    </row>
    <row r="83" spans="1:11" s="12" customFormat="1" ht="30.6" x14ac:dyDescent="0.2">
      <c r="A83" s="39" t="s">
        <v>91</v>
      </c>
      <c r="B83" s="39">
        <v>4200</v>
      </c>
      <c r="C83" s="39">
        <v>610</v>
      </c>
      <c r="D83" s="191">
        <f t="shared" ref="D83:J83" si="14">D84</f>
        <v>0</v>
      </c>
      <c r="E83" s="191">
        <f t="shared" si="14"/>
        <v>0</v>
      </c>
      <c r="F83" s="191">
        <f t="shared" si="14"/>
        <v>0</v>
      </c>
      <c r="G83" s="191">
        <f t="shared" si="14"/>
        <v>0</v>
      </c>
      <c r="H83" s="191">
        <f t="shared" si="14"/>
        <v>0</v>
      </c>
      <c r="I83" s="191">
        <f t="shared" si="14"/>
        <v>0</v>
      </c>
      <c r="J83" s="191">
        <f t="shared" si="14"/>
        <v>0</v>
      </c>
      <c r="K83" s="41">
        <f t="shared" si="1"/>
        <v>0</v>
      </c>
    </row>
    <row r="84" spans="1:11" s="12" customFormat="1" ht="30.6" x14ac:dyDescent="0.2">
      <c r="A84" s="49" t="s">
        <v>92</v>
      </c>
      <c r="B84" s="50">
        <v>4210</v>
      </c>
      <c r="C84" s="50">
        <v>620</v>
      </c>
      <c r="D84" s="189">
        <v>0</v>
      </c>
      <c r="E84" s="190">
        <v>0</v>
      </c>
      <c r="F84" s="189">
        <v>0</v>
      </c>
      <c r="G84" s="189">
        <v>0</v>
      </c>
      <c r="H84" s="189">
        <v>0</v>
      </c>
      <c r="I84" s="189">
        <v>0</v>
      </c>
      <c r="J84" s="189">
        <v>0</v>
      </c>
      <c r="K84" s="41">
        <f t="shared" si="1"/>
        <v>0</v>
      </c>
    </row>
    <row r="85" spans="1:11" s="12" customFormat="1" ht="10.199999999999999" x14ac:dyDescent="0.2">
      <c r="A85" s="51" t="s">
        <v>93</v>
      </c>
      <c r="B85" s="35">
        <v>5000</v>
      </c>
      <c r="C85" s="35">
        <v>630</v>
      </c>
      <c r="D85" s="168" t="s">
        <v>94</v>
      </c>
      <c r="E85" s="168">
        <v>31800</v>
      </c>
      <c r="F85" s="169" t="s">
        <v>94</v>
      </c>
      <c r="G85" s="169" t="s">
        <v>94</v>
      </c>
      <c r="H85" s="169" t="s">
        <v>94</v>
      </c>
      <c r="I85" s="169" t="s">
        <v>94</v>
      </c>
      <c r="J85" s="169" t="s">
        <v>94</v>
      </c>
      <c r="K85" s="169" t="s">
        <v>94</v>
      </c>
    </row>
    <row r="86" spans="1:11" s="12" customFormat="1" ht="10.199999999999999" hidden="1" x14ac:dyDescent="0.2">
      <c r="A86" s="59"/>
      <c r="B86" s="60"/>
      <c r="C86" s="170"/>
      <c r="D86" s="197"/>
      <c r="E86" s="198"/>
      <c r="F86" s="197"/>
      <c r="G86" s="197"/>
      <c r="H86" s="197"/>
      <c r="I86" s="197"/>
      <c r="J86" s="197"/>
      <c r="K86" s="101"/>
    </row>
    <row r="87" spans="1:11" s="12" customFormat="1" ht="10.199999999999999" hidden="1" x14ac:dyDescent="0.2">
      <c r="A87" s="51"/>
      <c r="B87" s="35"/>
      <c r="C87" s="173"/>
      <c r="D87" s="199"/>
      <c r="E87" s="200"/>
      <c r="F87" s="199"/>
      <c r="G87" s="199"/>
      <c r="H87" s="199"/>
      <c r="I87" s="199"/>
      <c r="J87" s="199"/>
      <c r="K87" s="201"/>
    </row>
    <row r="88" spans="1:11" s="12" customFormat="1" ht="10.199999999999999" hidden="1" x14ac:dyDescent="0.2">
      <c r="A88" s="51"/>
      <c r="B88" s="35"/>
      <c r="C88" s="173"/>
      <c r="D88" s="199"/>
      <c r="E88" s="200"/>
      <c r="F88" s="199"/>
      <c r="G88" s="199"/>
      <c r="H88" s="199"/>
      <c r="I88" s="199"/>
      <c r="J88" s="199"/>
      <c r="K88" s="201"/>
    </row>
    <row r="89" spans="1:11" s="12" customFormat="1" ht="10.199999999999999" hidden="1" x14ac:dyDescent="0.2">
      <c r="A89" s="51"/>
      <c r="B89" s="35"/>
      <c r="C89" s="173"/>
      <c r="D89" s="199"/>
      <c r="E89" s="200"/>
      <c r="F89" s="199"/>
      <c r="G89" s="199"/>
      <c r="H89" s="199"/>
      <c r="I89" s="199"/>
      <c r="J89" s="199"/>
      <c r="K89" s="201"/>
    </row>
    <row r="90" spans="1:11" s="12" customFormat="1" ht="11.4" hidden="1" x14ac:dyDescent="0.2">
      <c r="A90" s="65"/>
      <c r="B90" s="39"/>
      <c r="C90" s="202"/>
      <c r="D90" s="203"/>
      <c r="E90" s="204"/>
      <c r="F90" s="203"/>
      <c r="G90" s="203"/>
      <c r="H90" s="203"/>
      <c r="I90" s="203"/>
      <c r="J90" s="203"/>
      <c r="K90" s="205"/>
    </row>
    <row r="91" spans="1:11" s="12" customFormat="1" ht="10.199999999999999" hidden="1" x14ac:dyDescent="0.2">
      <c r="A91" s="49"/>
      <c r="B91" s="50"/>
      <c r="C91" s="173"/>
      <c r="D91" s="206"/>
      <c r="E91" s="207"/>
      <c r="F91" s="206"/>
      <c r="G91" s="206"/>
      <c r="H91" s="206"/>
      <c r="I91" s="206"/>
      <c r="J91" s="206"/>
      <c r="K91" s="103"/>
    </row>
    <row r="92" spans="1:11" s="12" customFormat="1" ht="10.199999999999999" hidden="1" x14ac:dyDescent="0.2">
      <c r="A92" s="49"/>
      <c r="B92" s="50"/>
      <c r="C92" s="173"/>
      <c r="D92" s="206"/>
      <c r="E92" s="207"/>
      <c r="F92" s="206"/>
      <c r="G92" s="206"/>
      <c r="H92" s="206"/>
      <c r="I92" s="206"/>
      <c r="J92" s="206"/>
      <c r="K92" s="103"/>
    </row>
    <row r="93" spans="1:11" s="12" customFormat="1" ht="10.199999999999999" hidden="1" x14ac:dyDescent="0.2">
      <c r="A93" s="176"/>
      <c r="B93" s="140"/>
      <c r="C93" s="202"/>
      <c r="D93" s="208"/>
      <c r="E93" s="209"/>
      <c r="F93" s="208"/>
      <c r="G93" s="208"/>
      <c r="H93" s="208"/>
      <c r="I93" s="208"/>
      <c r="J93" s="208"/>
      <c r="K93" s="208"/>
    </row>
    <row r="94" spans="1:11" s="12" customFormat="1" ht="71.400000000000006" x14ac:dyDescent="0.2">
      <c r="A94" s="177" t="s">
        <v>157</v>
      </c>
      <c r="B94" s="72"/>
      <c r="C94" s="178"/>
      <c r="D94" s="179"/>
      <c r="E94" s="210"/>
      <c r="F94" s="179"/>
      <c r="G94" s="179"/>
      <c r="H94" s="179"/>
      <c r="I94" s="179"/>
      <c r="J94" s="179"/>
      <c r="K94" s="179"/>
    </row>
    <row r="95" spans="1:11" s="12" customFormat="1" ht="3" customHeight="1" x14ac:dyDescent="0.2">
      <c r="A95" s="181"/>
      <c r="B95" s="72"/>
      <c r="C95" s="178"/>
      <c r="D95" s="179"/>
      <c r="E95" s="210"/>
      <c r="F95" s="179"/>
      <c r="G95" s="179"/>
      <c r="H95" s="179"/>
      <c r="I95" s="179"/>
      <c r="J95" s="179"/>
      <c r="K95" s="179"/>
    </row>
    <row r="96" spans="1:11" s="12" customFormat="1" ht="10.199999999999999" hidden="1" x14ac:dyDescent="0.2">
      <c r="A96" s="181"/>
      <c r="B96" s="72"/>
      <c r="C96" s="178"/>
      <c r="D96" s="179"/>
      <c r="E96" s="182"/>
      <c r="F96" s="179"/>
      <c r="G96" s="179"/>
      <c r="H96" s="179"/>
      <c r="I96" s="179"/>
      <c r="J96" s="179"/>
      <c r="K96" s="179"/>
    </row>
    <row r="97" spans="1:8" x14ac:dyDescent="0.3">
      <c r="A97" s="76" t="str">
        <f>[1]ЗАПОЛНИТЬ!F30</f>
        <v xml:space="preserve">Керівник </v>
      </c>
      <c r="B97" s="146"/>
      <c r="C97" s="146"/>
      <c r="D97" s="146"/>
      <c r="F97" s="110" t="str">
        <f>[1]ЗАПОЛНИТЬ!F26</f>
        <v>Л. О. Темченко</v>
      </c>
      <c r="G97" s="110"/>
      <c r="H97" s="110"/>
    </row>
    <row r="98" spans="1:8" x14ac:dyDescent="0.3">
      <c r="B98" s="147" t="s">
        <v>97</v>
      </c>
      <c r="C98" s="147"/>
      <c r="D98" s="147"/>
      <c r="F98" s="113" t="s">
        <v>98</v>
      </c>
      <c r="G98" s="113"/>
      <c r="H98" s="3"/>
    </row>
    <row r="99" spans="1:8" x14ac:dyDescent="0.3">
      <c r="A99" s="76" t="str">
        <f>[1]ЗАПОЛНИТЬ!F31</f>
        <v>Головний бухгалтер</v>
      </c>
      <c r="B99" s="146"/>
      <c r="C99" s="146"/>
      <c r="D99" s="146"/>
      <c r="F99" s="110" t="str">
        <f>[1]ЗАПОЛНИТЬ!F28</f>
        <v>А. М. Трусевич</v>
      </c>
      <c r="G99" s="110"/>
      <c r="H99" s="110"/>
    </row>
    <row r="100" spans="1:8" ht="8.25" customHeight="1" x14ac:dyDescent="0.3">
      <c r="B100" s="147" t="s">
        <v>97</v>
      </c>
      <c r="C100" s="147"/>
      <c r="D100" s="147"/>
      <c r="F100" s="113" t="s">
        <v>98</v>
      </c>
      <c r="G100" s="113"/>
      <c r="H100" s="3"/>
    </row>
    <row r="101" spans="1:8" ht="12.75" customHeight="1" x14ac:dyDescent="0.3">
      <c r="A101" s="3" t="str">
        <f>[1]ЗАПОЛНИТЬ!C19</f>
        <v>" 12 "січня2016 року</v>
      </c>
    </row>
    <row r="102" spans="1:8" x14ac:dyDescent="0.3">
      <c r="A102" s="12" t="s">
        <v>99</v>
      </c>
    </row>
  </sheetData>
  <mergeCells count="34">
    <mergeCell ref="B99:D99"/>
    <mergeCell ref="F99:H99"/>
    <mergeCell ref="B100:D100"/>
    <mergeCell ref="F100:G100"/>
    <mergeCell ref="I18:I20"/>
    <mergeCell ref="J18:J20"/>
    <mergeCell ref="K18:K20"/>
    <mergeCell ref="B97:D97"/>
    <mergeCell ref="F97:H97"/>
    <mergeCell ref="B98:D98"/>
    <mergeCell ref="F98:G98"/>
    <mergeCell ref="A15:B15"/>
    <mergeCell ref="E15:K15"/>
    <mergeCell ref="A18:A20"/>
    <mergeCell ref="B18:B20"/>
    <mergeCell ref="C18:C20"/>
    <mergeCell ref="D18:D20"/>
    <mergeCell ref="E18:E20"/>
    <mergeCell ref="F18:F20"/>
    <mergeCell ref="G18:G20"/>
    <mergeCell ref="H18:H20"/>
    <mergeCell ref="B11:I11"/>
    <mergeCell ref="A12:B12"/>
    <mergeCell ref="E12:I12"/>
    <mergeCell ref="A13:B13"/>
    <mergeCell ref="E13:K13"/>
    <mergeCell ref="A14:B14"/>
    <mergeCell ref="E14:K14"/>
    <mergeCell ref="H1:K3"/>
    <mergeCell ref="A4:K4"/>
    <mergeCell ref="A5:G5"/>
    <mergeCell ref="A6:K6"/>
    <mergeCell ref="B9:I9"/>
    <mergeCell ref="B10:I10"/>
  </mergeCell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211" customWidth="1"/>
    <col min="2" max="2" width="4.6640625" style="211" customWidth="1"/>
    <col min="3" max="3" width="3.88671875" style="211" customWidth="1"/>
    <col min="4" max="4" width="7.5546875" style="211" customWidth="1"/>
    <col min="5" max="5" width="9.109375" style="211" customWidth="1"/>
    <col min="6" max="6" width="8.109375" style="211" customWidth="1"/>
    <col min="7" max="7" width="7.44140625" style="211" customWidth="1"/>
    <col min="8" max="8" width="8.88671875" style="211" customWidth="1"/>
    <col min="9" max="9" width="8.5546875" style="211" customWidth="1"/>
    <col min="10" max="10" width="8.109375" style="211" customWidth="1"/>
    <col min="11" max="11" width="9.44140625" style="211" customWidth="1"/>
    <col min="12" max="12" width="6.6640625" style="211" customWidth="1"/>
    <col min="13" max="13" width="11.44140625" style="211" customWidth="1"/>
    <col min="14" max="256" width="9.109375" style="211"/>
    <col min="257" max="257" width="61.6640625" style="211" customWidth="1"/>
    <col min="258" max="258" width="4.6640625" style="211" customWidth="1"/>
    <col min="259" max="259" width="3.88671875" style="211" customWidth="1"/>
    <col min="260" max="260" width="7.5546875" style="211" customWidth="1"/>
    <col min="261" max="261" width="9.109375" style="211" customWidth="1"/>
    <col min="262" max="262" width="8.109375" style="211" customWidth="1"/>
    <col min="263" max="263" width="7.44140625" style="211" customWidth="1"/>
    <col min="264" max="264" width="8.88671875" style="211" customWidth="1"/>
    <col min="265" max="265" width="8.5546875" style="211" customWidth="1"/>
    <col min="266" max="266" width="8.109375" style="211" customWidth="1"/>
    <col min="267" max="267" width="9.44140625" style="211" customWidth="1"/>
    <col min="268" max="268" width="6.6640625" style="211" customWidth="1"/>
    <col min="269" max="269" width="11.44140625" style="211" customWidth="1"/>
    <col min="270" max="512" width="9.109375" style="211"/>
    <col min="513" max="513" width="61.6640625" style="211" customWidth="1"/>
    <col min="514" max="514" width="4.6640625" style="211" customWidth="1"/>
    <col min="515" max="515" width="3.88671875" style="211" customWidth="1"/>
    <col min="516" max="516" width="7.5546875" style="211" customWidth="1"/>
    <col min="517" max="517" width="9.109375" style="211" customWidth="1"/>
    <col min="518" max="518" width="8.109375" style="211" customWidth="1"/>
    <col min="519" max="519" width="7.44140625" style="211" customWidth="1"/>
    <col min="520" max="520" width="8.88671875" style="211" customWidth="1"/>
    <col min="521" max="521" width="8.5546875" style="211" customWidth="1"/>
    <col min="522" max="522" width="8.109375" style="211" customWidth="1"/>
    <col min="523" max="523" width="9.44140625" style="211" customWidth="1"/>
    <col min="524" max="524" width="6.6640625" style="211" customWidth="1"/>
    <col min="525" max="525" width="11.44140625" style="211" customWidth="1"/>
    <col min="526" max="768" width="9.109375" style="211"/>
    <col min="769" max="769" width="61.6640625" style="211" customWidth="1"/>
    <col min="770" max="770" width="4.6640625" style="211" customWidth="1"/>
    <col min="771" max="771" width="3.88671875" style="211" customWidth="1"/>
    <col min="772" max="772" width="7.5546875" style="211" customWidth="1"/>
    <col min="773" max="773" width="9.109375" style="211" customWidth="1"/>
    <col min="774" max="774" width="8.109375" style="211" customWidth="1"/>
    <col min="775" max="775" width="7.44140625" style="211" customWidth="1"/>
    <col min="776" max="776" width="8.88671875" style="211" customWidth="1"/>
    <col min="777" max="777" width="8.5546875" style="211" customWidth="1"/>
    <col min="778" max="778" width="8.109375" style="211" customWidth="1"/>
    <col min="779" max="779" width="9.44140625" style="211" customWidth="1"/>
    <col min="780" max="780" width="6.6640625" style="211" customWidth="1"/>
    <col min="781" max="781" width="11.44140625" style="211" customWidth="1"/>
    <col min="782" max="1024" width="9.109375" style="211"/>
    <col min="1025" max="1025" width="61.6640625" style="211" customWidth="1"/>
    <col min="1026" max="1026" width="4.6640625" style="211" customWidth="1"/>
    <col min="1027" max="1027" width="3.88671875" style="211" customWidth="1"/>
    <col min="1028" max="1028" width="7.5546875" style="211" customWidth="1"/>
    <col min="1029" max="1029" width="9.109375" style="211" customWidth="1"/>
    <col min="1030" max="1030" width="8.109375" style="211" customWidth="1"/>
    <col min="1031" max="1031" width="7.44140625" style="211" customWidth="1"/>
    <col min="1032" max="1032" width="8.88671875" style="211" customWidth="1"/>
    <col min="1033" max="1033" width="8.5546875" style="211" customWidth="1"/>
    <col min="1034" max="1034" width="8.109375" style="211" customWidth="1"/>
    <col min="1035" max="1035" width="9.44140625" style="211" customWidth="1"/>
    <col min="1036" max="1036" width="6.6640625" style="211" customWidth="1"/>
    <col min="1037" max="1037" width="11.44140625" style="211" customWidth="1"/>
    <col min="1038" max="1280" width="9.109375" style="211"/>
    <col min="1281" max="1281" width="61.6640625" style="211" customWidth="1"/>
    <col min="1282" max="1282" width="4.6640625" style="211" customWidth="1"/>
    <col min="1283" max="1283" width="3.88671875" style="211" customWidth="1"/>
    <col min="1284" max="1284" width="7.5546875" style="211" customWidth="1"/>
    <col min="1285" max="1285" width="9.109375" style="211" customWidth="1"/>
    <col min="1286" max="1286" width="8.109375" style="211" customWidth="1"/>
    <col min="1287" max="1287" width="7.44140625" style="211" customWidth="1"/>
    <col min="1288" max="1288" width="8.88671875" style="211" customWidth="1"/>
    <col min="1289" max="1289" width="8.5546875" style="211" customWidth="1"/>
    <col min="1290" max="1290" width="8.109375" style="211" customWidth="1"/>
    <col min="1291" max="1291" width="9.44140625" style="211" customWidth="1"/>
    <col min="1292" max="1292" width="6.6640625" style="211" customWidth="1"/>
    <col min="1293" max="1293" width="11.44140625" style="211" customWidth="1"/>
    <col min="1294" max="1536" width="9.109375" style="211"/>
    <col min="1537" max="1537" width="61.6640625" style="211" customWidth="1"/>
    <col min="1538" max="1538" width="4.6640625" style="211" customWidth="1"/>
    <col min="1539" max="1539" width="3.88671875" style="211" customWidth="1"/>
    <col min="1540" max="1540" width="7.5546875" style="211" customWidth="1"/>
    <col min="1541" max="1541" width="9.109375" style="211" customWidth="1"/>
    <col min="1542" max="1542" width="8.109375" style="211" customWidth="1"/>
    <col min="1543" max="1543" width="7.44140625" style="211" customWidth="1"/>
    <col min="1544" max="1544" width="8.88671875" style="211" customWidth="1"/>
    <col min="1545" max="1545" width="8.5546875" style="211" customWidth="1"/>
    <col min="1546" max="1546" width="8.109375" style="211" customWidth="1"/>
    <col min="1547" max="1547" width="9.44140625" style="211" customWidth="1"/>
    <col min="1548" max="1548" width="6.6640625" style="211" customWidth="1"/>
    <col min="1549" max="1549" width="11.44140625" style="211" customWidth="1"/>
    <col min="1550" max="1792" width="9.109375" style="211"/>
    <col min="1793" max="1793" width="61.6640625" style="211" customWidth="1"/>
    <col min="1794" max="1794" width="4.6640625" style="211" customWidth="1"/>
    <col min="1795" max="1795" width="3.88671875" style="211" customWidth="1"/>
    <col min="1796" max="1796" width="7.5546875" style="211" customWidth="1"/>
    <col min="1797" max="1797" width="9.109375" style="211" customWidth="1"/>
    <col min="1798" max="1798" width="8.109375" style="211" customWidth="1"/>
    <col min="1799" max="1799" width="7.44140625" style="211" customWidth="1"/>
    <col min="1800" max="1800" width="8.88671875" style="211" customWidth="1"/>
    <col min="1801" max="1801" width="8.5546875" style="211" customWidth="1"/>
    <col min="1802" max="1802" width="8.109375" style="211" customWidth="1"/>
    <col min="1803" max="1803" width="9.44140625" style="211" customWidth="1"/>
    <col min="1804" max="1804" width="6.6640625" style="211" customWidth="1"/>
    <col min="1805" max="1805" width="11.44140625" style="211" customWidth="1"/>
    <col min="1806" max="2048" width="9.109375" style="211"/>
    <col min="2049" max="2049" width="61.6640625" style="211" customWidth="1"/>
    <col min="2050" max="2050" width="4.6640625" style="211" customWidth="1"/>
    <col min="2051" max="2051" width="3.88671875" style="211" customWidth="1"/>
    <col min="2052" max="2052" width="7.5546875" style="211" customWidth="1"/>
    <col min="2053" max="2053" width="9.109375" style="211" customWidth="1"/>
    <col min="2054" max="2054" width="8.109375" style="211" customWidth="1"/>
    <col min="2055" max="2055" width="7.44140625" style="211" customWidth="1"/>
    <col min="2056" max="2056" width="8.88671875" style="211" customWidth="1"/>
    <col min="2057" max="2057" width="8.5546875" style="211" customWidth="1"/>
    <col min="2058" max="2058" width="8.109375" style="211" customWidth="1"/>
    <col min="2059" max="2059" width="9.44140625" style="211" customWidth="1"/>
    <col min="2060" max="2060" width="6.6640625" style="211" customWidth="1"/>
    <col min="2061" max="2061" width="11.44140625" style="211" customWidth="1"/>
    <col min="2062" max="2304" width="9.109375" style="211"/>
    <col min="2305" max="2305" width="61.6640625" style="211" customWidth="1"/>
    <col min="2306" max="2306" width="4.6640625" style="211" customWidth="1"/>
    <col min="2307" max="2307" width="3.88671875" style="211" customWidth="1"/>
    <col min="2308" max="2308" width="7.5546875" style="211" customWidth="1"/>
    <col min="2309" max="2309" width="9.109375" style="211" customWidth="1"/>
    <col min="2310" max="2310" width="8.109375" style="211" customWidth="1"/>
    <col min="2311" max="2311" width="7.44140625" style="211" customWidth="1"/>
    <col min="2312" max="2312" width="8.88671875" style="211" customWidth="1"/>
    <col min="2313" max="2313" width="8.5546875" style="211" customWidth="1"/>
    <col min="2314" max="2314" width="8.109375" style="211" customWidth="1"/>
    <col min="2315" max="2315" width="9.44140625" style="211" customWidth="1"/>
    <col min="2316" max="2316" width="6.6640625" style="211" customWidth="1"/>
    <col min="2317" max="2317" width="11.44140625" style="211" customWidth="1"/>
    <col min="2318" max="2560" width="9.109375" style="211"/>
    <col min="2561" max="2561" width="61.6640625" style="211" customWidth="1"/>
    <col min="2562" max="2562" width="4.6640625" style="211" customWidth="1"/>
    <col min="2563" max="2563" width="3.88671875" style="211" customWidth="1"/>
    <col min="2564" max="2564" width="7.5546875" style="211" customWidth="1"/>
    <col min="2565" max="2565" width="9.109375" style="211" customWidth="1"/>
    <col min="2566" max="2566" width="8.109375" style="211" customWidth="1"/>
    <col min="2567" max="2567" width="7.44140625" style="211" customWidth="1"/>
    <col min="2568" max="2568" width="8.88671875" style="211" customWidth="1"/>
    <col min="2569" max="2569" width="8.5546875" style="211" customWidth="1"/>
    <col min="2570" max="2570" width="8.109375" style="211" customWidth="1"/>
    <col min="2571" max="2571" width="9.44140625" style="211" customWidth="1"/>
    <col min="2572" max="2572" width="6.6640625" style="211" customWidth="1"/>
    <col min="2573" max="2573" width="11.44140625" style="211" customWidth="1"/>
    <col min="2574" max="2816" width="9.109375" style="211"/>
    <col min="2817" max="2817" width="61.6640625" style="211" customWidth="1"/>
    <col min="2818" max="2818" width="4.6640625" style="211" customWidth="1"/>
    <col min="2819" max="2819" width="3.88671875" style="211" customWidth="1"/>
    <col min="2820" max="2820" width="7.5546875" style="211" customWidth="1"/>
    <col min="2821" max="2821" width="9.109375" style="211" customWidth="1"/>
    <col min="2822" max="2822" width="8.109375" style="211" customWidth="1"/>
    <col min="2823" max="2823" width="7.44140625" style="211" customWidth="1"/>
    <col min="2824" max="2824" width="8.88671875" style="211" customWidth="1"/>
    <col min="2825" max="2825" width="8.5546875" style="211" customWidth="1"/>
    <col min="2826" max="2826" width="8.109375" style="211" customWidth="1"/>
    <col min="2827" max="2827" width="9.44140625" style="211" customWidth="1"/>
    <col min="2828" max="2828" width="6.6640625" style="211" customWidth="1"/>
    <col min="2829" max="2829" width="11.44140625" style="211" customWidth="1"/>
    <col min="2830" max="3072" width="9.109375" style="211"/>
    <col min="3073" max="3073" width="61.6640625" style="211" customWidth="1"/>
    <col min="3074" max="3074" width="4.6640625" style="211" customWidth="1"/>
    <col min="3075" max="3075" width="3.88671875" style="211" customWidth="1"/>
    <col min="3076" max="3076" width="7.5546875" style="211" customWidth="1"/>
    <col min="3077" max="3077" width="9.109375" style="211" customWidth="1"/>
    <col min="3078" max="3078" width="8.109375" style="211" customWidth="1"/>
    <col min="3079" max="3079" width="7.44140625" style="211" customWidth="1"/>
    <col min="3080" max="3080" width="8.88671875" style="211" customWidth="1"/>
    <col min="3081" max="3081" width="8.5546875" style="211" customWidth="1"/>
    <col min="3082" max="3082" width="8.109375" style="211" customWidth="1"/>
    <col min="3083" max="3083" width="9.44140625" style="211" customWidth="1"/>
    <col min="3084" max="3084" width="6.6640625" style="211" customWidth="1"/>
    <col min="3085" max="3085" width="11.44140625" style="211" customWidth="1"/>
    <col min="3086" max="3328" width="9.109375" style="211"/>
    <col min="3329" max="3329" width="61.6640625" style="211" customWidth="1"/>
    <col min="3330" max="3330" width="4.6640625" style="211" customWidth="1"/>
    <col min="3331" max="3331" width="3.88671875" style="211" customWidth="1"/>
    <col min="3332" max="3332" width="7.5546875" style="211" customWidth="1"/>
    <col min="3333" max="3333" width="9.109375" style="211" customWidth="1"/>
    <col min="3334" max="3334" width="8.109375" style="211" customWidth="1"/>
    <col min="3335" max="3335" width="7.44140625" style="211" customWidth="1"/>
    <col min="3336" max="3336" width="8.88671875" style="211" customWidth="1"/>
    <col min="3337" max="3337" width="8.5546875" style="211" customWidth="1"/>
    <col min="3338" max="3338" width="8.109375" style="211" customWidth="1"/>
    <col min="3339" max="3339" width="9.44140625" style="211" customWidth="1"/>
    <col min="3340" max="3340" width="6.6640625" style="211" customWidth="1"/>
    <col min="3341" max="3341" width="11.44140625" style="211" customWidth="1"/>
    <col min="3342" max="3584" width="9.109375" style="211"/>
    <col min="3585" max="3585" width="61.6640625" style="211" customWidth="1"/>
    <col min="3586" max="3586" width="4.6640625" style="211" customWidth="1"/>
    <col min="3587" max="3587" width="3.88671875" style="211" customWidth="1"/>
    <col min="3588" max="3588" width="7.5546875" style="211" customWidth="1"/>
    <col min="3589" max="3589" width="9.109375" style="211" customWidth="1"/>
    <col min="3590" max="3590" width="8.109375" style="211" customWidth="1"/>
    <col min="3591" max="3591" width="7.44140625" style="211" customWidth="1"/>
    <col min="3592" max="3592" width="8.88671875" style="211" customWidth="1"/>
    <col min="3593" max="3593" width="8.5546875" style="211" customWidth="1"/>
    <col min="3594" max="3594" width="8.109375" style="211" customWidth="1"/>
    <col min="3595" max="3595" width="9.44140625" style="211" customWidth="1"/>
    <col min="3596" max="3596" width="6.6640625" style="211" customWidth="1"/>
    <col min="3597" max="3597" width="11.44140625" style="211" customWidth="1"/>
    <col min="3598" max="3840" width="9.109375" style="211"/>
    <col min="3841" max="3841" width="61.6640625" style="211" customWidth="1"/>
    <col min="3842" max="3842" width="4.6640625" style="211" customWidth="1"/>
    <col min="3843" max="3843" width="3.88671875" style="211" customWidth="1"/>
    <col min="3844" max="3844" width="7.5546875" style="211" customWidth="1"/>
    <col min="3845" max="3845" width="9.109375" style="211" customWidth="1"/>
    <col min="3846" max="3846" width="8.109375" style="211" customWidth="1"/>
    <col min="3847" max="3847" width="7.44140625" style="211" customWidth="1"/>
    <col min="3848" max="3848" width="8.88671875" style="211" customWidth="1"/>
    <col min="3849" max="3849" width="8.5546875" style="211" customWidth="1"/>
    <col min="3850" max="3850" width="8.109375" style="211" customWidth="1"/>
    <col min="3851" max="3851" width="9.44140625" style="211" customWidth="1"/>
    <col min="3852" max="3852" width="6.6640625" style="211" customWidth="1"/>
    <col min="3853" max="3853" width="11.44140625" style="211" customWidth="1"/>
    <col min="3854" max="4096" width="9.109375" style="211"/>
    <col min="4097" max="4097" width="61.6640625" style="211" customWidth="1"/>
    <col min="4098" max="4098" width="4.6640625" style="211" customWidth="1"/>
    <col min="4099" max="4099" width="3.88671875" style="211" customWidth="1"/>
    <col min="4100" max="4100" width="7.5546875" style="211" customWidth="1"/>
    <col min="4101" max="4101" width="9.109375" style="211" customWidth="1"/>
    <col min="4102" max="4102" width="8.109375" style="211" customWidth="1"/>
    <col min="4103" max="4103" width="7.44140625" style="211" customWidth="1"/>
    <col min="4104" max="4104" width="8.88671875" style="211" customWidth="1"/>
    <col min="4105" max="4105" width="8.5546875" style="211" customWidth="1"/>
    <col min="4106" max="4106" width="8.109375" style="211" customWidth="1"/>
    <col min="4107" max="4107" width="9.44140625" style="211" customWidth="1"/>
    <col min="4108" max="4108" width="6.6640625" style="211" customWidth="1"/>
    <col min="4109" max="4109" width="11.44140625" style="211" customWidth="1"/>
    <col min="4110" max="4352" width="9.109375" style="211"/>
    <col min="4353" max="4353" width="61.6640625" style="211" customWidth="1"/>
    <col min="4354" max="4354" width="4.6640625" style="211" customWidth="1"/>
    <col min="4355" max="4355" width="3.88671875" style="211" customWidth="1"/>
    <col min="4356" max="4356" width="7.5546875" style="211" customWidth="1"/>
    <col min="4357" max="4357" width="9.109375" style="211" customWidth="1"/>
    <col min="4358" max="4358" width="8.109375" style="211" customWidth="1"/>
    <col min="4359" max="4359" width="7.44140625" style="211" customWidth="1"/>
    <col min="4360" max="4360" width="8.88671875" style="211" customWidth="1"/>
    <col min="4361" max="4361" width="8.5546875" style="211" customWidth="1"/>
    <col min="4362" max="4362" width="8.109375" style="211" customWidth="1"/>
    <col min="4363" max="4363" width="9.44140625" style="211" customWidth="1"/>
    <col min="4364" max="4364" width="6.6640625" style="211" customWidth="1"/>
    <col min="4365" max="4365" width="11.44140625" style="211" customWidth="1"/>
    <col min="4366" max="4608" width="9.109375" style="211"/>
    <col min="4609" max="4609" width="61.6640625" style="211" customWidth="1"/>
    <col min="4610" max="4610" width="4.6640625" style="211" customWidth="1"/>
    <col min="4611" max="4611" width="3.88671875" style="211" customWidth="1"/>
    <col min="4612" max="4612" width="7.5546875" style="211" customWidth="1"/>
    <col min="4613" max="4613" width="9.109375" style="211" customWidth="1"/>
    <col min="4614" max="4614" width="8.109375" style="211" customWidth="1"/>
    <col min="4615" max="4615" width="7.44140625" style="211" customWidth="1"/>
    <col min="4616" max="4616" width="8.88671875" style="211" customWidth="1"/>
    <col min="4617" max="4617" width="8.5546875" style="211" customWidth="1"/>
    <col min="4618" max="4618" width="8.109375" style="211" customWidth="1"/>
    <col min="4619" max="4619" width="9.44140625" style="211" customWidth="1"/>
    <col min="4620" max="4620" width="6.6640625" style="211" customWidth="1"/>
    <col min="4621" max="4621" width="11.44140625" style="211" customWidth="1"/>
    <col min="4622" max="4864" width="9.109375" style="211"/>
    <col min="4865" max="4865" width="61.6640625" style="211" customWidth="1"/>
    <col min="4866" max="4866" width="4.6640625" style="211" customWidth="1"/>
    <col min="4867" max="4867" width="3.88671875" style="211" customWidth="1"/>
    <col min="4868" max="4868" width="7.5546875" style="211" customWidth="1"/>
    <col min="4869" max="4869" width="9.109375" style="211" customWidth="1"/>
    <col min="4870" max="4870" width="8.109375" style="211" customWidth="1"/>
    <col min="4871" max="4871" width="7.44140625" style="211" customWidth="1"/>
    <col min="4872" max="4872" width="8.88671875" style="211" customWidth="1"/>
    <col min="4873" max="4873" width="8.5546875" style="211" customWidth="1"/>
    <col min="4874" max="4874" width="8.109375" style="211" customWidth="1"/>
    <col min="4875" max="4875" width="9.44140625" style="211" customWidth="1"/>
    <col min="4876" max="4876" width="6.6640625" style="211" customWidth="1"/>
    <col min="4877" max="4877" width="11.44140625" style="211" customWidth="1"/>
    <col min="4878" max="5120" width="9.109375" style="211"/>
    <col min="5121" max="5121" width="61.6640625" style="211" customWidth="1"/>
    <col min="5122" max="5122" width="4.6640625" style="211" customWidth="1"/>
    <col min="5123" max="5123" width="3.88671875" style="211" customWidth="1"/>
    <col min="5124" max="5124" width="7.5546875" style="211" customWidth="1"/>
    <col min="5125" max="5125" width="9.109375" style="211" customWidth="1"/>
    <col min="5126" max="5126" width="8.109375" style="211" customWidth="1"/>
    <col min="5127" max="5127" width="7.44140625" style="211" customWidth="1"/>
    <col min="5128" max="5128" width="8.88671875" style="211" customWidth="1"/>
    <col min="5129" max="5129" width="8.5546875" style="211" customWidth="1"/>
    <col min="5130" max="5130" width="8.109375" style="211" customWidth="1"/>
    <col min="5131" max="5131" width="9.44140625" style="211" customWidth="1"/>
    <col min="5132" max="5132" width="6.6640625" style="211" customWidth="1"/>
    <col min="5133" max="5133" width="11.44140625" style="211" customWidth="1"/>
    <col min="5134" max="5376" width="9.109375" style="211"/>
    <col min="5377" max="5377" width="61.6640625" style="211" customWidth="1"/>
    <col min="5378" max="5378" width="4.6640625" style="211" customWidth="1"/>
    <col min="5379" max="5379" width="3.88671875" style="211" customWidth="1"/>
    <col min="5380" max="5380" width="7.5546875" style="211" customWidth="1"/>
    <col min="5381" max="5381" width="9.109375" style="211" customWidth="1"/>
    <col min="5382" max="5382" width="8.109375" style="211" customWidth="1"/>
    <col min="5383" max="5383" width="7.44140625" style="211" customWidth="1"/>
    <col min="5384" max="5384" width="8.88671875" style="211" customWidth="1"/>
    <col min="5385" max="5385" width="8.5546875" style="211" customWidth="1"/>
    <col min="5386" max="5386" width="8.109375" style="211" customWidth="1"/>
    <col min="5387" max="5387" width="9.44140625" style="211" customWidth="1"/>
    <col min="5388" max="5388" width="6.6640625" style="211" customWidth="1"/>
    <col min="5389" max="5389" width="11.44140625" style="211" customWidth="1"/>
    <col min="5390" max="5632" width="9.109375" style="211"/>
    <col min="5633" max="5633" width="61.6640625" style="211" customWidth="1"/>
    <col min="5634" max="5634" width="4.6640625" style="211" customWidth="1"/>
    <col min="5635" max="5635" width="3.88671875" style="211" customWidth="1"/>
    <col min="5636" max="5636" width="7.5546875" style="211" customWidth="1"/>
    <col min="5637" max="5637" width="9.109375" style="211" customWidth="1"/>
    <col min="5638" max="5638" width="8.109375" style="211" customWidth="1"/>
    <col min="5639" max="5639" width="7.44140625" style="211" customWidth="1"/>
    <col min="5640" max="5640" width="8.88671875" style="211" customWidth="1"/>
    <col min="5641" max="5641" width="8.5546875" style="211" customWidth="1"/>
    <col min="5642" max="5642" width="8.109375" style="211" customWidth="1"/>
    <col min="5643" max="5643" width="9.44140625" style="211" customWidth="1"/>
    <col min="5644" max="5644" width="6.6640625" style="211" customWidth="1"/>
    <col min="5645" max="5645" width="11.44140625" style="211" customWidth="1"/>
    <col min="5646" max="5888" width="9.109375" style="211"/>
    <col min="5889" max="5889" width="61.6640625" style="211" customWidth="1"/>
    <col min="5890" max="5890" width="4.6640625" style="211" customWidth="1"/>
    <col min="5891" max="5891" width="3.88671875" style="211" customWidth="1"/>
    <col min="5892" max="5892" width="7.5546875" style="211" customWidth="1"/>
    <col min="5893" max="5893" width="9.109375" style="211" customWidth="1"/>
    <col min="5894" max="5894" width="8.109375" style="211" customWidth="1"/>
    <col min="5895" max="5895" width="7.44140625" style="211" customWidth="1"/>
    <col min="5896" max="5896" width="8.88671875" style="211" customWidth="1"/>
    <col min="5897" max="5897" width="8.5546875" style="211" customWidth="1"/>
    <col min="5898" max="5898" width="8.109375" style="211" customWidth="1"/>
    <col min="5899" max="5899" width="9.44140625" style="211" customWidth="1"/>
    <col min="5900" max="5900" width="6.6640625" style="211" customWidth="1"/>
    <col min="5901" max="5901" width="11.44140625" style="211" customWidth="1"/>
    <col min="5902" max="6144" width="9.109375" style="211"/>
    <col min="6145" max="6145" width="61.6640625" style="211" customWidth="1"/>
    <col min="6146" max="6146" width="4.6640625" style="211" customWidth="1"/>
    <col min="6147" max="6147" width="3.88671875" style="211" customWidth="1"/>
    <col min="6148" max="6148" width="7.5546875" style="211" customWidth="1"/>
    <col min="6149" max="6149" width="9.109375" style="211" customWidth="1"/>
    <col min="6150" max="6150" width="8.109375" style="211" customWidth="1"/>
    <col min="6151" max="6151" width="7.44140625" style="211" customWidth="1"/>
    <col min="6152" max="6152" width="8.88671875" style="211" customWidth="1"/>
    <col min="6153" max="6153" width="8.5546875" style="211" customWidth="1"/>
    <col min="6154" max="6154" width="8.109375" style="211" customWidth="1"/>
    <col min="6155" max="6155" width="9.44140625" style="211" customWidth="1"/>
    <col min="6156" max="6156" width="6.6640625" style="211" customWidth="1"/>
    <col min="6157" max="6157" width="11.44140625" style="211" customWidth="1"/>
    <col min="6158" max="6400" width="9.109375" style="211"/>
    <col min="6401" max="6401" width="61.6640625" style="211" customWidth="1"/>
    <col min="6402" max="6402" width="4.6640625" style="211" customWidth="1"/>
    <col min="6403" max="6403" width="3.88671875" style="211" customWidth="1"/>
    <col min="6404" max="6404" width="7.5546875" style="211" customWidth="1"/>
    <col min="6405" max="6405" width="9.109375" style="211" customWidth="1"/>
    <col min="6406" max="6406" width="8.109375" style="211" customWidth="1"/>
    <col min="6407" max="6407" width="7.44140625" style="211" customWidth="1"/>
    <col min="6408" max="6408" width="8.88671875" style="211" customWidth="1"/>
    <col min="6409" max="6409" width="8.5546875" style="211" customWidth="1"/>
    <col min="6410" max="6410" width="8.109375" style="211" customWidth="1"/>
    <col min="6411" max="6411" width="9.44140625" style="211" customWidth="1"/>
    <col min="6412" max="6412" width="6.6640625" style="211" customWidth="1"/>
    <col min="6413" max="6413" width="11.44140625" style="211" customWidth="1"/>
    <col min="6414" max="6656" width="9.109375" style="211"/>
    <col min="6657" max="6657" width="61.6640625" style="211" customWidth="1"/>
    <col min="6658" max="6658" width="4.6640625" style="211" customWidth="1"/>
    <col min="6659" max="6659" width="3.88671875" style="211" customWidth="1"/>
    <col min="6660" max="6660" width="7.5546875" style="211" customWidth="1"/>
    <col min="6661" max="6661" width="9.109375" style="211" customWidth="1"/>
    <col min="6662" max="6662" width="8.109375" style="211" customWidth="1"/>
    <col min="6663" max="6663" width="7.44140625" style="211" customWidth="1"/>
    <col min="6664" max="6664" width="8.88671875" style="211" customWidth="1"/>
    <col min="6665" max="6665" width="8.5546875" style="211" customWidth="1"/>
    <col min="6666" max="6666" width="8.109375" style="211" customWidth="1"/>
    <col min="6667" max="6667" width="9.44140625" style="211" customWidth="1"/>
    <col min="6668" max="6668" width="6.6640625" style="211" customWidth="1"/>
    <col min="6669" max="6669" width="11.44140625" style="211" customWidth="1"/>
    <col min="6670" max="6912" width="9.109375" style="211"/>
    <col min="6913" max="6913" width="61.6640625" style="211" customWidth="1"/>
    <col min="6914" max="6914" width="4.6640625" style="211" customWidth="1"/>
    <col min="6915" max="6915" width="3.88671875" style="211" customWidth="1"/>
    <col min="6916" max="6916" width="7.5546875" style="211" customWidth="1"/>
    <col min="6917" max="6917" width="9.109375" style="211" customWidth="1"/>
    <col min="6918" max="6918" width="8.109375" style="211" customWidth="1"/>
    <col min="6919" max="6919" width="7.44140625" style="211" customWidth="1"/>
    <col min="6920" max="6920" width="8.88671875" style="211" customWidth="1"/>
    <col min="6921" max="6921" width="8.5546875" style="211" customWidth="1"/>
    <col min="6922" max="6922" width="8.109375" style="211" customWidth="1"/>
    <col min="6923" max="6923" width="9.44140625" style="211" customWidth="1"/>
    <col min="6924" max="6924" width="6.6640625" style="211" customWidth="1"/>
    <col min="6925" max="6925" width="11.44140625" style="211" customWidth="1"/>
    <col min="6926" max="7168" width="9.109375" style="211"/>
    <col min="7169" max="7169" width="61.6640625" style="211" customWidth="1"/>
    <col min="7170" max="7170" width="4.6640625" style="211" customWidth="1"/>
    <col min="7171" max="7171" width="3.88671875" style="211" customWidth="1"/>
    <col min="7172" max="7172" width="7.5546875" style="211" customWidth="1"/>
    <col min="7173" max="7173" width="9.109375" style="211" customWidth="1"/>
    <col min="7174" max="7174" width="8.109375" style="211" customWidth="1"/>
    <col min="7175" max="7175" width="7.44140625" style="211" customWidth="1"/>
    <col min="7176" max="7176" width="8.88671875" style="211" customWidth="1"/>
    <col min="7177" max="7177" width="8.5546875" style="211" customWidth="1"/>
    <col min="7178" max="7178" width="8.109375" style="211" customWidth="1"/>
    <col min="7179" max="7179" width="9.44140625" style="211" customWidth="1"/>
    <col min="7180" max="7180" width="6.6640625" style="211" customWidth="1"/>
    <col min="7181" max="7181" width="11.44140625" style="211" customWidth="1"/>
    <col min="7182" max="7424" width="9.109375" style="211"/>
    <col min="7425" max="7425" width="61.6640625" style="211" customWidth="1"/>
    <col min="7426" max="7426" width="4.6640625" style="211" customWidth="1"/>
    <col min="7427" max="7427" width="3.88671875" style="211" customWidth="1"/>
    <col min="7428" max="7428" width="7.5546875" style="211" customWidth="1"/>
    <col min="7429" max="7429" width="9.109375" style="211" customWidth="1"/>
    <col min="7430" max="7430" width="8.109375" style="211" customWidth="1"/>
    <col min="7431" max="7431" width="7.44140625" style="211" customWidth="1"/>
    <col min="7432" max="7432" width="8.88671875" style="211" customWidth="1"/>
    <col min="7433" max="7433" width="8.5546875" style="211" customWidth="1"/>
    <col min="7434" max="7434" width="8.109375" style="211" customWidth="1"/>
    <col min="7435" max="7435" width="9.44140625" style="211" customWidth="1"/>
    <col min="7436" max="7436" width="6.6640625" style="211" customWidth="1"/>
    <col min="7437" max="7437" width="11.44140625" style="211" customWidth="1"/>
    <col min="7438" max="7680" width="9.109375" style="211"/>
    <col min="7681" max="7681" width="61.6640625" style="211" customWidth="1"/>
    <col min="7682" max="7682" width="4.6640625" style="211" customWidth="1"/>
    <col min="7683" max="7683" width="3.88671875" style="211" customWidth="1"/>
    <col min="7684" max="7684" width="7.5546875" style="211" customWidth="1"/>
    <col min="7685" max="7685" width="9.109375" style="211" customWidth="1"/>
    <col min="7686" max="7686" width="8.109375" style="211" customWidth="1"/>
    <col min="7687" max="7687" width="7.44140625" style="211" customWidth="1"/>
    <col min="7688" max="7688" width="8.88671875" style="211" customWidth="1"/>
    <col min="7689" max="7689" width="8.5546875" style="211" customWidth="1"/>
    <col min="7690" max="7690" width="8.109375" style="211" customWidth="1"/>
    <col min="7691" max="7691" width="9.44140625" style="211" customWidth="1"/>
    <col min="7692" max="7692" width="6.6640625" style="211" customWidth="1"/>
    <col min="7693" max="7693" width="11.44140625" style="211" customWidth="1"/>
    <col min="7694" max="7936" width="9.109375" style="211"/>
    <col min="7937" max="7937" width="61.6640625" style="211" customWidth="1"/>
    <col min="7938" max="7938" width="4.6640625" style="211" customWidth="1"/>
    <col min="7939" max="7939" width="3.88671875" style="211" customWidth="1"/>
    <col min="7940" max="7940" width="7.5546875" style="211" customWidth="1"/>
    <col min="7941" max="7941" width="9.109375" style="211" customWidth="1"/>
    <col min="7942" max="7942" width="8.109375" style="211" customWidth="1"/>
    <col min="7943" max="7943" width="7.44140625" style="211" customWidth="1"/>
    <col min="7944" max="7944" width="8.88671875" style="211" customWidth="1"/>
    <col min="7945" max="7945" width="8.5546875" style="211" customWidth="1"/>
    <col min="7946" max="7946" width="8.109375" style="211" customWidth="1"/>
    <col min="7947" max="7947" width="9.44140625" style="211" customWidth="1"/>
    <col min="7948" max="7948" width="6.6640625" style="211" customWidth="1"/>
    <col min="7949" max="7949" width="11.44140625" style="211" customWidth="1"/>
    <col min="7950" max="8192" width="9.109375" style="211"/>
    <col min="8193" max="8193" width="61.6640625" style="211" customWidth="1"/>
    <col min="8194" max="8194" width="4.6640625" style="211" customWidth="1"/>
    <col min="8195" max="8195" width="3.88671875" style="211" customWidth="1"/>
    <col min="8196" max="8196" width="7.5546875" style="211" customWidth="1"/>
    <col min="8197" max="8197" width="9.109375" style="211" customWidth="1"/>
    <col min="8198" max="8198" width="8.109375" style="211" customWidth="1"/>
    <col min="8199" max="8199" width="7.44140625" style="211" customWidth="1"/>
    <col min="8200" max="8200" width="8.88671875" style="211" customWidth="1"/>
    <col min="8201" max="8201" width="8.5546875" style="211" customWidth="1"/>
    <col min="8202" max="8202" width="8.109375" style="211" customWidth="1"/>
    <col min="8203" max="8203" width="9.44140625" style="211" customWidth="1"/>
    <col min="8204" max="8204" width="6.6640625" style="211" customWidth="1"/>
    <col min="8205" max="8205" width="11.44140625" style="211" customWidth="1"/>
    <col min="8206" max="8448" width="9.109375" style="211"/>
    <col min="8449" max="8449" width="61.6640625" style="211" customWidth="1"/>
    <col min="8450" max="8450" width="4.6640625" style="211" customWidth="1"/>
    <col min="8451" max="8451" width="3.88671875" style="211" customWidth="1"/>
    <col min="8452" max="8452" width="7.5546875" style="211" customWidth="1"/>
    <col min="8453" max="8453" width="9.109375" style="211" customWidth="1"/>
    <col min="8454" max="8454" width="8.109375" style="211" customWidth="1"/>
    <col min="8455" max="8455" width="7.44140625" style="211" customWidth="1"/>
    <col min="8456" max="8456" width="8.88671875" style="211" customWidth="1"/>
    <col min="8457" max="8457" width="8.5546875" style="211" customWidth="1"/>
    <col min="8458" max="8458" width="8.109375" style="211" customWidth="1"/>
    <col min="8459" max="8459" width="9.44140625" style="211" customWidth="1"/>
    <col min="8460" max="8460" width="6.6640625" style="211" customWidth="1"/>
    <col min="8461" max="8461" width="11.44140625" style="211" customWidth="1"/>
    <col min="8462" max="8704" width="9.109375" style="211"/>
    <col min="8705" max="8705" width="61.6640625" style="211" customWidth="1"/>
    <col min="8706" max="8706" width="4.6640625" style="211" customWidth="1"/>
    <col min="8707" max="8707" width="3.88671875" style="211" customWidth="1"/>
    <col min="8708" max="8708" width="7.5546875" style="211" customWidth="1"/>
    <col min="8709" max="8709" width="9.109375" style="211" customWidth="1"/>
    <col min="8710" max="8710" width="8.109375" style="211" customWidth="1"/>
    <col min="8711" max="8711" width="7.44140625" style="211" customWidth="1"/>
    <col min="8712" max="8712" width="8.88671875" style="211" customWidth="1"/>
    <col min="8713" max="8713" width="8.5546875" style="211" customWidth="1"/>
    <col min="8714" max="8714" width="8.109375" style="211" customWidth="1"/>
    <col min="8715" max="8715" width="9.44140625" style="211" customWidth="1"/>
    <col min="8716" max="8716" width="6.6640625" style="211" customWidth="1"/>
    <col min="8717" max="8717" width="11.44140625" style="211" customWidth="1"/>
    <col min="8718" max="8960" width="9.109375" style="211"/>
    <col min="8961" max="8961" width="61.6640625" style="211" customWidth="1"/>
    <col min="8962" max="8962" width="4.6640625" style="211" customWidth="1"/>
    <col min="8963" max="8963" width="3.88671875" style="211" customWidth="1"/>
    <col min="8964" max="8964" width="7.5546875" style="211" customWidth="1"/>
    <col min="8965" max="8965" width="9.109375" style="211" customWidth="1"/>
    <col min="8966" max="8966" width="8.109375" style="211" customWidth="1"/>
    <col min="8967" max="8967" width="7.44140625" style="211" customWidth="1"/>
    <col min="8968" max="8968" width="8.88671875" style="211" customWidth="1"/>
    <col min="8969" max="8969" width="8.5546875" style="211" customWidth="1"/>
    <col min="8970" max="8970" width="8.109375" style="211" customWidth="1"/>
    <col min="8971" max="8971" width="9.44140625" style="211" customWidth="1"/>
    <col min="8972" max="8972" width="6.6640625" style="211" customWidth="1"/>
    <col min="8973" max="8973" width="11.44140625" style="211" customWidth="1"/>
    <col min="8974" max="9216" width="9.109375" style="211"/>
    <col min="9217" max="9217" width="61.6640625" style="211" customWidth="1"/>
    <col min="9218" max="9218" width="4.6640625" style="211" customWidth="1"/>
    <col min="9219" max="9219" width="3.88671875" style="211" customWidth="1"/>
    <col min="9220" max="9220" width="7.5546875" style="211" customWidth="1"/>
    <col min="9221" max="9221" width="9.109375" style="211" customWidth="1"/>
    <col min="9222" max="9222" width="8.109375" style="211" customWidth="1"/>
    <col min="9223" max="9223" width="7.44140625" style="211" customWidth="1"/>
    <col min="9224" max="9224" width="8.88671875" style="211" customWidth="1"/>
    <col min="9225" max="9225" width="8.5546875" style="211" customWidth="1"/>
    <col min="9226" max="9226" width="8.109375" style="211" customWidth="1"/>
    <col min="9227" max="9227" width="9.44140625" style="211" customWidth="1"/>
    <col min="9228" max="9228" width="6.6640625" style="211" customWidth="1"/>
    <col min="9229" max="9229" width="11.44140625" style="211" customWidth="1"/>
    <col min="9230" max="9472" width="9.109375" style="211"/>
    <col min="9473" max="9473" width="61.6640625" style="211" customWidth="1"/>
    <col min="9474" max="9474" width="4.6640625" style="211" customWidth="1"/>
    <col min="9475" max="9475" width="3.88671875" style="211" customWidth="1"/>
    <col min="9476" max="9476" width="7.5546875" style="211" customWidth="1"/>
    <col min="9477" max="9477" width="9.109375" style="211" customWidth="1"/>
    <col min="9478" max="9478" width="8.109375" style="211" customWidth="1"/>
    <col min="9479" max="9479" width="7.44140625" style="211" customWidth="1"/>
    <col min="9480" max="9480" width="8.88671875" style="211" customWidth="1"/>
    <col min="9481" max="9481" width="8.5546875" style="211" customWidth="1"/>
    <col min="9482" max="9482" width="8.109375" style="211" customWidth="1"/>
    <col min="9483" max="9483" width="9.44140625" style="211" customWidth="1"/>
    <col min="9484" max="9484" width="6.6640625" style="211" customWidth="1"/>
    <col min="9485" max="9485" width="11.44140625" style="211" customWidth="1"/>
    <col min="9486" max="9728" width="9.109375" style="211"/>
    <col min="9729" max="9729" width="61.6640625" style="211" customWidth="1"/>
    <col min="9730" max="9730" width="4.6640625" style="211" customWidth="1"/>
    <col min="9731" max="9731" width="3.88671875" style="211" customWidth="1"/>
    <col min="9732" max="9732" width="7.5546875" style="211" customWidth="1"/>
    <col min="9733" max="9733" width="9.109375" style="211" customWidth="1"/>
    <col min="9734" max="9734" width="8.109375" style="211" customWidth="1"/>
    <col min="9735" max="9735" width="7.44140625" style="211" customWidth="1"/>
    <col min="9736" max="9736" width="8.88671875" style="211" customWidth="1"/>
    <col min="9737" max="9737" width="8.5546875" style="211" customWidth="1"/>
    <col min="9738" max="9738" width="8.109375" style="211" customWidth="1"/>
    <col min="9739" max="9739" width="9.44140625" style="211" customWidth="1"/>
    <col min="9740" max="9740" width="6.6640625" style="211" customWidth="1"/>
    <col min="9741" max="9741" width="11.44140625" style="211" customWidth="1"/>
    <col min="9742" max="9984" width="9.109375" style="211"/>
    <col min="9985" max="9985" width="61.6640625" style="211" customWidth="1"/>
    <col min="9986" max="9986" width="4.6640625" style="211" customWidth="1"/>
    <col min="9987" max="9987" width="3.88671875" style="211" customWidth="1"/>
    <col min="9988" max="9988" width="7.5546875" style="211" customWidth="1"/>
    <col min="9989" max="9989" width="9.109375" style="211" customWidth="1"/>
    <col min="9990" max="9990" width="8.109375" style="211" customWidth="1"/>
    <col min="9991" max="9991" width="7.44140625" style="211" customWidth="1"/>
    <col min="9992" max="9992" width="8.88671875" style="211" customWidth="1"/>
    <col min="9993" max="9993" width="8.5546875" style="211" customWidth="1"/>
    <col min="9994" max="9994" width="8.109375" style="211" customWidth="1"/>
    <col min="9995" max="9995" width="9.44140625" style="211" customWidth="1"/>
    <col min="9996" max="9996" width="6.6640625" style="211" customWidth="1"/>
    <col min="9997" max="9997" width="11.44140625" style="211" customWidth="1"/>
    <col min="9998" max="10240" width="9.109375" style="211"/>
    <col min="10241" max="10241" width="61.6640625" style="211" customWidth="1"/>
    <col min="10242" max="10242" width="4.6640625" style="211" customWidth="1"/>
    <col min="10243" max="10243" width="3.88671875" style="211" customWidth="1"/>
    <col min="10244" max="10244" width="7.5546875" style="211" customWidth="1"/>
    <col min="10245" max="10245" width="9.109375" style="211" customWidth="1"/>
    <col min="10246" max="10246" width="8.109375" style="211" customWidth="1"/>
    <col min="10247" max="10247" width="7.44140625" style="211" customWidth="1"/>
    <col min="10248" max="10248" width="8.88671875" style="211" customWidth="1"/>
    <col min="10249" max="10249" width="8.5546875" style="211" customWidth="1"/>
    <col min="10250" max="10250" width="8.109375" style="211" customWidth="1"/>
    <col min="10251" max="10251" width="9.44140625" style="211" customWidth="1"/>
    <col min="10252" max="10252" width="6.6640625" style="211" customWidth="1"/>
    <col min="10253" max="10253" width="11.44140625" style="211" customWidth="1"/>
    <col min="10254" max="10496" width="9.109375" style="211"/>
    <col min="10497" max="10497" width="61.6640625" style="211" customWidth="1"/>
    <col min="10498" max="10498" width="4.6640625" style="211" customWidth="1"/>
    <col min="10499" max="10499" width="3.88671875" style="211" customWidth="1"/>
    <col min="10500" max="10500" width="7.5546875" style="211" customWidth="1"/>
    <col min="10501" max="10501" width="9.109375" style="211" customWidth="1"/>
    <col min="10502" max="10502" width="8.109375" style="211" customWidth="1"/>
    <col min="10503" max="10503" width="7.44140625" style="211" customWidth="1"/>
    <col min="10504" max="10504" width="8.88671875" style="211" customWidth="1"/>
    <col min="10505" max="10505" width="8.5546875" style="211" customWidth="1"/>
    <col min="10506" max="10506" width="8.109375" style="211" customWidth="1"/>
    <col min="10507" max="10507" width="9.44140625" style="211" customWidth="1"/>
    <col min="10508" max="10508" width="6.6640625" style="211" customWidth="1"/>
    <col min="10509" max="10509" width="11.44140625" style="211" customWidth="1"/>
    <col min="10510" max="10752" width="9.109375" style="211"/>
    <col min="10753" max="10753" width="61.6640625" style="211" customWidth="1"/>
    <col min="10754" max="10754" width="4.6640625" style="211" customWidth="1"/>
    <col min="10755" max="10755" width="3.88671875" style="211" customWidth="1"/>
    <col min="10756" max="10756" width="7.5546875" style="211" customWidth="1"/>
    <col min="10757" max="10757" width="9.109375" style="211" customWidth="1"/>
    <col min="10758" max="10758" width="8.109375" style="211" customWidth="1"/>
    <col min="10759" max="10759" width="7.44140625" style="211" customWidth="1"/>
    <col min="10760" max="10760" width="8.88671875" style="211" customWidth="1"/>
    <col min="10761" max="10761" width="8.5546875" style="211" customWidth="1"/>
    <col min="10762" max="10762" width="8.109375" style="211" customWidth="1"/>
    <col min="10763" max="10763" width="9.44140625" style="211" customWidth="1"/>
    <col min="10764" max="10764" width="6.6640625" style="211" customWidth="1"/>
    <col min="10765" max="10765" width="11.44140625" style="211" customWidth="1"/>
    <col min="10766" max="11008" width="9.109375" style="211"/>
    <col min="11009" max="11009" width="61.6640625" style="211" customWidth="1"/>
    <col min="11010" max="11010" width="4.6640625" style="211" customWidth="1"/>
    <col min="11011" max="11011" width="3.88671875" style="211" customWidth="1"/>
    <col min="11012" max="11012" width="7.5546875" style="211" customWidth="1"/>
    <col min="11013" max="11013" width="9.109375" style="211" customWidth="1"/>
    <col min="11014" max="11014" width="8.109375" style="211" customWidth="1"/>
    <col min="11015" max="11015" width="7.44140625" style="211" customWidth="1"/>
    <col min="11016" max="11016" width="8.88671875" style="211" customWidth="1"/>
    <col min="11017" max="11017" width="8.5546875" style="211" customWidth="1"/>
    <col min="11018" max="11018" width="8.109375" style="211" customWidth="1"/>
    <col min="11019" max="11019" width="9.44140625" style="211" customWidth="1"/>
    <col min="11020" max="11020" width="6.6640625" style="211" customWidth="1"/>
    <col min="11021" max="11021" width="11.44140625" style="211" customWidth="1"/>
    <col min="11022" max="11264" width="9.109375" style="211"/>
    <col min="11265" max="11265" width="61.6640625" style="211" customWidth="1"/>
    <col min="11266" max="11266" width="4.6640625" style="211" customWidth="1"/>
    <col min="11267" max="11267" width="3.88671875" style="211" customWidth="1"/>
    <col min="11268" max="11268" width="7.5546875" style="211" customWidth="1"/>
    <col min="11269" max="11269" width="9.109375" style="211" customWidth="1"/>
    <col min="11270" max="11270" width="8.109375" style="211" customWidth="1"/>
    <col min="11271" max="11271" width="7.44140625" style="211" customWidth="1"/>
    <col min="11272" max="11272" width="8.88671875" style="211" customWidth="1"/>
    <col min="11273" max="11273" width="8.5546875" style="211" customWidth="1"/>
    <col min="11274" max="11274" width="8.109375" style="211" customWidth="1"/>
    <col min="11275" max="11275" width="9.44140625" style="211" customWidth="1"/>
    <col min="11276" max="11276" width="6.6640625" style="211" customWidth="1"/>
    <col min="11277" max="11277" width="11.44140625" style="211" customWidth="1"/>
    <col min="11278" max="11520" width="9.109375" style="211"/>
    <col min="11521" max="11521" width="61.6640625" style="211" customWidth="1"/>
    <col min="11522" max="11522" width="4.6640625" style="211" customWidth="1"/>
    <col min="11523" max="11523" width="3.88671875" style="211" customWidth="1"/>
    <col min="11524" max="11524" width="7.5546875" style="211" customWidth="1"/>
    <col min="11525" max="11525" width="9.109375" style="211" customWidth="1"/>
    <col min="11526" max="11526" width="8.109375" style="211" customWidth="1"/>
    <col min="11527" max="11527" width="7.44140625" style="211" customWidth="1"/>
    <col min="11528" max="11528" width="8.88671875" style="211" customWidth="1"/>
    <col min="11529" max="11529" width="8.5546875" style="211" customWidth="1"/>
    <col min="11530" max="11530" width="8.109375" style="211" customWidth="1"/>
    <col min="11531" max="11531" width="9.44140625" style="211" customWidth="1"/>
    <col min="11532" max="11532" width="6.6640625" style="211" customWidth="1"/>
    <col min="11533" max="11533" width="11.44140625" style="211" customWidth="1"/>
    <col min="11534" max="11776" width="9.109375" style="211"/>
    <col min="11777" max="11777" width="61.6640625" style="211" customWidth="1"/>
    <col min="11778" max="11778" width="4.6640625" style="211" customWidth="1"/>
    <col min="11779" max="11779" width="3.88671875" style="211" customWidth="1"/>
    <col min="11780" max="11780" width="7.5546875" style="211" customWidth="1"/>
    <col min="11781" max="11781" width="9.109375" style="211" customWidth="1"/>
    <col min="11782" max="11782" width="8.109375" style="211" customWidth="1"/>
    <col min="11783" max="11783" width="7.44140625" style="211" customWidth="1"/>
    <col min="11784" max="11784" width="8.88671875" style="211" customWidth="1"/>
    <col min="11785" max="11785" width="8.5546875" style="211" customWidth="1"/>
    <col min="11786" max="11786" width="8.109375" style="211" customWidth="1"/>
    <col min="11787" max="11787" width="9.44140625" style="211" customWidth="1"/>
    <col min="11788" max="11788" width="6.6640625" style="211" customWidth="1"/>
    <col min="11789" max="11789" width="11.44140625" style="211" customWidth="1"/>
    <col min="11790" max="12032" width="9.109375" style="211"/>
    <col min="12033" max="12033" width="61.6640625" style="211" customWidth="1"/>
    <col min="12034" max="12034" width="4.6640625" style="211" customWidth="1"/>
    <col min="12035" max="12035" width="3.88671875" style="211" customWidth="1"/>
    <col min="12036" max="12036" width="7.5546875" style="211" customWidth="1"/>
    <col min="12037" max="12037" width="9.109375" style="211" customWidth="1"/>
    <col min="12038" max="12038" width="8.109375" style="211" customWidth="1"/>
    <col min="12039" max="12039" width="7.44140625" style="211" customWidth="1"/>
    <col min="12040" max="12040" width="8.88671875" style="211" customWidth="1"/>
    <col min="12041" max="12041" width="8.5546875" style="211" customWidth="1"/>
    <col min="12042" max="12042" width="8.109375" style="211" customWidth="1"/>
    <col min="12043" max="12043" width="9.44140625" style="211" customWidth="1"/>
    <col min="12044" max="12044" width="6.6640625" style="211" customWidth="1"/>
    <col min="12045" max="12045" width="11.44140625" style="211" customWidth="1"/>
    <col min="12046" max="12288" width="9.109375" style="211"/>
    <col min="12289" max="12289" width="61.6640625" style="211" customWidth="1"/>
    <col min="12290" max="12290" width="4.6640625" style="211" customWidth="1"/>
    <col min="12291" max="12291" width="3.88671875" style="211" customWidth="1"/>
    <col min="12292" max="12292" width="7.5546875" style="211" customWidth="1"/>
    <col min="12293" max="12293" width="9.109375" style="211" customWidth="1"/>
    <col min="12294" max="12294" width="8.109375" style="211" customWidth="1"/>
    <col min="12295" max="12295" width="7.44140625" style="211" customWidth="1"/>
    <col min="12296" max="12296" width="8.88671875" style="211" customWidth="1"/>
    <col min="12297" max="12297" width="8.5546875" style="211" customWidth="1"/>
    <col min="12298" max="12298" width="8.109375" style="211" customWidth="1"/>
    <col min="12299" max="12299" width="9.44140625" style="211" customWidth="1"/>
    <col min="12300" max="12300" width="6.6640625" style="211" customWidth="1"/>
    <col min="12301" max="12301" width="11.44140625" style="211" customWidth="1"/>
    <col min="12302" max="12544" width="9.109375" style="211"/>
    <col min="12545" max="12545" width="61.6640625" style="211" customWidth="1"/>
    <col min="12546" max="12546" width="4.6640625" style="211" customWidth="1"/>
    <col min="12547" max="12547" width="3.88671875" style="211" customWidth="1"/>
    <col min="12548" max="12548" width="7.5546875" style="211" customWidth="1"/>
    <col min="12549" max="12549" width="9.109375" style="211" customWidth="1"/>
    <col min="12550" max="12550" width="8.109375" style="211" customWidth="1"/>
    <col min="12551" max="12551" width="7.44140625" style="211" customWidth="1"/>
    <col min="12552" max="12552" width="8.88671875" style="211" customWidth="1"/>
    <col min="12553" max="12553" width="8.5546875" style="211" customWidth="1"/>
    <col min="12554" max="12554" width="8.109375" style="211" customWidth="1"/>
    <col min="12555" max="12555" width="9.44140625" style="211" customWidth="1"/>
    <col min="12556" max="12556" width="6.6640625" style="211" customWidth="1"/>
    <col min="12557" max="12557" width="11.44140625" style="211" customWidth="1"/>
    <col min="12558" max="12800" width="9.109375" style="211"/>
    <col min="12801" max="12801" width="61.6640625" style="211" customWidth="1"/>
    <col min="12802" max="12802" width="4.6640625" style="211" customWidth="1"/>
    <col min="12803" max="12803" width="3.88671875" style="211" customWidth="1"/>
    <col min="12804" max="12804" width="7.5546875" style="211" customWidth="1"/>
    <col min="12805" max="12805" width="9.109375" style="211" customWidth="1"/>
    <col min="12806" max="12806" width="8.109375" style="211" customWidth="1"/>
    <col min="12807" max="12807" width="7.44140625" style="211" customWidth="1"/>
    <col min="12808" max="12808" width="8.88671875" style="211" customWidth="1"/>
    <col min="12809" max="12809" width="8.5546875" style="211" customWidth="1"/>
    <col min="12810" max="12810" width="8.109375" style="211" customWidth="1"/>
    <col min="12811" max="12811" width="9.44140625" style="211" customWidth="1"/>
    <col min="12812" max="12812" width="6.6640625" style="211" customWidth="1"/>
    <col min="12813" max="12813" width="11.44140625" style="211" customWidth="1"/>
    <col min="12814" max="13056" width="9.109375" style="211"/>
    <col min="13057" max="13057" width="61.6640625" style="211" customWidth="1"/>
    <col min="13058" max="13058" width="4.6640625" style="211" customWidth="1"/>
    <col min="13059" max="13059" width="3.88671875" style="211" customWidth="1"/>
    <col min="13060" max="13060" width="7.5546875" style="211" customWidth="1"/>
    <col min="13061" max="13061" width="9.109375" style="211" customWidth="1"/>
    <col min="13062" max="13062" width="8.109375" style="211" customWidth="1"/>
    <col min="13063" max="13063" width="7.44140625" style="211" customWidth="1"/>
    <col min="13064" max="13064" width="8.88671875" style="211" customWidth="1"/>
    <col min="13065" max="13065" width="8.5546875" style="211" customWidth="1"/>
    <col min="13066" max="13066" width="8.109375" style="211" customWidth="1"/>
    <col min="13067" max="13067" width="9.44140625" style="211" customWidth="1"/>
    <col min="13068" max="13068" width="6.6640625" style="211" customWidth="1"/>
    <col min="13069" max="13069" width="11.44140625" style="211" customWidth="1"/>
    <col min="13070" max="13312" width="9.109375" style="211"/>
    <col min="13313" max="13313" width="61.6640625" style="211" customWidth="1"/>
    <col min="13314" max="13314" width="4.6640625" style="211" customWidth="1"/>
    <col min="13315" max="13315" width="3.88671875" style="211" customWidth="1"/>
    <col min="13316" max="13316" width="7.5546875" style="211" customWidth="1"/>
    <col min="13317" max="13317" width="9.109375" style="211" customWidth="1"/>
    <col min="13318" max="13318" width="8.109375" style="211" customWidth="1"/>
    <col min="13319" max="13319" width="7.44140625" style="211" customWidth="1"/>
    <col min="13320" max="13320" width="8.88671875" style="211" customWidth="1"/>
    <col min="13321" max="13321" width="8.5546875" style="211" customWidth="1"/>
    <col min="13322" max="13322" width="8.109375" style="211" customWidth="1"/>
    <col min="13323" max="13323" width="9.44140625" style="211" customWidth="1"/>
    <col min="13324" max="13324" width="6.6640625" style="211" customWidth="1"/>
    <col min="13325" max="13325" width="11.44140625" style="211" customWidth="1"/>
    <col min="13326" max="13568" width="9.109375" style="211"/>
    <col min="13569" max="13569" width="61.6640625" style="211" customWidth="1"/>
    <col min="13570" max="13570" width="4.6640625" style="211" customWidth="1"/>
    <col min="13571" max="13571" width="3.88671875" style="211" customWidth="1"/>
    <col min="13572" max="13572" width="7.5546875" style="211" customWidth="1"/>
    <col min="13573" max="13573" width="9.109375" style="211" customWidth="1"/>
    <col min="13574" max="13574" width="8.109375" style="211" customWidth="1"/>
    <col min="13575" max="13575" width="7.44140625" style="211" customWidth="1"/>
    <col min="13576" max="13576" width="8.88671875" style="211" customWidth="1"/>
    <col min="13577" max="13577" width="8.5546875" style="211" customWidth="1"/>
    <col min="13578" max="13578" width="8.109375" style="211" customWidth="1"/>
    <col min="13579" max="13579" width="9.44140625" style="211" customWidth="1"/>
    <col min="13580" max="13580" width="6.6640625" style="211" customWidth="1"/>
    <col min="13581" max="13581" width="11.44140625" style="211" customWidth="1"/>
    <col min="13582" max="13824" width="9.109375" style="211"/>
    <col min="13825" max="13825" width="61.6640625" style="211" customWidth="1"/>
    <col min="13826" max="13826" width="4.6640625" style="211" customWidth="1"/>
    <col min="13827" max="13827" width="3.88671875" style="211" customWidth="1"/>
    <col min="13828" max="13828" width="7.5546875" style="211" customWidth="1"/>
    <col min="13829" max="13829" width="9.109375" style="211" customWidth="1"/>
    <col min="13830" max="13830" width="8.109375" style="211" customWidth="1"/>
    <col min="13831" max="13831" width="7.44140625" style="211" customWidth="1"/>
    <col min="13832" max="13832" width="8.88671875" style="211" customWidth="1"/>
    <col min="13833" max="13833" width="8.5546875" style="211" customWidth="1"/>
    <col min="13834" max="13834" width="8.109375" style="211" customWidth="1"/>
    <col min="13835" max="13835" width="9.44140625" style="211" customWidth="1"/>
    <col min="13836" max="13836" width="6.6640625" style="211" customWidth="1"/>
    <col min="13837" max="13837" width="11.44140625" style="211" customWidth="1"/>
    <col min="13838" max="14080" width="9.109375" style="211"/>
    <col min="14081" max="14081" width="61.6640625" style="211" customWidth="1"/>
    <col min="14082" max="14082" width="4.6640625" style="211" customWidth="1"/>
    <col min="14083" max="14083" width="3.88671875" style="211" customWidth="1"/>
    <col min="14084" max="14084" width="7.5546875" style="211" customWidth="1"/>
    <col min="14085" max="14085" width="9.109375" style="211" customWidth="1"/>
    <col min="14086" max="14086" width="8.109375" style="211" customWidth="1"/>
    <col min="14087" max="14087" width="7.44140625" style="211" customWidth="1"/>
    <col min="14088" max="14088" width="8.88671875" style="211" customWidth="1"/>
    <col min="14089" max="14089" width="8.5546875" style="211" customWidth="1"/>
    <col min="14090" max="14090" width="8.109375" style="211" customWidth="1"/>
    <col min="14091" max="14091" width="9.44140625" style="211" customWidth="1"/>
    <col min="14092" max="14092" width="6.6640625" style="211" customWidth="1"/>
    <col min="14093" max="14093" width="11.44140625" style="211" customWidth="1"/>
    <col min="14094" max="14336" width="9.109375" style="211"/>
    <col min="14337" max="14337" width="61.6640625" style="211" customWidth="1"/>
    <col min="14338" max="14338" width="4.6640625" style="211" customWidth="1"/>
    <col min="14339" max="14339" width="3.88671875" style="211" customWidth="1"/>
    <col min="14340" max="14340" width="7.5546875" style="211" customWidth="1"/>
    <col min="14341" max="14341" width="9.109375" style="211" customWidth="1"/>
    <col min="14342" max="14342" width="8.109375" style="211" customWidth="1"/>
    <col min="14343" max="14343" width="7.44140625" style="211" customWidth="1"/>
    <col min="14344" max="14344" width="8.88671875" style="211" customWidth="1"/>
    <col min="14345" max="14345" width="8.5546875" style="211" customWidth="1"/>
    <col min="14346" max="14346" width="8.109375" style="211" customWidth="1"/>
    <col min="14347" max="14347" width="9.44140625" style="211" customWidth="1"/>
    <col min="14348" max="14348" width="6.6640625" style="211" customWidth="1"/>
    <col min="14349" max="14349" width="11.44140625" style="211" customWidth="1"/>
    <col min="14350" max="14592" width="9.109375" style="211"/>
    <col min="14593" max="14593" width="61.6640625" style="211" customWidth="1"/>
    <col min="14594" max="14594" width="4.6640625" style="211" customWidth="1"/>
    <col min="14595" max="14595" width="3.88671875" style="211" customWidth="1"/>
    <col min="14596" max="14596" width="7.5546875" style="211" customWidth="1"/>
    <col min="14597" max="14597" width="9.109375" style="211" customWidth="1"/>
    <col min="14598" max="14598" width="8.109375" style="211" customWidth="1"/>
    <col min="14599" max="14599" width="7.44140625" style="211" customWidth="1"/>
    <col min="14600" max="14600" width="8.88671875" style="211" customWidth="1"/>
    <col min="14601" max="14601" width="8.5546875" style="211" customWidth="1"/>
    <col min="14602" max="14602" width="8.109375" style="211" customWidth="1"/>
    <col min="14603" max="14603" width="9.44140625" style="211" customWidth="1"/>
    <col min="14604" max="14604" width="6.6640625" style="211" customWidth="1"/>
    <col min="14605" max="14605" width="11.44140625" style="211" customWidth="1"/>
    <col min="14606" max="14848" width="9.109375" style="211"/>
    <col min="14849" max="14849" width="61.6640625" style="211" customWidth="1"/>
    <col min="14850" max="14850" width="4.6640625" style="211" customWidth="1"/>
    <col min="14851" max="14851" width="3.88671875" style="211" customWidth="1"/>
    <col min="14852" max="14852" width="7.5546875" style="211" customWidth="1"/>
    <col min="14853" max="14853" width="9.109375" style="211" customWidth="1"/>
    <col min="14854" max="14854" width="8.109375" style="211" customWidth="1"/>
    <col min="14855" max="14855" width="7.44140625" style="211" customWidth="1"/>
    <col min="14856" max="14856" width="8.88671875" style="211" customWidth="1"/>
    <col min="14857" max="14857" width="8.5546875" style="211" customWidth="1"/>
    <col min="14858" max="14858" width="8.109375" style="211" customWidth="1"/>
    <col min="14859" max="14859" width="9.44140625" style="211" customWidth="1"/>
    <col min="14860" max="14860" width="6.6640625" style="211" customWidth="1"/>
    <col min="14861" max="14861" width="11.44140625" style="211" customWidth="1"/>
    <col min="14862" max="15104" width="9.109375" style="211"/>
    <col min="15105" max="15105" width="61.6640625" style="211" customWidth="1"/>
    <col min="15106" max="15106" width="4.6640625" style="211" customWidth="1"/>
    <col min="15107" max="15107" width="3.88671875" style="211" customWidth="1"/>
    <col min="15108" max="15108" width="7.5546875" style="211" customWidth="1"/>
    <col min="15109" max="15109" width="9.109375" style="211" customWidth="1"/>
    <col min="15110" max="15110" width="8.109375" style="211" customWidth="1"/>
    <col min="15111" max="15111" width="7.44140625" style="211" customWidth="1"/>
    <col min="15112" max="15112" width="8.88671875" style="211" customWidth="1"/>
    <col min="15113" max="15113" width="8.5546875" style="211" customWidth="1"/>
    <col min="15114" max="15114" width="8.109375" style="211" customWidth="1"/>
    <col min="15115" max="15115" width="9.44140625" style="211" customWidth="1"/>
    <col min="15116" max="15116" width="6.6640625" style="211" customWidth="1"/>
    <col min="15117" max="15117" width="11.44140625" style="211" customWidth="1"/>
    <col min="15118" max="15360" width="9.109375" style="211"/>
    <col min="15361" max="15361" width="61.6640625" style="211" customWidth="1"/>
    <col min="15362" max="15362" width="4.6640625" style="211" customWidth="1"/>
    <col min="15363" max="15363" width="3.88671875" style="211" customWidth="1"/>
    <col min="15364" max="15364" width="7.5546875" style="211" customWidth="1"/>
    <col min="15365" max="15365" width="9.109375" style="211" customWidth="1"/>
    <col min="15366" max="15366" width="8.109375" style="211" customWidth="1"/>
    <col min="15367" max="15367" width="7.44140625" style="211" customWidth="1"/>
    <col min="15368" max="15368" width="8.88671875" style="211" customWidth="1"/>
    <col min="15369" max="15369" width="8.5546875" style="211" customWidth="1"/>
    <col min="15370" max="15370" width="8.109375" style="211" customWidth="1"/>
    <col min="15371" max="15371" width="9.44140625" style="211" customWidth="1"/>
    <col min="15372" max="15372" width="6.6640625" style="211" customWidth="1"/>
    <col min="15373" max="15373" width="11.44140625" style="211" customWidth="1"/>
    <col min="15374" max="15616" width="9.109375" style="211"/>
    <col min="15617" max="15617" width="61.6640625" style="211" customWidth="1"/>
    <col min="15618" max="15618" width="4.6640625" style="211" customWidth="1"/>
    <col min="15619" max="15619" width="3.88671875" style="211" customWidth="1"/>
    <col min="15620" max="15620" width="7.5546875" style="211" customWidth="1"/>
    <col min="15621" max="15621" width="9.109375" style="211" customWidth="1"/>
    <col min="15622" max="15622" width="8.109375" style="211" customWidth="1"/>
    <col min="15623" max="15623" width="7.44140625" style="211" customWidth="1"/>
    <col min="15624" max="15624" width="8.88671875" style="211" customWidth="1"/>
    <col min="15625" max="15625" width="8.5546875" style="211" customWidth="1"/>
    <col min="15626" max="15626" width="8.109375" style="211" customWidth="1"/>
    <col min="15627" max="15627" width="9.44140625" style="211" customWidth="1"/>
    <col min="15628" max="15628" width="6.6640625" style="211" customWidth="1"/>
    <col min="15629" max="15629" width="11.44140625" style="211" customWidth="1"/>
    <col min="15630" max="15872" width="9.109375" style="211"/>
    <col min="15873" max="15873" width="61.6640625" style="211" customWidth="1"/>
    <col min="15874" max="15874" width="4.6640625" style="211" customWidth="1"/>
    <col min="15875" max="15875" width="3.88671875" style="211" customWidth="1"/>
    <col min="15876" max="15876" width="7.5546875" style="211" customWidth="1"/>
    <col min="15877" max="15877" width="9.109375" style="211" customWidth="1"/>
    <col min="15878" max="15878" width="8.109375" style="211" customWidth="1"/>
    <col min="15879" max="15879" width="7.44140625" style="211" customWidth="1"/>
    <col min="15880" max="15880" width="8.88671875" style="211" customWidth="1"/>
    <col min="15881" max="15881" width="8.5546875" style="211" customWidth="1"/>
    <col min="15882" max="15882" width="8.109375" style="211" customWidth="1"/>
    <col min="15883" max="15883" width="9.44140625" style="211" customWidth="1"/>
    <col min="15884" max="15884" width="6.6640625" style="211" customWidth="1"/>
    <col min="15885" max="15885" width="11.44140625" style="211" customWidth="1"/>
    <col min="15886" max="16128" width="9.109375" style="211"/>
    <col min="16129" max="16129" width="61.6640625" style="211" customWidth="1"/>
    <col min="16130" max="16130" width="4.6640625" style="211" customWidth="1"/>
    <col min="16131" max="16131" width="3.88671875" style="211" customWidth="1"/>
    <col min="16132" max="16132" width="7.5546875" style="211" customWidth="1"/>
    <col min="16133" max="16133" width="9.109375" style="211" customWidth="1"/>
    <col min="16134" max="16134" width="8.109375" style="211" customWidth="1"/>
    <col min="16135" max="16135" width="7.44140625" style="211" customWidth="1"/>
    <col min="16136" max="16136" width="8.88671875" style="211" customWidth="1"/>
    <col min="16137" max="16137" width="8.5546875" style="211" customWidth="1"/>
    <col min="16138" max="16138" width="8.109375" style="211" customWidth="1"/>
    <col min="16139" max="16139" width="9.44140625" style="211" customWidth="1"/>
    <col min="16140" max="16140" width="6.6640625" style="211" customWidth="1"/>
    <col min="16141" max="16141" width="11.44140625" style="211" customWidth="1"/>
    <col min="16142" max="16384" width="9.109375" style="211"/>
  </cols>
  <sheetData>
    <row r="1" spans="1:13" ht="15" customHeight="1" x14ac:dyDescent="0.25">
      <c r="J1" s="212" t="s">
        <v>165</v>
      </c>
      <c r="K1" s="212"/>
      <c r="L1" s="212"/>
      <c r="M1" s="212"/>
    </row>
    <row r="2" spans="1:13" ht="30.75" customHeight="1" x14ac:dyDescent="0.25">
      <c r="J2" s="212"/>
      <c r="K2" s="212"/>
      <c r="L2" s="212"/>
      <c r="M2" s="212"/>
    </row>
    <row r="3" spans="1:13" ht="0.75" customHeight="1" x14ac:dyDescent="0.25">
      <c r="J3" s="212"/>
      <c r="K3" s="212"/>
      <c r="L3" s="212"/>
      <c r="M3" s="212"/>
    </row>
    <row r="4" spans="1:13" x14ac:dyDescent="0.25">
      <c r="A4" s="213" t="s">
        <v>1</v>
      </c>
      <c r="B4" s="213"/>
      <c r="C4" s="213"/>
      <c r="D4" s="213"/>
      <c r="E4" s="213"/>
      <c r="F4" s="213"/>
      <c r="G4" s="213"/>
      <c r="H4" s="213"/>
      <c r="I4" s="213"/>
      <c r="J4" s="213"/>
      <c r="K4" s="213"/>
      <c r="L4" s="213"/>
      <c r="M4" s="213"/>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213" t="str">
        <f>CONCATENATE("на ",[1]ЗАПОЛНИТЬ!$B$18," ",[1]ЗАПОЛНИТЬ!$C$18)</f>
        <v>на 1 січня 2016 р.</v>
      </c>
      <c r="B6" s="213"/>
      <c r="C6" s="213"/>
      <c r="D6" s="213"/>
      <c r="E6" s="213"/>
      <c r="F6" s="213"/>
      <c r="G6" s="213"/>
      <c r="H6" s="213"/>
      <c r="I6" s="213"/>
      <c r="J6" s="213"/>
      <c r="K6" s="213"/>
      <c r="L6" s="213"/>
      <c r="M6" s="213"/>
    </row>
    <row r="7" spans="1:13" s="214" customFormat="1" ht="10.199999999999999" hidden="1" x14ac:dyDescent="0.2"/>
    <row r="8" spans="1:13" s="214" customFormat="1" ht="7.5" customHeight="1" x14ac:dyDescent="0.2">
      <c r="M8" s="215" t="s">
        <v>3</v>
      </c>
    </row>
    <row r="9" spans="1:13" s="214" customFormat="1" ht="21.75" customHeight="1" x14ac:dyDescent="0.25">
      <c r="A9" s="216" t="s">
        <v>4</v>
      </c>
      <c r="B9" s="217" t="str">
        <f>[1]ЗАПОЛНИТЬ!B3</f>
        <v>Відділ освіти Амур-Нижньодніпровської районної у місті ради</v>
      </c>
      <c r="C9" s="217"/>
      <c r="D9" s="217"/>
      <c r="E9" s="217"/>
      <c r="F9" s="217"/>
      <c r="G9" s="217"/>
      <c r="H9" s="217"/>
      <c r="I9" s="217"/>
      <c r="J9" s="217"/>
      <c r="K9" s="218" t="str">
        <f>[1]ЗАПОЛНИТЬ!A13</f>
        <v>за ЄДРПОУ</v>
      </c>
      <c r="M9" s="219" t="str">
        <f>[1]ЗАПОЛНИТЬ!B13</f>
        <v>02142187</v>
      </c>
    </row>
    <row r="10" spans="1:13" s="214" customFormat="1" ht="11.25" customHeight="1" x14ac:dyDescent="0.25">
      <c r="A10" s="220" t="s">
        <v>6</v>
      </c>
      <c r="B10" s="221" t="str">
        <f>[1]ЗАПОЛНИТЬ!B5</f>
        <v>49023, м. Дніпропетровськ, пр. Воронцова, 31</v>
      </c>
      <c r="C10" s="221"/>
      <c r="D10" s="221"/>
      <c r="E10" s="221"/>
      <c r="F10" s="221"/>
      <c r="G10" s="221"/>
      <c r="H10" s="221"/>
      <c r="I10" s="221"/>
      <c r="J10" s="221"/>
      <c r="K10" s="218" t="str">
        <f>[1]ЗАПОЛНИТЬ!A14</f>
        <v>за КОАТУУ</v>
      </c>
      <c r="M10" s="219">
        <f>[1]ЗАПОЛНИТЬ!B14</f>
        <v>1210136300</v>
      </c>
    </row>
    <row r="11" spans="1:13" s="214" customFormat="1" ht="11.25" customHeight="1" x14ac:dyDescent="0.25">
      <c r="A11" s="220" t="str">
        <f>[1]Ф.4.3.1.КВК2!A11</f>
        <v>Організаційно-правова форма господарювання</v>
      </c>
      <c r="B11" s="222" t="str">
        <f>[1]ЗАПОЛНИТЬ!D15</f>
        <v>Орган місцевого самоврядування</v>
      </c>
      <c r="C11" s="222"/>
      <c r="D11" s="222"/>
      <c r="E11" s="222"/>
      <c r="F11" s="222"/>
      <c r="G11" s="222"/>
      <c r="H11" s="222"/>
      <c r="I11" s="222"/>
      <c r="J11" s="222"/>
      <c r="K11" s="218" t="str">
        <f>[1]ЗАПОЛНИТЬ!A15</f>
        <v>за КОПФГ</v>
      </c>
      <c r="M11" s="219">
        <f>[1]ЗАПОЛНИТЬ!B15</f>
        <v>420</v>
      </c>
    </row>
    <row r="12" spans="1:13" s="214" customFormat="1" ht="11.25" customHeight="1" x14ac:dyDescent="0.2">
      <c r="A12" s="223" t="s">
        <v>101</v>
      </c>
      <c r="B12" s="223"/>
      <c r="C12" s="223"/>
      <c r="D12" s="223"/>
      <c r="E12" s="224" t="str">
        <f>[1]ЗАПОЛНИТЬ!H9</f>
        <v>-</v>
      </c>
      <c r="F12" s="225" t="str">
        <f>IF(E12&gt;0,VLOOKUP(E12,'[1]ДовидникКВК(ГОС)'!A$1:B$65536,2,FALSE),"")</f>
        <v>-</v>
      </c>
      <c r="G12" s="225"/>
      <c r="H12" s="225"/>
      <c r="I12" s="225"/>
      <c r="J12" s="225"/>
      <c r="K12" s="225"/>
      <c r="L12" s="226"/>
    </row>
    <row r="13" spans="1:13" s="214" customFormat="1" ht="23.25" customHeight="1" x14ac:dyDescent="0.35">
      <c r="A13" s="227" t="s">
        <v>12</v>
      </c>
      <c r="B13" s="227"/>
      <c r="C13" s="227"/>
      <c r="D13" s="227"/>
      <c r="E13" s="228"/>
      <c r="F13" s="124"/>
      <c r="G13" s="124"/>
      <c r="H13" s="124"/>
      <c r="I13" s="124"/>
      <c r="J13" s="124"/>
      <c r="K13" s="124"/>
      <c r="L13" s="124"/>
      <c r="M13" s="229"/>
    </row>
    <row r="14" spans="1:13" s="214" customFormat="1" ht="10.8" x14ac:dyDescent="0.25">
      <c r="A14" s="227" t="s">
        <v>13</v>
      </c>
      <c r="B14" s="227"/>
      <c r="C14" s="227"/>
      <c r="D14" s="227"/>
      <c r="E14" s="230" t="str">
        <f>[1]ЗАПОЛНИТЬ!H10</f>
        <v>-</v>
      </c>
      <c r="F14" s="231" t="str">
        <f>[1]ЗАПОЛНИТЬ!I10</f>
        <v>10 - Орган з питань освіти і науки, молоді</v>
      </c>
      <c r="G14" s="231"/>
      <c r="H14" s="231"/>
      <c r="I14" s="231"/>
      <c r="J14" s="231"/>
      <c r="K14" s="231"/>
      <c r="L14" s="231"/>
      <c r="M14" s="232"/>
    </row>
    <row r="15" spans="1:13" s="214" customFormat="1" ht="43.5" customHeight="1" x14ac:dyDescent="0.35">
      <c r="A15" s="227" t="s">
        <v>14</v>
      </c>
      <c r="B15" s="227"/>
      <c r="C15" s="227"/>
      <c r="D15" s="227"/>
      <c r="E15" s="233"/>
      <c r="F15" s="125" t="s">
        <v>102</v>
      </c>
      <c r="G15" s="125"/>
      <c r="H15" s="125"/>
      <c r="I15" s="125"/>
      <c r="J15" s="125"/>
      <c r="K15" s="125"/>
      <c r="L15" s="125"/>
      <c r="M15" s="234"/>
    </row>
    <row r="16" spans="1:13" s="214" customFormat="1" ht="10.199999999999999" x14ac:dyDescent="0.2">
      <c r="A16" s="235" t="s">
        <v>166</v>
      </c>
    </row>
    <row r="17" spans="1:14" s="214" customFormat="1" ht="10.199999999999999" x14ac:dyDescent="0.2">
      <c r="A17" s="236" t="s">
        <v>16</v>
      </c>
    </row>
    <row r="18" spans="1:14" s="214" customFormat="1" ht="19.5" customHeight="1" x14ac:dyDescent="0.2">
      <c r="A18" s="237" t="s">
        <v>167</v>
      </c>
      <c r="B18" s="237"/>
      <c r="C18" s="237"/>
      <c r="D18" s="237"/>
      <c r="E18" s="237"/>
      <c r="F18" s="237"/>
      <c r="G18" s="237"/>
      <c r="H18" s="237"/>
      <c r="I18" s="237"/>
      <c r="J18" s="237"/>
      <c r="K18" s="237"/>
      <c r="L18" s="237"/>
    </row>
    <row r="19" spans="1:14" s="214" customFormat="1" ht="11.25" customHeight="1" x14ac:dyDescent="0.2">
      <c r="A19" s="34" t="s">
        <v>17</v>
      </c>
      <c r="B19" s="34" t="s">
        <v>104</v>
      </c>
      <c r="C19" s="34" t="s">
        <v>19</v>
      </c>
      <c r="D19" s="34" t="s">
        <v>168</v>
      </c>
      <c r="E19" s="34"/>
      <c r="F19" s="34"/>
      <c r="G19" s="34"/>
      <c r="H19" s="34" t="s">
        <v>169</v>
      </c>
      <c r="I19" s="34"/>
      <c r="J19" s="34"/>
      <c r="K19" s="34"/>
      <c r="L19" s="34"/>
      <c r="M19" s="34" t="s">
        <v>170</v>
      </c>
      <c r="N19" s="238"/>
    </row>
    <row r="20" spans="1:14" s="214" customFormat="1" ht="21.75" customHeight="1" x14ac:dyDescent="0.2">
      <c r="A20" s="34"/>
      <c r="B20" s="34"/>
      <c r="C20" s="34"/>
      <c r="D20" s="34" t="s">
        <v>171</v>
      </c>
      <c r="E20" s="34" t="s">
        <v>172</v>
      </c>
      <c r="F20" s="34"/>
      <c r="G20" s="34" t="s">
        <v>173</v>
      </c>
      <c r="H20" s="34" t="s">
        <v>174</v>
      </c>
      <c r="I20" s="34" t="s">
        <v>172</v>
      </c>
      <c r="J20" s="34"/>
      <c r="K20" s="34"/>
      <c r="L20" s="34" t="s">
        <v>173</v>
      </c>
      <c r="M20" s="34"/>
      <c r="N20" s="238"/>
    </row>
    <row r="21" spans="1:14" s="214" customFormat="1" ht="10.5" customHeight="1" x14ac:dyDescent="0.2">
      <c r="A21" s="34"/>
      <c r="B21" s="34"/>
      <c r="C21" s="34"/>
      <c r="D21" s="34"/>
      <c r="E21" s="34" t="s">
        <v>109</v>
      </c>
      <c r="F21" s="34" t="s">
        <v>175</v>
      </c>
      <c r="G21" s="34"/>
      <c r="H21" s="34"/>
      <c r="I21" s="34" t="s">
        <v>109</v>
      </c>
      <c r="J21" s="239" t="s">
        <v>176</v>
      </c>
      <c r="K21" s="239"/>
      <c r="L21" s="34"/>
      <c r="M21" s="34"/>
      <c r="N21" s="238"/>
    </row>
    <row r="22" spans="1:14" s="214" customFormat="1" ht="12" customHeight="1" x14ac:dyDescent="0.2">
      <c r="A22" s="34"/>
      <c r="B22" s="34"/>
      <c r="C22" s="34"/>
      <c r="D22" s="34"/>
      <c r="E22" s="34"/>
      <c r="F22" s="34"/>
      <c r="G22" s="34"/>
      <c r="H22" s="34"/>
      <c r="I22" s="34"/>
      <c r="J22" s="34" t="s">
        <v>177</v>
      </c>
      <c r="K22" s="34" t="s">
        <v>178</v>
      </c>
      <c r="L22" s="34"/>
      <c r="M22" s="34"/>
      <c r="N22" s="238"/>
    </row>
    <row r="23" spans="1:14" s="214" customFormat="1" ht="12" customHeight="1" x14ac:dyDescent="0.2">
      <c r="A23" s="34"/>
      <c r="B23" s="34"/>
      <c r="C23" s="34"/>
      <c r="D23" s="34"/>
      <c r="E23" s="34"/>
      <c r="F23" s="34"/>
      <c r="G23" s="34"/>
      <c r="H23" s="34"/>
      <c r="I23" s="34"/>
      <c r="J23" s="34"/>
      <c r="K23" s="34"/>
      <c r="L23" s="34"/>
      <c r="M23" s="34"/>
      <c r="N23" s="238"/>
    </row>
    <row r="24" spans="1:14" s="214" customFormat="1" ht="9.75" customHeight="1" x14ac:dyDescent="0.2">
      <c r="A24" s="34"/>
      <c r="B24" s="34"/>
      <c r="C24" s="34"/>
      <c r="D24" s="34"/>
      <c r="E24" s="34"/>
      <c r="F24" s="34"/>
      <c r="G24" s="34"/>
      <c r="H24" s="34"/>
      <c r="I24" s="34"/>
      <c r="J24" s="34"/>
      <c r="K24" s="34"/>
      <c r="L24" s="34"/>
      <c r="M24" s="34"/>
      <c r="N24" s="238"/>
    </row>
    <row r="25" spans="1:14" s="214"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38"/>
    </row>
    <row r="26" spans="1:14" s="214" customFormat="1" ht="11.4" x14ac:dyDescent="0.2">
      <c r="A26" s="65" t="s">
        <v>179</v>
      </c>
      <c r="B26" s="65" t="s">
        <v>27</v>
      </c>
      <c r="C26" s="240" t="s">
        <v>28</v>
      </c>
      <c r="D26" s="241">
        <f>SUM('[1]Ф.7(СФ)070101:Ф.7(СФ).35'!D26)</f>
        <v>17694.59</v>
      </c>
      <c r="E26" s="242">
        <f>SUM('[1]Ф.7(СФ)070101:Ф.7(СФ).35'!E26)</f>
        <v>11393.12</v>
      </c>
      <c r="F26" s="241">
        <f>SUM('[1]Ф.7(СФ)070101:Ф.7(СФ).35'!F26)</f>
        <v>0</v>
      </c>
      <c r="G26" s="241">
        <f>SUM('[1]Ф.7(СФ)070101:Ф.7(СФ).35'!G26)</f>
        <v>0</v>
      </c>
      <c r="H26" s="241">
        <f>SUM('[1]Ф.7(СФ)070101:Ф.7(СФ).35'!H26)</f>
        <v>62542.99</v>
      </c>
      <c r="I26" s="242">
        <v>290488.78999999998</v>
      </c>
      <c r="J26" s="241">
        <f>SUM('[1]Ф.7(СФ)070101:Ф.7(СФ).35'!J26)</f>
        <v>0</v>
      </c>
      <c r="K26" s="243" t="s">
        <v>27</v>
      </c>
      <c r="L26" s="241">
        <f>SUM('[1]Ф.7(СФ)070101:Ф.7(СФ).35'!L26)</f>
        <v>0</v>
      </c>
      <c r="M26" s="244" t="s">
        <v>27</v>
      </c>
      <c r="N26" s="238"/>
    </row>
    <row r="27" spans="1:14" s="214" customFormat="1" ht="13.2" x14ac:dyDescent="0.2">
      <c r="A27" s="245" t="s">
        <v>180</v>
      </c>
      <c r="B27" s="245" t="s">
        <v>27</v>
      </c>
      <c r="C27" s="240" t="s">
        <v>29</v>
      </c>
      <c r="D27" s="241">
        <f>SUM('[1]Ф.7(СФ)070101:Ф.7(СФ).35'!D27)</f>
        <v>0</v>
      </c>
      <c r="E27" s="241"/>
      <c r="F27" s="241">
        <f>SUM('[1]Ф.7(СФ)070101:Ф.7(СФ).35'!F27)</f>
        <v>0</v>
      </c>
      <c r="G27" s="241">
        <f>SUM('[1]Ф.7(СФ)070101:Ф.7(СФ).35'!G27)</f>
        <v>0</v>
      </c>
      <c r="H27" s="241">
        <f>SUM('[1]Ф.7(СФ)070101:Ф.7(СФ).35'!H27)</f>
        <v>577846.21000000008</v>
      </c>
      <c r="I27" s="241"/>
      <c r="J27" s="241"/>
      <c r="K27" s="241"/>
      <c r="L27" s="241">
        <f>SUM('[1]Ф.7(СФ)070101:Ф.7(СФ).35'!L27)</f>
        <v>0</v>
      </c>
      <c r="M27" s="241"/>
      <c r="N27" s="238"/>
    </row>
    <row r="28" spans="1:14" s="214" customFormat="1" ht="20.399999999999999" x14ac:dyDescent="0.2">
      <c r="A28" s="39" t="s">
        <v>181</v>
      </c>
      <c r="B28" s="65">
        <v>2000</v>
      </c>
      <c r="C28" s="40" t="s">
        <v>31</v>
      </c>
      <c r="D28" s="241">
        <f>SUM('[1]Ф.7(СФ)070101:Ф.7(СФ).35'!D28)</f>
        <v>0</v>
      </c>
      <c r="E28" s="241">
        <f>SUM('[1]Ф.7(СФ)070101:Ф.7(СФ).35'!E28)</f>
        <v>0</v>
      </c>
      <c r="F28" s="241">
        <f>SUM('[1]Ф.7(СФ)070101:Ф.7(СФ).35'!F28)</f>
        <v>0</v>
      </c>
      <c r="G28" s="241">
        <f>SUM('[1]Ф.7(СФ)070101:Ф.7(СФ).35'!G28)</f>
        <v>0</v>
      </c>
      <c r="H28" s="241">
        <f>SUM('[1]Ф.7(СФ)070101:Ф.7(СФ).35'!H28)</f>
        <v>0</v>
      </c>
      <c r="I28" s="241">
        <f>SUM('[1]Ф.7(СФ)070101:Ф.7(СФ).35'!I28)</f>
        <v>0</v>
      </c>
      <c r="J28" s="241">
        <f>SUM('[1]Ф.7(СФ)070101:Ф.7(СФ).35'!J28)</f>
        <v>0</v>
      </c>
      <c r="K28" s="241">
        <f>SUM('[1]Ф.7(СФ)070101:Ф.7(СФ).35'!K28)</f>
        <v>0</v>
      </c>
      <c r="L28" s="241">
        <f>SUM('[1]Ф.7(СФ)070101:Ф.7(СФ).35'!L28)</f>
        <v>0</v>
      </c>
      <c r="M28" s="241">
        <f>SUM('[1]Ф.7(СФ)070101:Ф.7(СФ).35'!M28)</f>
        <v>0</v>
      </c>
      <c r="N28" s="246"/>
    </row>
    <row r="29" spans="1:14" s="214" customFormat="1" ht="10.199999999999999" x14ac:dyDescent="0.2">
      <c r="A29" s="53" t="s">
        <v>30</v>
      </c>
      <c r="B29" s="39">
        <v>2100</v>
      </c>
      <c r="C29" s="40" t="s">
        <v>33</v>
      </c>
      <c r="D29" s="241">
        <f>SUM('[1]Ф.7(СФ)070101:Ф.7(СФ).35'!D29)</f>
        <v>0</v>
      </c>
      <c r="E29" s="241">
        <f>SUM('[1]Ф.7(СФ)070101:Ф.7(СФ).35'!E29)</f>
        <v>0</v>
      </c>
      <c r="F29" s="241">
        <f>SUM('[1]Ф.7(СФ)070101:Ф.7(СФ).35'!F29)</f>
        <v>0</v>
      </c>
      <c r="G29" s="241">
        <f>SUM('[1]Ф.7(СФ)070101:Ф.7(СФ).35'!G29)</f>
        <v>0</v>
      </c>
      <c r="H29" s="241">
        <f>SUM('[1]Ф.7(СФ)070101:Ф.7(СФ).35'!H29)</f>
        <v>0</v>
      </c>
      <c r="I29" s="241">
        <f>SUM('[1]Ф.7(СФ)070101:Ф.7(СФ).35'!I29)</f>
        <v>0</v>
      </c>
      <c r="J29" s="241">
        <f>SUM('[1]Ф.7(СФ)070101:Ф.7(СФ).35'!J29)</f>
        <v>0</v>
      </c>
      <c r="K29" s="241">
        <f>SUM('[1]Ф.7(СФ)070101:Ф.7(СФ).35'!K29)</f>
        <v>0</v>
      </c>
      <c r="L29" s="241">
        <f>SUM('[1]Ф.7(СФ)070101:Ф.7(СФ).35'!L29)</f>
        <v>0</v>
      </c>
      <c r="M29" s="241">
        <f>SUM('[1]Ф.7(СФ)070101:Ф.7(СФ).35'!M29)</f>
        <v>0</v>
      </c>
      <c r="N29" s="238"/>
    </row>
    <row r="30" spans="1:14" s="214" customFormat="1" ht="10.199999999999999" x14ac:dyDescent="0.2">
      <c r="A30" s="49" t="s">
        <v>32</v>
      </c>
      <c r="B30" s="50">
        <v>2110</v>
      </c>
      <c r="C30" s="133" t="s">
        <v>35</v>
      </c>
      <c r="D30" s="241">
        <f>SUM('[1]Ф.7(СФ)070101:Ф.7(СФ).35'!D30)</f>
        <v>0</v>
      </c>
      <c r="E30" s="241">
        <f>SUM('[1]Ф.7(СФ)070101:Ф.7(СФ).35'!E30)</f>
        <v>0</v>
      </c>
      <c r="F30" s="241">
        <f>SUM('[1]Ф.7(СФ)070101:Ф.7(СФ).35'!F30)</f>
        <v>0</v>
      </c>
      <c r="G30" s="241">
        <f>SUM('[1]Ф.7(СФ)070101:Ф.7(СФ).35'!G30)</f>
        <v>0</v>
      </c>
      <c r="H30" s="241">
        <f>SUM('[1]Ф.7(СФ)070101:Ф.7(СФ).35'!H30)</f>
        <v>0</v>
      </c>
      <c r="I30" s="241">
        <f>SUM('[1]Ф.7(СФ)070101:Ф.7(СФ).35'!I30)</f>
        <v>0</v>
      </c>
      <c r="J30" s="241">
        <f>SUM('[1]Ф.7(СФ)070101:Ф.7(СФ).35'!J30)</f>
        <v>0</v>
      </c>
      <c r="K30" s="241">
        <f>SUM('[1]Ф.7(СФ)070101:Ф.7(СФ).35'!K30)</f>
        <v>0</v>
      </c>
      <c r="L30" s="241">
        <f>SUM('[1]Ф.7(СФ)070101:Ф.7(СФ).35'!L30)</f>
        <v>0</v>
      </c>
      <c r="M30" s="241">
        <f>SUM('[1]Ф.7(СФ)070101:Ф.7(СФ).35'!M30)</f>
        <v>0</v>
      </c>
      <c r="N30" s="238"/>
    </row>
    <row r="31" spans="1:14" s="214" customFormat="1" ht="10.199999999999999" x14ac:dyDescent="0.2">
      <c r="A31" s="51" t="s">
        <v>34</v>
      </c>
      <c r="B31" s="35">
        <v>2111</v>
      </c>
      <c r="C31" s="166" t="s">
        <v>37</v>
      </c>
      <c r="D31" s="241">
        <f>SUM('[1]Ф.7(СФ)070101:Ф.7(СФ).35'!D31)</f>
        <v>0</v>
      </c>
      <c r="E31" s="241">
        <f>SUM('[1]Ф.7(СФ)070101:Ф.7(СФ).35'!E31)</f>
        <v>0</v>
      </c>
      <c r="F31" s="241">
        <f>SUM('[1]Ф.7(СФ)070101:Ф.7(СФ).35'!F31)</f>
        <v>0</v>
      </c>
      <c r="G31" s="241">
        <f>SUM('[1]Ф.7(СФ)070101:Ф.7(СФ).35'!G31)</f>
        <v>0</v>
      </c>
      <c r="H31" s="241">
        <f>SUM('[1]Ф.7(СФ)070101:Ф.7(СФ).35'!H31)</f>
        <v>0</v>
      </c>
      <c r="I31" s="241">
        <f>SUM('[1]Ф.7(СФ)070101:Ф.7(СФ).35'!I31)</f>
        <v>0</v>
      </c>
      <c r="J31" s="241">
        <f>SUM('[1]Ф.7(СФ)070101:Ф.7(СФ).35'!J31)</f>
        <v>0</v>
      </c>
      <c r="K31" s="241">
        <f>SUM('[1]Ф.7(СФ)070101:Ф.7(СФ).35'!K31)</f>
        <v>0</v>
      </c>
      <c r="L31" s="241">
        <f>SUM('[1]Ф.7(СФ)070101:Ф.7(СФ).35'!L31)</f>
        <v>0</v>
      </c>
      <c r="M31" s="241">
        <f>SUM('[1]Ф.7(СФ)070101:Ф.7(СФ).35'!M31)</f>
        <v>0</v>
      </c>
      <c r="N31" s="238"/>
    </row>
    <row r="32" spans="1:14" s="214" customFormat="1" ht="10.199999999999999" x14ac:dyDescent="0.2">
      <c r="A32" s="51" t="s">
        <v>36</v>
      </c>
      <c r="B32" s="35">
        <v>2112</v>
      </c>
      <c r="C32" s="166" t="s">
        <v>39</v>
      </c>
      <c r="D32" s="241">
        <f>SUM('[1]Ф.7(СФ)070101:Ф.7(СФ).35'!D32)</f>
        <v>0</v>
      </c>
      <c r="E32" s="241">
        <f>SUM('[1]Ф.7(СФ)070101:Ф.7(СФ).35'!E32)</f>
        <v>0</v>
      </c>
      <c r="F32" s="241">
        <f>SUM('[1]Ф.7(СФ)070101:Ф.7(СФ).35'!F32)</f>
        <v>0</v>
      </c>
      <c r="G32" s="241">
        <f>SUM('[1]Ф.7(СФ)070101:Ф.7(СФ).35'!G32)</f>
        <v>0</v>
      </c>
      <c r="H32" s="241">
        <f>SUM('[1]Ф.7(СФ)070101:Ф.7(СФ).35'!H32)</f>
        <v>0</v>
      </c>
      <c r="I32" s="241">
        <f>SUM('[1]Ф.7(СФ)070101:Ф.7(СФ).35'!I32)</f>
        <v>0</v>
      </c>
      <c r="J32" s="241">
        <f>SUM('[1]Ф.7(СФ)070101:Ф.7(СФ).35'!J32)</f>
        <v>0</v>
      </c>
      <c r="K32" s="241">
        <f>SUM('[1]Ф.7(СФ)070101:Ф.7(СФ).35'!K32)</f>
        <v>0</v>
      </c>
      <c r="L32" s="241">
        <f>SUM('[1]Ф.7(СФ)070101:Ф.7(СФ).35'!L32)</f>
        <v>0</v>
      </c>
      <c r="M32" s="241">
        <f>SUM('[1]Ф.7(СФ)070101:Ф.7(СФ).35'!M32)</f>
        <v>0</v>
      </c>
      <c r="N32" s="238"/>
    </row>
    <row r="33" spans="1:14" s="214" customFormat="1" ht="10.199999999999999" x14ac:dyDescent="0.2">
      <c r="A33" s="52" t="s">
        <v>182</v>
      </c>
      <c r="B33" s="50">
        <v>2120</v>
      </c>
      <c r="C33" s="133" t="s">
        <v>41</v>
      </c>
      <c r="D33" s="241">
        <f>SUM('[1]Ф.7(СФ)070101:Ф.7(СФ).35'!D33)</f>
        <v>0</v>
      </c>
      <c r="E33" s="241">
        <f>SUM('[1]Ф.7(СФ)070101:Ф.7(СФ).35'!E33)</f>
        <v>0</v>
      </c>
      <c r="F33" s="241">
        <f>SUM('[1]Ф.7(СФ)070101:Ф.7(СФ).35'!F33)</f>
        <v>0</v>
      </c>
      <c r="G33" s="241">
        <f>SUM('[1]Ф.7(СФ)070101:Ф.7(СФ).35'!G33)</f>
        <v>0</v>
      </c>
      <c r="H33" s="241">
        <f>SUM('[1]Ф.7(СФ)070101:Ф.7(СФ).35'!H33)</f>
        <v>0</v>
      </c>
      <c r="I33" s="241">
        <f>SUM('[1]Ф.7(СФ)070101:Ф.7(СФ).35'!I33)</f>
        <v>0</v>
      </c>
      <c r="J33" s="241">
        <f>SUM('[1]Ф.7(СФ)070101:Ф.7(СФ).35'!J33)</f>
        <v>0</v>
      </c>
      <c r="K33" s="241">
        <f>SUM('[1]Ф.7(СФ)070101:Ф.7(СФ).35'!K33)</f>
        <v>0</v>
      </c>
      <c r="L33" s="241">
        <f>SUM('[1]Ф.7(СФ)070101:Ф.7(СФ).35'!L33)</f>
        <v>0</v>
      </c>
      <c r="M33" s="241">
        <f>SUM('[1]Ф.7(СФ)070101:Ф.7(СФ).35'!M33)</f>
        <v>0</v>
      </c>
      <c r="N33" s="238"/>
    </row>
    <row r="34" spans="1:14" s="214" customFormat="1" ht="10.199999999999999" x14ac:dyDescent="0.2">
      <c r="A34" s="53" t="s">
        <v>40</v>
      </c>
      <c r="B34" s="39">
        <v>2200</v>
      </c>
      <c r="C34" s="40" t="s">
        <v>43</v>
      </c>
      <c r="D34" s="241">
        <f>SUM('[1]Ф.7(СФ)070101:Ф.7(СФ).35'!D34)</f>
        <v>0</v>
      </c>
      <c r="E34" s="241">
        <f>SUM('[1]Ф.7(СФ)070101:Ф.7(СФ).35'!E34)</f>
        <v>0</v>
      </c>
      <c r="F34" s="241">
        <f>SUM('[1]Ф.7(СФ)070101:Ф.7(СФ).35'!F34)</f>
        <v>0</v>
      </c>
      <c r="G34" s="241">
        <f>SUM('[1]Ф.7(СФ)070101:Ф.7(СФ).35'!G34)</f>
        <v>0</v>
      </c>
      <c r="H34" s="241">
        <f>SUM('[1]Ф.7(СФ)070101:Ф.7(СФ).35'!H34)</f>
        <v>0</v>
      </c>
      <c r="I34" s="241">
        <f>SUM('[1]Ф.7(СФ)070101:Ф.7(СФ).35'!I34)</f>
        <v>0</v>
      </c>
      <c r="J34" s="241">
        <f>SUM('[1]Ф.7(СФ)070101:Ф.7(СФ).35'!J34)</f>
        <v>0</v>
      </c>
      <c r="K34" s="241">
        <f>SUM('[1]Ф.7(СФ)070101:Ф.7(СФ).35'!K34)</f>
        <v>0</v>
      </c>
      <c r="L34" s="241">
        <f>SUM('[1]Ф.7(СФ)070101:Ф.7(СФ).35'!L34)</f>
        <v>0</v>
      </c>
      <c r="M34" s="241">
        <f>SUM('[1]Ф.7(СФ)070101:Ф.7(СФ).35'!M34)</f>
        <v>0</v>
      </c>
      <c r="N34" s="246"/>
    </row>
    <row r="35" spans="1:14" s="214" customFormat="1" ht="10.199999999999999" x14ac:dyDescent="0.2">
      <c r="A35" s="49" t="s">
        <v>42</v>
      </c>
      <c r="B35" s="50">
        <v>2210</v>
      </c>
      <c r="C35" s="50">
        <v>100</v>
      </c>
      <c r="D35" s="241">
        <f>SUM('[1]Ф.7(СФ)070101:Ф.7(СФ).35'!D35)</f>
        <v>0</v>
      </c>
      <c r="E35" s="241">
        <f>SUM('[1]Ф.7(СФ)070101:Ф.7(СФ).35'!E35)</f>
        <v>0</v>
      </c>
      <c r="F35" s="241">
        <f>SUM('[1]Ф.7(СФ)070101:Ф.7(СФ).35'!F35)</f>
        <v>0</v>
      </c>
      <c r="G35" s="241">
        <f>SUM('[1]Ф.7(СФ)070101:Ф.7(СФ).35'!G35)</f>
        <v>0</v>
      </c>
      <c r="H35" s="241">
        <f>SUM('[1]Ф.7(СФ)070101:Ф.7(СФ).35'!H35)</f>
        <v>0</v>
      </c>
      <c r="I35" s="241">
        <f>SUM('[1]Ф.7(СФ)070101:Ф.7(СФ).35'!I35)</f>
        <v>0</v>
      </c>
      <c r="J35" s="241">
        <f>SUM('[1]Ф.7(СФ)070101:Ф.7(СФ).35'!J35)</f>
        <v>0</v>
      </c>
      <c r="K35" s="241">
        <f>SUM('[1]Ф.7(СФ)070101:Ф.7(СФ).35'!K35)</f>
        <v>0</v>
      </c>
      <c r="L35" s="241">
        <f>SUM('[1]Ф.7(СФ)070101:Ф.7(СФ).35'!L35)</f>
        <v>0</v>
      </c>
      <c r="M35" s="241">
        <f>SUM('[1]Ф.7(СФ)070101:Ф.7(СФ).35'!M35)</f>
        <v>0</v>
      </c>
      <c r="N35" s="238"/>
    </row>
    <row r="36" spans="1:14" s="214" customFormat="1" ht="10.199999999999999" x14ac:dyDescent="0.2">
      <c r="A36" s="49" t="s">
        <v>44</v>
      </c>
      <c r="B36" s="50">
        <v>2220</v>
      </c>
      <c r="C36" s="50">
        <v>110</v>
      </c>
      <c r="D36" s="241">
        <f>SUM('[1]Ф.7(СФ)070101:Ф.7(СФ).35'!D36)</f>
        <v>0</v>
      </c>
      <c r="E36" s="241">
        <f>SUM('[1]Ф.7(СФ)070101:Ф.7(СФ).35'!E36)</f>
        <v>0</v>
      </c>
      <c r="F36" s="241">
        <f>SUM('[1]Ф.7(СФ)070101:Ф.7(СФ).35'!F36)</f>
        <v>0</v>
      </c>
      <c r="G36" s="241">
        <f>SUM('[1]Ф.7(СФ)070101:Ф.7(СФ).35'!G36)</f>
        <v>0</v>
      </c>
      <c r="H36" s="241">
        <f>SUM('[1]Ф.7(СФ)070101:Ф.7(СФ).35'!H36)</f>
        <v>0</v>
      </c>
      <c r="I36" s="241">
        <f>SUM('[1]Ф.7(СФ)070101:Ф.7(СФ).35'!I36)</f>
        <v>0</v>
      </c>
      <c r="J36" s="241">
        <f>SUM('[1]Ф.7(СФ)070101:Ф.7(СФ).35'!J36)</f>
        <v>0</v>
      </c>
      <c r="K36" s="241">
        <f>SUM('[1]Ф.7(СФ)070101:Ф.7(СФ).35'!K36)</f>
        <v>0</v>
      </c>
      <c r="L36" s="241">
        <f>SUM('[1]Ф.7(СФ)070101:Ф.7(СФ).35'!L36)</f>
        <v>0</v>
      </c>
      <c r="M36" s="241">
        <f>SUM('[1]Ф.7(СФ)070101:Ф.7(СФ).35'!M36)</f>
        <v>0</v>
      </c>
      <c r="N36" s="238"/>
    </row>
    <row r="37" spans="1:14" s="214" customFormat="1" ht="10.199999999999999" x14ac:dyDescent="0.2">
      <c r="A37" s="49" t="s">
        <v>45</v>
      </c>
      <c r="B37" s="50">
        <v>2230</v>
      </c>
      <c r="C37" s="50">
        <v>120</v>
      </c>
      <c r="D37" s="241">
        <f>SUM('[1]Ф.7(СФ)070101:Ф.7(СФ).35'!D37)</f>
        <v>0</v>
      </c>
      <c r="E37" s="241">
        <f>SUM('[1]Ф.7(СФ)070101:Ф.7(СФ).35'!E37)</f>
        <v>0</v>
      </c>
      <c r="F37" s="241">
        <f>SUM('[1]Ф.7(СФ)070101:Ф.7(СФ).35'!F37)</f>
        <v>0</v>
      </c>
      <c r="G37" s="241">
        <f>SUM('[1]Ф.7(СФ)070101:Ф.7(СФ).35'!G37)</f>
        <v>0</v>
      </c>
      <c r="H37" s="241">
        <f>SUM('[1]Ф.7(СФ)070101:Ф.7(СФ).35'!H37)</f>
        <v>0</v>
      </c>
      <c r="I37" s="241">
        <f>SUM('[1]Ф.7(СФ)070101:Ф.7(СФ).35'!I37)</f>
        <v>0</v>
      </c>
      <c r="J37" s="241">
        <f>SUM('[1]Ф.7(СФ)070101:Ф.7(СФ).35'!J37)</f>
        <v>0</v>
      </c>
      <c r="K37" s="241">
        <f>SUM('[1]Ф.7(СФ)070101:Ф.7(СФ).35'!K37)</f>
        <v>0</v>
      </c>
      <c r="L37" s="241">
        <f>SUM('[1]Ф.7(СФ)070101:Ф.7(СФ).35'!L37)</f>
        <v>0</v>
      </c>
      <c r="M37" s="241">
        <f>SUM('[1]Ф.7(СФ)070101:Ф.7(СФ).35'!M37)</f>
        <v>0</v>
      </c>
      <c r="N37" s="238"/>
    </row>
    <row r="38" spans="1:14" s="214" customFormat="1" ht="10.199999999999999" x14ac:dyDescent="0.2">
      <c r="A38" s="49" t="s">
        <v>46</v>
      </c>
      <c r="B38" s="50">
        <v>2240</v>
      </c>
      <c r="C38" s="50">
        <v>130</v>
      </c>
      <c r="D38" s="241">
        <f>SUM('[1]Ф.7(СФ)070101:Ф.7(СФ).35'!D38)</f>
        <v>0</v>
      </c>
      <c r="E38" s="241">
        <f>SUM('[1]Ф.7(СФ)070101:Ф.7(СФ).35'!E38)</f>
        <v>0</v>
      </c>
      <c r="F38" s="241">
        <f>SUM('[1]Ф.7(СФ)070101:Ф.7(СФ).35'!F38)</f>
        <v>0</v>
      </c>
      <c r="G38" s="241">
        <f>SUM('[1]Ф.7(СФ)070101:Ф.7(СФ).35'!G38)</f>
        <v>0</v>
      </c>
      <c r="H38" s="241">
        <f>SUM('[1]Ф.7(СФ)070101:Ф.7(СФ).35'!H38)</f>
        <v>0</v>
      </c>
      <c r="I38" s="241">
        <f>SUM('[1]Ф.7(СФ)070101:Ф.7(СФ).35'!I38)</f>
        <v>0</v>
      </c>
      <c r="J38" s="241">
        <f>SUM('[1]Ф.7(СФ)070101:Ф.7(СФ).35'!J38)</f>
        <v>0</v>
      </c>
      <c r="K38" s="241">
        <f>SUM('[1]Ф.7(СФ)070101:Ф.7(СФ).35'!K38)</f>
        <v>0</v>
      </c>
      <c r="L38" s="241">
        <f>SUM('[1]Ф.7(СФ)070101:Ф.7(СФ).35'!L38)</f>
        <v>0</v>
      </c>
      <c r="M38" s="241">
        <f>SUM('[1]Ф.7(СФ)070101:Ф.7(СФ).35'!M38)</f>
        <v>0</v>
      </c>
      <c r="N38" s="238"/>
    </row>
    <row r="39" spans="1:14" s="214" customFormat="1" ht="11.25" customHeight="1" x14ac:dyDescent="0.2">
      <c r="A39" s="49" t="s">
        <v>47</v>
      </c>
      <c r="B39" s="50">
        <v>2250</v>
      </c>
      <c r="C39" s="50">
        <v>140</v>
      </c>
      <c r="D39" s="241">
        <f>SUM('[1]Ф.7(СФ)070101:Ф.7(СФ).35'!D39)</f>
        <v>0</v>
      </c>
      <c r="E39" s="241">
        <f>SUM('[1]Ф.7(СФ)070101:Ф.7(СФ).35'!E39)</f>
        <v>0</v>
      </c>
      <c r="F39" s="241">
        <f>SUM('[1]Ф.7(СФ)070101:Ф.7(СФ).35'!F39)</f>
        <v>0</v>
      </c>
      <c r="G39" s="241">
        <f>SUM('[1]Ф.7(СФ)070101:Ф.7(СФ).35'!G39)</f>
        <v>0</v>
      </c>
      <c r="H39" s="241">
        <f>SUM('[1]Ф.7(СФ)070101:Ф.7(СФ).35'!H39)</f>
        <v>0</v>
      </c>
      <c r="I39" s="241">
        <f>SUM('[1]Ф.7(СФ)070101:Ф.7(СФ).35'!I39)</f>
        <v>0</v>
      </c>
      <c r="J39" s="241">
        <f>SUM('[1]Ф.7(СФ)070101:Ф.7(СФ).35'!J39)</f>
        <v>0</v>
      </c>
      <c r="K39" s="241">
        <f>SUM('[1]Ф.7(СФ)070101:Ф.7(СФ).35'!K39)</f>
        <v>0</v>
      </c>
      <c r="L39" s="241">
        <f>SUM('[1]Ф.7(СФ)070101:Ф.7(СФ).35'!L39)</f>
        <v>0</v>
      </c>
      <c r="M39" s="241">
        <f>SUM('[1]Ф.7(СФ)070101:Ф.7(СФ).35'!M39)</f>
        <v>0</v>
      </c>
      <c r="N39" s="246"/>
    </row>
    <row r="40" spans="1:14" s="214" customFormat="1" ht="10.199999999999999" x14ac:dyDescent="0.2">
      <c r="A40" s="52" t="s">
        <v>48</v>
      </c>
      <c r="B40" s="50">
        <v>2260</v>
      </c>
      <c r="C40" s="50">
        <v>150</v>
      </c>
      <c r="D40" s="241">
        <f>SUM('[1]Ф.7(СФ)070101:Ф.7(СФ).35'!D40)</f>
        <v>0</v>
      </c>
      <c r="E40" s="241">
        <f>SUM('[1]Ф.7(СФ)070101:Ф.7(СФ).35'!E40)</f>
        <v>0</v>
      </c>
      <c r="F40" s="241">
        <f>SUM('[1]Ф.7(СФ)070101:Ф.7(СФ).35'!F40)</f>
        <v>0</v>
      </c>
      <c r="G40" s="241">
        <f>SUM('[1]Ф.7(СФ)070101:Ф.7(СФ).35'!G40)</f>
        <v>0</v>
      </c>
      <c r="H40" s="241">
        <f>SUM('[1]Ф.7(СФ)070101:Ф.7(СФ).35'!H40)</f>
        <v>0</v>
      </c>
      <c r="I40" s="241">
        <f>SUM('[1]Ф.7(СФ)070101:Ф.7(СФ).35'!I40)</f>
        <v>0</v>
      </c>
      <c r="J40" s="241">
        <f>SUM('[1]Ф.7(СФ)070101:Ф.7(СФ).35'!J40)</f>
        <v>0</v>
      </c>
      <c r="K40" s="241">
        <f>SUM('[1]Ф.7(СФ)070101:Ф.7(СФ).35'!K40)</f>
        <v>0</v>
      </c>
      <c r="L40" s="241">
        <f>SUM('[1]Ф.7(СФ)070101:Ф.7(СФ).35'!L40)</f>
        <v>0</v>
      </c>
      <c r="M40" s="241">
        <f>SUM('[1]Ф.7(СФ)070101:Ф.7(СФ).35'!M40)</f>
        <v>0</v>
      </c>
    </row>
    <row r="41" spans="1:14" s="214" customFormat="1" ht="10.199999999999999" x14ac:dyDescent="0.2">
      <c r="A41" s="52" t="s">
        <v>183</v>
      </c>
      <c r="B41" s="50">
        <v>2270</v>
      </c>
      <c r="C41" s="50">
        <v>160</v>
      </c>
      <c r="D41" s="241">
        <f>SUM('[1]Ф.7(СФ)070101:Ф.7(СФ).35'!D41)</f>
        <v>0</v>
      </c>
      <c r="E41" s="241">
        <f>SUM('[1]Ф.7(СФ)070101:Ф.7(СФ).35'!E41)</f>
        <v>0</v>
      </c>
      <c r="F41" s="241">
        <f>SUM('[1]Ф.7(СФ)070101:Ф.7(СФ).35'!F41)</f>
        <v>0</v>
      </c>
      <c r="G41" s="241">
        <f>SUM('[1]Ф.7(СФ)070101:Ф.7(СФ).35'!G41)</f>
        <v>0</v>
      </c>
      <c r="H41" s="241">
        <f>SUM('[1]Ф.7(СФ)070101:Ф.7(СФ).35'!H41)</f>
        <v>0</v>
      </c>
      <c r="I41" s="241">
        <f>SUM('[1]Ф.7(СФ)070101:Ф.7(СФ).35'!I41)</f>
        <v>0</v>
      </c>
      <c r="J41" s="241">
        <f>SUM('[1]Ф.7(СФ)070101:Ф.7(СФ).35'!J41)</f>
        <v>0</v>
      </c>
      <c r="K41" s="241">
        <f>SUM('[1]Ф.7(СФ)070101:Ф.7(СФ).35'!K41)</f>
        <v>0</v>
      </c>
      <c r="L41" s="241">
        <f>SUM('[1]Ф.7(СФ)070101:Ф.7(СФ).35'!L41)</f>
        <v>0</v>
      </c>
      <c r="M41" s="241">
        <f>SUM('[1]Ф.7(СФ)070101:Ф.7(СФ).35'!M41)</f>
        <v>0</v>
      </c>
    </row>
    <row r="42" spans="1:14" s="214" customFormat="1" ht="10.199999999999999" x14ac:dyDescent="0.2">
      <c r="A42" s="51" t="s">
        <v>50</v>
      </c>
      <c r="B42" s="35">
        <v>2271</v>
      </c>
      <c r="C42" s="35">
        <v>170</v>
      </c>
      <c r="D42" s="241">
        <f>SUM('[1]Ф.7(СФ)070101:Ф.7(СФ).35'!D42)</f>
        <v>0</v>
      </c>
      <c r="E42" s="241">
        <f>SUM('[1]Ф.7(СФ)070101:Ф.7(СФ).35'!E42)</f>
        <v>0</v>
      </c>
      <c r="F42" s="241">
        <f>SUM('[1]Ф.7(СФ)070101:Ф.7(СФ).35'!F42)</f>
        <v>0</v>
      </c>
      <c r="G42" s="241">
        <f>SUM('[1]Ф.7(СФ)070101:Ф.7(СФ).35'!G42)</f>
        <v>0</v>
      </c>
      <c r="H42" s="241">
        <f>SUM('[1]Ф.7(СФ)070101:Ф.7(СФ).35'!H42)</f>
        <v>0</v>
      </c>
      <c r="I42" s="241">
        <f>SUM('[1]Ф.7(СФ)070101:Ф.7(СФ).35'!I42)</f>
        <v>0</v>
      </c>
      <c r="J42" s="241">
        <f>SUM('[1]Ф.7(СФ)070101:Ф.7(СФ).35'!J42)</f>
        <v>0</v>
      </c>
      <c r="K42" s="241">
        <f>SUM('[1]Ф.7(СФ)070101:Ф.7(СФ).35'!K42)</f>
        <v>0</v>
      </c>
      <c r="L42" s="241">
        <f>SUM('[1]Ф.7(СФ)070101:Ф.7(СФ).35'!L42)</f>
        <v>0</v>
      </c>
      <c r="M42" s="241">
        <f>SUM('[1]Ф.7(СФ)070101:Ф.7(СФ).35'!M42)</f>
        <v>0</v>
      </c>
    </row>
    <row r="43" spans="1:14" s="214" customFormat="1" ht="10.199999999999999" x14ac:dyDescent="0.2">
      <c r="A43" s="51" t="s">
        <v>51</v>
      </c>
      <c r="B43" s="35">
        <v>2272</v>
      </c>
      <c r="C43" s="35">
        <v>180</v>
      </c>
      <c r="D43" s="241">
        <f>SUM('[1]Ф.7(СФ)070101:Ф.7(СФ).35'!D43)</f>
        <v>0</v>
      </c>
      <c r="E43" s="241">
        <f>SUM('[1]Ф.7(СФ)070101:Ф.7(СФ).35'!E43)</f>
        <v>0</v>
      </c>
      <c r="F43" s="241">
        <f>SUM('[1]Ф.7(СФ)070101:Ф.7(СФ).35'!F43)</f>
        <v>0</v>
      </c>
      <c r="G43" s="241">
        <f>SUM('[1]Ф.7(СФ)070101:Ф.7(СФ).35'!G43)</f>
        <v>0</v>
      </c>
      <c r="H43" s="241">
        <f>SUM('[1]Ф.7(СФ)070101:Ф.7(СФ).35'!H43)</f>
        <v>0</v>
      </c>
      <c r="I43" s="241">
        <f>SUM('[1]Ф.7(СФ)070101:Ф.7(СФ).35'!I43)</f>
        <v>0</v>
      </c>
      <c r="J43" s="241">
        <f>SUM('[1]Ф.7(СФ)070101:Ф.7(СФ).35'!J43)</f>
        <v>0</v>
      </c>
      <c r="K43" s="241">
        <f>SUM('[1]Ф.7(СФ)070101:Ф.7(СФ).35'!K43)</f>
        <v>0</v>
      </c>
      <c r="L43" s="241">
        <f>SUM('[1]Ф.7(СФ)070101:Ф.7(СФ).35'!L43)</f>
        <v>0</v>
      </c>
      <c r="M43" s="241">
        <f>SUM('[1]Ф.7(СФ)070101:Ф.7(СФ).35'!M43)</f>
        <v>0</v>
      </c>
    </row>
    <row r="44" spans="1:14" s="214" customFormat="1" ht="10.199999999999999" x14ac:dyDescent="0.2">
      <c r="A44" s="51" t="s">
        <v>52</v>
      </c>
      <c r="B44" s="35">
        <v>2273</v>
      </c>
      <c r="C44" s="35">
        <v>190</v>
      </c>
      <c r="D44" s="241">
        <f>SUM('[1]Ф.7(СФ)070101:Ф.7(СФ).35'!D44)</f>
        <v>0</v>
      </c>
      <c r="E44" s="241">
        <f>SUM('[1]Ф.7(СФ)070101:Ф.7(СФ).35'!E44)</f>
        <v>0</v>
      </c>
      <c r="F44" s="241">
        <f>SUM('[1]Ф.7(СФ)070101:Ф.7(СФ).35'!F44)</f>
        <v>0</v>
      </c>
      <c r="G44" s="241">
        <f>SUM('[1]Ф.7(СФ)070101:Ф.7(СФ).35'!G44)</f>
        <v>0</v>
      </c>
      <c r="H44" s="241">
        <f>SUM('[1]Ф.7(СФ)070101:Ф.7(СФ).35'!H44)</f>
        <v>0</v>
      </c>
      <c r="I44" s="241">
        <f>SUM('[1]Ф.7(СФ)070101:Ф.7(СФ).35'!I44)</f>
        <v>0</v>
      </c>
      <c r="J44" s="241">
        <f>SUM('[1]Ф.7(СФ)070101:Ф.7(СФ).35'!J44)</f>
        <v>0</v>
      </c>
      <c r="K44" s="241">
        <f>SUM('[1]Ф.7(СФ)070101:Ф.7(СФ).35'!K44)</f>
        <v>0</v>
      </c>
      <c r="L44" s="241">
        <f>SUM('[1]Ф.7(СФ)070101:Ф.7(СФ).35'!L44)</f>
        <v>0</v>
      </c>
      <c r="M44" s="241">
        <f>SUM('[1]Ф.7(СФ)070101:Ф.7(СФ).35'!M44)</f>
        <v>0</v>
      </c>
    </row>
    <row r="45" spans="1:14" s="214" customFormat="1" ht="10.199999999999999" x14ac:dyDescent="0.2">
      <c r="A45" s="51" t="s">
        <v>53</v>
      </c>
      <c r="B45" s="35">
        <v>2274</v>
      </c>
      <c r="C45" s="35">
        <v>200</v>
      </c>
      <c r="D45" s="241">
        <f>SUM('[1]Ф.7(СФ)070101:Ф.7(СФ).35'!D45)</f>
        <v>0</v>
      </c>
      <c r="E45" s="241">
        <f>SUM('[1]Ф.7(СФ)070101:Ф.7(СФ).35'!E45)</f>
        <v>0</v>
      </c>
      <c r="F45" s="241">
        <f>SUM('[1]Ф.7(СФ)070101:Ф.7(СФ).35'!F45)</f>
        <v>0</v>
      </c>
      <c r="G45" s="241">
        <f>SUM('[1]Ф.7(СФ)070101:Ф.7(СФ).35'!G45)</f>
        <v>0</v>
      </c>
      <c r="H45" s="241">
        <f>SUM('[1]Ф.7(СФ)070101:Ф.7(СФ).35'!H45)</f>
        <v>0</v>
      </c>
      <c r="I45" s="241">
        <f>SUM('[1]Ф.7(СФ)070101:Ф.7(СФ).35'!I45)</f>
        <v>0</v>
      </c>
      <c r="J45" s="241">
        <f>SUM('[1]Ф.7(СФ)070101:Ф.7(СФ).35'!J45)</f>
        <v>0</v>
      </c>
      <c r="K45" s="241">
        <f>SUM('[1]Ф.7(СФ)070101:Ф.7(СФ).35'!K45)</f>
        <v>0</v>
      </c>
      <c r="L45" s="241">
        <f>SUM('[1]Ф.7(СФ)070101:Ф.7(СФ).35'!L45)</f>
        <v>0</v>
      </c>
      <c r="M45" s="241">
        <f>SUM('[1]Ф.7(СФ)070101:Ф.7(СФ).35'!M45)</f>
        <v>0</v>
      </c>
    </row>
    <row r="46" spans="1:14" s="214" customFormat="1" ht="10.199999999999999" x14ac:dyDescent="0.2">
      <c r="A46" s="51" t="s">
        <v>54</v>
      </c>
      <c r="B46" s="35">
        <v>2275</v>
      </c>
      <c r="C46" s="35">
        <v>210</v>
      </c>
      <c r="D46" s="241">
        <f>SUM('[1]Ф.7(СФ)070101:Ф.7(СФ).35'!D46)</f>
        <v>0</v>
      </c>
      <c r="E46" s="241">
        <f>SUM('[1]Ф.7(СФ)070101:Ф.7(СФ).35'!E46)</f>
        <v>0</v>
      </c>
      <c r="F46" s="241">
        <f>SUM('[1]Ф.7(СФ)070101:Ф.7(СФ).35'!F46)</f>
        <v>0</v>
      </c>
      <c r="G46" s="241">
        <f>SUM('[1]Ф.7(СФ)070101:Ф.7(СФ).35'!G46)</f>
        <v>0</v>
      </c>
      <c r="H46" s="241">
        <f>SUM('[1]Ф.7(СФ)070101:Ф.7(СФ).35'!H46)</f>
        <v>0</v>
      </c>
      <c r="I46" s="241">
        <f>SUM('[1]Ф.7(СФ)070101:Ф.7(СФ).35'!I46)</f>
        <v>0</v>
      </c>
      <c r="J46" s="241">
        <f>SUM('[1]Ф.7(СФ)070101:Ф.7(СФ).35'!J46)</f>
        <v>0</v>
      </c>
      <c r="K46" s="241">
        <f>SUM('[1]Ф.7(СФ)070101:Ф.7(СФ).35'!K46)</f>
        <v>0</v>
      </c>
      <c r="L46" s="241">
        <f>SUM('[1]Ф.7(СФ)070101:Ф.7(СФ).35'!L46)</f>
        <v>0</v>
      </c>
      <c r="M46" s="241">
        <f>SUM('[1]Ф.7(СФ)070101:Ф.7(СФ).35'!M46)</f>
        <v>0</v>
      </c>
    </row>
    <row r="47" spans="1:14" s="214" customFormat="1" ht="13.5" customHeight="1" x14ac:dyDescent="0.2">
      <c r="A47" s="52" t="s">
        <v>55</v>
      </c>
      <c r="B47" s="50">
        <v>2280</v>
      </c>
      <c r="C47" s="50">
        <v>220</v>
      </c>
      <c r="D47" s="241">
        <f>SUM('[1]Ф.7(СФ)070101:Ф.7(СФ).35'!D47)</f>
        <v>0</v>
      </c>
      <c r="E47" s="241">
        <f>SUM('[1]Ф.7(СФ)070101:Ф.7(СФ).35'!E47)</f>
        <v>0</v>
      </c>
      <c r="F47" s="241">
        <f>SUM('[1]Ф.7(СФ)070101:Ф.7(СФ).35'!F47)</f>
        <v>0</v>
      </c>
      <c r="G47" s="241">
        <f>SUM('[1]Ф.7(СФ)070101:Ф.7(СФ).35'!G47)</f>
        <v>0</v>
      </c>
      <c r="H47" s="241">
        <f>SUM('[1]Ф.7(СФ)070101:Ф.7(СФ).35'!H47)</f>
        <v>0</v>
      </c>
      <c r="I47" s="241">
        <f>SUM('[1]Ф.7(СФ)070101:Ф.7(СФ).35'!I47)</f>
        <v>0</v>
      </c>
      <c r="J47" s="241">
        <f>SUM('[1]Ф.7(СФ)070101:Ф.7(СФ).35'!J47)</f>
        <v>0</v>
      </c>
      <c r="K47" s="241">
        <f>SUM('[1]Ф.7(СФ)070101:Ф.7(СФ).35'!K47)</f>
        <v>0</v>
      </c>
      <c r="L47" s="241">
        <f>SUM('[1]Ф.7(СФ)070101:Ф.7(СФ).35'!L47)</f>
        <v>0</v>
      </c>
      <c r="M47" s="241">
        <f>SUM('[1]Ф.7(СФ)070101:Ф.7(СФ).35'!M47)</f>
        <v>0</v>
      </c>
    </row>
    <row r="48" spans="1:14" s="214" customFormat="1" ht="13.5" customHeight="1" x14ac:dyDescent="0.2">
      <c r="A48" s="54" t="s">
        <v>56</v>
      </c>
      <c r="B48" s="35">
        <v>2281</v>
      </c>
      <c r="C48" s="35">
        <v>230</v>
      </c>
      <c r="D48" s="241">
        <f>SUM('[1]Ф.7(СФ)070101:Ф.7(СФ).35'!D48)</f>
        <v>0</v>
      </c>
      <c r="E48" s="241">
        <f>SUM('[1]Ф.7(СФ)070101:Ф.7(СФ).35'!E48)</f>
        <v>0</v>
      </c>
      <c r="F48" s="241">
        <f>SUM('[1]Ф.7(СФ)070101:Ф.7(СФ).35'!F48)</f>
        <v>0</v>
      </c>
      <c r="G48" s="241">
        <f>SUM('[1]Ф.7(СФ)070101:Ф.7(СФ).35'!G48)</f>
        <v>0</v>
      </c>
      <c r="H48" s="241">
        <f>SUM('[1]Ф.7(СФ)070101:Ф.7(СФ).35'!H48)</f>
        <v>0</v>
      </c>
      <c r="I48" s="241">
        <f>SUM('[1]Ф.7(СФ)070101:Ф.7(СФ).35'!I48)</f>
        <v>0</v>
      </c>
      <c r="J48" s="241">
        <f>SUM('[1]Ф.7(СФ)070101:Ф.7(СФ).35'!J48)</f>
        <v>0</v>
      </c>
      <c r="K48" s="241">
        <f>SUM('[1]Ф.7(СФ)070101:Ф.7(СФ).35'!K48)</f>
        <v>0</v>
      </c>
      <c r="L48" s="241">
        <f>SUM('[1]Ф.7(СФ)070101:Ф.7(СФ).35'!L48)</f>
        <v>0</v>
      </c>
      <c r="M48" s="241">
        <f>SUM('[1]Ф.7(СФ)070101:Ф.7(СФ).35'!M48)</f>
        <v>0</v>
      </c>
    </row>
    <row r="49" spans="1:14" s="214" customFormat="1" ht="13.5" customHeight="1" x14ac:dyDescent="0.2">
      <c r="A49" s="54" t="s">
        <v>57</v>
      </c>
      <c r="B49" s="35">
        <v>2282</v>
      </c>
      <c r="C49" s="35">
        <v>240</v>
      </c>
      <c r="D49" s="241">
        <f>SUM('[1]Ф.7(СФ)070101:Ф.7(СФ).35'!D49)</f>
        <v>0</v>
      </c>
      <c r="E49" s="241">
        <f>SUM('[1]Ф.7(СФ)070101:Ф.7(СФ).35'!E49)</f>
        <v>0</v>
      </c>
      <c r="F49" s="241">
        <f>SUM('[1]Ф.7(СФ)070101:Ф.7(СФ).35'!F49)</f>
        <v>0</v>
      </c>
      <c r="G49" s="241">
        <f>SUM('[1]Ф.7(СФ)070101:Ф.7(СФ).35'!G49)</f>
        <v>0</v>
      </c>
      <c r="H49" s="241">
        <f>SUM('[1]Ф.7(СФ)070101:Ф.7(СФ).35'!H49)</f>
        <v>0</v>
      </c>
      <c r="I49" s="241">
        <f>SUM('[1]Ф.7(СФ)070101:Ф.7(СФ).35'!I49)</f>
        <v>0</v>
      </c>
      <c r="J49" s="241">
        <f>SUM('[1]Ф.7(СФ)070101:Ф.7(СФ).35'!J49)</f>
        <v>0</v>
      </c>
      <c r="K49" s="241">
        <f>SUM('[1]Ф.7(СФ)070101:Ф.7(СФ).35'!K49)</f>
        <v>0</v>
      </c>
      <c r="L49" s="241">
        <f>SUM('[1]Ф.7(СФ)070101:Ф.7(СФ).35'!L49)</f>
        <v>0</v>
      </c>
      <c r="M49" s="241">
        <f>SUM('[1]Ф.7(СФ)070101:Ф.7(СФ).35'!M49)</f>
        <v>0</v>
      </c>
    </row>
    <row r="50" spans="1:14" s="214" customFormat="1" ht="10.199999999999999" x14ac:dyDescent="0.2">
      <c r="A50" s="48" t="s">
        <v>184</v>
      </c>
      <c r="B50" s="39">
        <v>2400</v>
      </c>
      <c r="C50" s="39">
        <v>250</v>
      </c>
      <c r="D50" s="241">
        <f>SUM('[1]Ф.7(СФ)070101:Ф.7(СФ).35'!D50)</f>
        <v>0</v>
      </c>
      <c r="E50" s="241">
        <f>SUM('[1]Ф.7(СФ)070101:Ф.7(СФ).35'!E50)</f>
        <v>0</v>
      </c>
      <c r="F50" s="241">
        <f>SUM('[1]Ф.7(СФ)070101:Ф.7(СФ).35'!F50)</f>
        <v>0</v>
      </c>
      <c r="G50" s="241">
        <f>SUM('[1]Ф.7(СФ)070101:Ф.7(СФ).35'!G50)</f>
        <v>0</v>
      </c>
      <c r="H50" s="241">
        <f>SUM('[1]Ф.7(СФ)070101:Ф.7(СФ).35'!H50)</f>
        <v>0</v>
      </c>
      <c r="I50" s="241">
        <f>SUM('[1]Ф.7(СФ)070101:Ф.7(СФ).35'!I50)</f>
        <v>0</v>
      </c>
      <c r="J50" s="241">
        <f>SUM('[1]Ф.7(СФ)070101:Ф.7(СФ).35'!J50)</f>
        <v>0</v>
      </c>
      <c r="K50" s="241">
        <f>SUM('[1]Ф.7(СФ)070101:Ф.7(СФ).35'!K50)</f>
        <v>0</v>
      </c>
      <c r="L50" s="241">
        <f>SUM('[1]Ф.7(СФ)070101:Ф.7(СФ).35'!L50)</f>
        <v>0</v>
      </c>
      <c r="M50" s="241">
        <f>SUM('[1]Ф.7(СФ)070101:Ф.7(СФ).35'!M50)</f>
        <v>0</v>
      </c>
    </row>
    <row r="51" spans="1:14" s="214" customFormat="1" ht="10.199999999999999" x14ac:dyDescent="0.2">
      <c r="A51" s="49" t="s">
        <v>59</v>
      </c>
      <c r="B51" s="50">
        <v>2410</v>
      </c>
      <c r="C51" s="50">
        <v>260</v>
      </c>
      <c r="D51" s="241">
        <f>SUM('[1]Ф.7(СФ)070101:Ф.7(СФ).35'!D51)</f>
        <v>0</v>
      </c>
      <c r="E51" s="241">
        <f>SUM('[1]Ф.7(СФ)070101:Ф.7(СФ).35'!E51)</f>
        <v>0</v>
      </c>
      <c r="F51" s="241">
        <f>SUM('[1]Ф.7(СФ)070101:Ф.7(СФ).35'!F51)</f>
        <v>0</v>
      </c>
      <c r="G51" s="241">
        <f>SUM('[1]Ф.7(СФ)070101:Ф.7(СФ).35'!G51)</f>
        <v>0</v>
      </c>
      <c r="H51" s="241">
        <f>SUM('[1]Ф.7(СФ)070101:Ф.7(СФ).35'!H51)</f>
        <v>0</v>
      </c>
      <c r="I51" s="241">
        <f>SUM('[1]Ф.7(СФ)070101:Ф.7(СФ).35'!I51)</f>
        <v>0</v>
      </c>
      <c r="J51" s="241">
        <f>SUM('[1]Ф.7(СФ)070101:Ф.7(СФ).35'!J51)</f>
        <v>0</v>
      </c>
      <c r="K51" s="241">
        <f>SUM('[1]Ф.7(СФ)070101:Ф.7(СФ).35'!K51)</f>
        <v>0</v>
      </c>
      <c r="L51" s="241">
        <f>SUM('[1]Ф.7(СФ)070101:Ф.7(СФ).35'!L51)</f>
        <v>0</v>
      </c>
      <c r="M51" s="241">
        <f>SUM('[1]Ф.7(СФ)070101:Ф.7(СФ).35'!M51)</f>
        <v>0</v>
      </c>
    </row>
    <row r="52" spans="1:14" s="214" customFormat="1" ht="10.199999999999999" x14ac:dyDescent="0.2">
      <c r="A52" s="49" t="s">
        <v>60</v>
      </c>
      <c r="B52" s="50">
        <v>2420</v>
      </c>
      <c r="C52" s="50">
        <v>270</v>
      </c>
      <c r="D52" s="241">
        <f>SUM('[1]Ф.7(СФ)070101:Ф.7(СФ).35'!D52)</f>
        <v>0</v>
      </c>
      <c r="E52" s="241">
        <f>SUM('[1]Ф.7(СФ)070101:Ф.7(СФ).35'!E52)</f>
        <v>0</v>
      </c>
      <c r="F52" s="241">
        <f>SUM('[1]Ф.7(СФ)070101:Ф.7(СФ).35'!F52)</f>
        <v>0</v>
      </c>
      <c r="G52" s="241">
        <f>SUM('[1]Ф.7(СФ)070101:Ф.7(СФ).35'!G52)</f>
        <v>0</v>
      </c>
      <c r="H52" s="241">
        <f>SUM('[1]Ф.7(СФ)070101:Ф.7(СФ).35'!H52)</f>
        <v>0</v>
      </c>
      <c r="I52" s="241">
        <f>SUM('[1]Ф.7(СФ)070101:Ф.7(СФ).35'!I52)</f>
        <v>0</v>
      </c>
      <c r="J52" s="241">
        <f>SUM('[1]Ф.7(СФ)070101:Ф.7(СФ).35'!J52)</f>
        <v>0</v>
      </c>
      <c r="K52" s="241">
        <f>SUM('[1]Ф.7(СФ)070101:Ф.7(СФ).35'!K52)</f>
        <v>0</v>
      </c>
      <c r="L52" s="241">
        <f>SUM('[1]Ф.7(СФ)070101:Ф.7(СФ).35'!L52)</f>
        <v>0</v>
      </c>
      <c r="M52" s="241">
        <f>SUM('[1]Ф.7(СФ)070101:Ф.7(СФ).35'!M52)</f>
        <v>0</v>
      </c>
    </row>
    <row r="53" spans="1:14" s="214" customFormat="1" ht="10.199999999999999" x14ac:dyDescent="0.2">
      <c r="A53" s="48" t="s">
        <v>61</v>
      </c>
      <c r="B53" s="39">
        <v>2600</v>
      </c>
      <c r="C53" s="39">
        <v>280</v>
      </c>
      <c r="D53" s="241">
        <f>SUM('[1]Ф.7(СФ)070101:Ф.7(СФ).35'!D53)</f>
        <v>0</v>
      </c>
      <c r="E53" s="241">
        <f>SUM('[1]Ф.7(СФ)070101:Ф.7(СФ).35'!E53)</f>
        <v>0</v>
      </c>
      <c r="F53" s="241">
        <f>SUM('[1]Ф.7(СФ)070101:Ф.7(СФ).35'!F53)</f>
        <v>0</v>
      </c>
      <c r="G53" s="241">
        <f>SUM('[1]Ф.7(СФ)070101:Ф.7(СФ).35'!G53)</f>
        <v>0</v>
      </c>
      <c r="H53" s="241">
        <f>SUM('[1]Ф.7(СФ)070101:Ф.7(СФ).35'!H53)</f>
        <v>0</v>
      </c>
      <c r="I53" s="241">
        <f>SUM('[1]Ф.7(СФ)070101:Ф.7(СФ).35'!I53)</f>
        <v>0</v>
      </c>
      <c r="J53" s="241">
        <f>SUM('[1]Ф.7(СФ)070101:Ф.7(СФ).35'!J53)</f>
        <v>0</v>
      </c>
      <c r="K53" s="241">
        <f>SUM('[1]Ф.7(СФ)070101:Ф.7(СФ).35'!K53)</f>
        <v>0</v>
      </c>
      <c r="L53" s="241">
        <f>SUM('[1]Ф.7(СФ)070101:Ф.7(СФ).35'!L53)</f>
        <v>0</v>
      </c>
      <c r="M53" s="241">
        <f>SUM('[1]Ф.7(СФ)070101:Ф.7(СФ).35'!M53)</f>
        <v>0</v>
      </c>
    </row>
    <row r="54" spans="1:14" s="214" customFormat="1" ht="10.199999999999999" x14ac:dyDescent="0.2">
      <c r="A54" s="52" t="s">
        <v>62</v>
      </c>
      <c r="B54" s="50">
        <v>2610</v>
      </c>
      <c r="C54" s="50">
        <v>290</v>
      </c>
      <c r="D54" s="241">
        <f>SUM('[1]Ф.7(СФ)070101:Ф.7(СФ).35'!D54)</f>
        <v>0</v>
      </c>
      <c r="E54" s="241">
        <f>SUM('[1]Ф.7(СФ)070101:Ф.7(СФ).35'!E54)</f>
        <v>0</v>
      </c>
      <c r="F54" s="241">
        <f>SUM('[1]Ф.7(СФ)070101:Ф.7(СФ).35'!F54)</f>
        <v>0</v>
      </c>
      <c r="G54" s="241">
        <f>SUM('[1]Ф.7(СФ)070101:Ф.7(СФ).35'!G54)</f>
        <v>0</v>
      </c>
      <c r="H54" s="241">
        <f>SUM('[1]Ф.7(СФ)070101:Ф.7(СФ).35'!H54)</f>
        <v>0</v>
      </c>
      <c r="I54" s="241">
        <f>SUM('[1]Ф.7(СФ)070101:Ф.7(СФ).35'!I54)</f>
        <v>0</v>
      </c>
      <c r="J54" s="241">
        <f>SUM('[1]Ф.7(СФ)070101:Ф.7(СФ).35'!J54)</f>
        <v>0</v>
      </c>
      <c r="K54" s="241">
        <f>SUM('[1]Ф.7(СФ)070101:Ф.7(СФ).35'!K54)</f>
        <v>0</v>
      </c>
      <c r="L54" s="241">
        <f>SUM('[1]Ф.7(СФ)070101:Ф.7(СФ).35'!L54)</f>
        <v>0</v>
      </c>
      <c r="M54" s="241">
        <f>SUM('[1]Ф.7(СФ)070101:Ф.7(СФ).35'!M54)</f>
        <v>0</v>
      </c>
    </row>
    <row r="55" spans="1:14" s="214" customFormat="1" ht="10.199999999999999" x14ac:dyDescent="0.2">
      <c r="A55" s="52" t="s">
        <v>63</v>
      </c>
      <c r="B55" s="50">
        <v>2620</v>
      </c>
      <c r="C55" s="50">
        <v>300</v>
      </c>
      <c r="D55" s="241">
        <f>SUM('[1]Ф.7(СФ)070101:Ф.7(СФ).35'!D55)</f>
        <v>0</v>
      </c>
      <c r="E55" s="241">
        <f>SUM('[1]Ф.7(СФ)070101:Ф.7(СФ).35'!E55)</f>
        <v>0</v>
      </c>
      <c r="F55" s="241">
        <f>SUM('[1]Ф.7(СФ)070101:Ф.7(СФ).35'!F55)</f>
        <v>0</v>
      </c>
      <c r="G55" s="241">
        <f>SUM('[1]Ф.7(СФ)070101:Ф.7(СФ).35'!G55)</f>
        <v>0</v>
      </c>
      <c r="H55" s="241">
        <f>SUM('[1]Ф.7(СФ)070101:Ф.7(СФ).35'!H55)</f>
        <v>0</v>
      </c>
      <c r="I55" s="241">
        <f>SUM('[1]Ф.7(СФ)070101:Ф.7(СФ).35'!I55)</f>
        <v>0</v>
      </c>
      <c r="J55" s="241">
        <f>SUM('[1]Ф.7(СФ)070101:Ф.7(СФ).35'!J55)</f>
        <v>0</v>
      </c>
      <c r="K55" s="241">
        <f>SUM('[1]Ф.7(СФ)070101:Ф.7(СФ).35'!K55)</f>
        <v>0</v>
      </c>
      <c r="L55" s="241">
        <f>SUM('[1]Ф.7(СФ)070101:Ф.7(СФ).35'!L55)</f>
        <v>0</v>
      </c>
      <c r="M55" s="241">
        <f>SUM('[1]Ф.7(СФ)070101:Ф.7(СФ).35'!M55)</f>
        <v>0</v>
      </c>
    </row>
    <row r="56" spans="1:14" s="214" customFormat="1" ht="10.199999999999999" x14ac:dyDescent="0.2">
      <c r="A56" s="49" t="s">
        <v>64</v>
      </c>
      <c r="B56" s="50">
        <v>2630</v>
      </c>
      <c r="C56" s="50">
        <v>310</v>
      </c>
      <c r="D56" s="241">
        <f>SUM('[1]Ф.7(СФ)070101:Ф.7(СФ).35'!D56)</f>
        <v>0</v>
      </c>
      <c r="E56" s="241">
        <f>SUM('[1]Ф.7(СФ)070101:Ф.7(СФ).35'!E56)</f>
        <v>0</v>
      </c>
      <c r="F56" s="241">
        <f>SUM('[1]Ф.7(СФ)070101:Ф.7(СФ).35'!F56)</f>
        <v>0</v>
      </c>
      <c r="G56" s="241">
        <f>SUM('[1]Ф.7(СФ)070101:Ф.7(СФ).35'!G56)</f>
        <v>0</v>
      </c>
      <c r="H56" s="241">
        <f>SUM('[1]Ф.7(СФ)070101:Ф.7(СФ).35'!H56)</f>
        <v>0</v>
      </c>
      <c r="I56" s="241">
        <f>SUM('[1]Ф.7(СФ)070101:Ф.7(СФ).35'!I56)</f>
        <v>0</v>
      </c>
      <c r="J56" s="241">
        <f>SUM('[1]Ф.7(СФ)070101:Ф.7(СФ).35'!J56)</f>
        <v>0</v>
      </c>
      <c r="K56" s="241">
        <f>SUM('[1]Ф.7(СФ)070101:Ф.7(СФ).35'!K56)</f>
        <v>0</v>
      </c>
      <c r="L56" s="241">
        <f>SUM('[1]Ф.7(СФ)070101:Ф.7(СФ).35'!L56)</f>
        <v>0</v>
      </c>
      <c r="M56" s="241">
        <f>SUM('[1]Ф.7(СФ)070101:Ф.7(СФ).35'!M56)</f>
        <v>0</v>
      </c>
    </row>
    <row r="57" spans="1:14" s="214" customFormat="1" ht="10.199999999999999" x14ac:dyDescent="0.2">
      <c r="A57" s="53" t="s">
        <v>65</v>
      </c>
      <c r="B57" s="39">
        <v>2700</v>
      </c>
      <c r="C57" s="39">
        <v>320</v>
      </c>
      <c r="D57" s="241">
        <f>SUM('[1]Ф.7(СФ)070101:Ф.7(СФ).35'!D57)</f>
        <v>0</v>
      </c>
      <c r="E57" s="241">
        <f>SUM('[1]Ф.7(СФ)070101:Ф.7(СФ).35'!E57)</f>
        <v>0</v>
      </c>
      <c r="F57" s="241">
        <f>SUM('[1]Ф.7(СФ)070101:Ф.7(СФ).35'!F57)</f>
        <v>0</v>
      </c>
      <c r="G57" s="241">
        <f>SUM('[1]Ф.7(СФ)070101:Ф.7(СФ).35'!G57)</f>
        <v>0</v>
      </c>
      <c r="H57" s="241">
        <f>SUM('[1]Ф.7(СФ)070101:Ф.7(СФ).35'!H57)</f>
        <v>0</v>
      </c>
      <c r="I57" s="241">
        <f>SUM('[1]Ф.7(СФ)070101:Ф.7(СФ).35'!I57)</f>
        <v>0</v>
      </c>
      <c r="J57" s="241">
        <f>SUM('[1]Ф.7(СФ)070101:Ф.7(СФ).35'!J57)</f>
        <v>0</v>
      </c>
      <c r="K57" s="241">
        <f>SUM('[1]Ф.7(СФ)070101:Ф.7(СФ).35'!K57)</f>
        <v>0</v>
      </c>
      <c r="L57" s="241">
        <f>SUM('[1]Ф.7(СФ)070101:Ф.7(СФ).35'!L57)</f>
        <v>0</v>
      </c>
      <c r="M57" s="241">
        <f>SUM('[1]Ф.7(СФ)070101:Ф.7(СФ).35'!M57)</f>
        <v>0</v>
      </c>
    </row>
    <row r="58" spans="1:14" s="214" customFormat="1" ht="10.199999999999999" x14ac:dyDescent="0.2">
      <c r="A58" s="52" t="s">
        <v>66</v>
      </c>
      <c r="B58" s="50">
        <v>2710</v>
      </c>
      <c r="C58" s="50">
        <v>330</v>
      </c>
      <c r="D58" s="241">
        <f>SUM('[1]Ф.7(СФ)070101:Ф.7(СФ).35'!D58)</f>
        <v>0</v>
      </c>
      <c r="E58" s="241">
        <f>SUM('[1]Ф.7(СФ)070101:Ф.7(СФ).35'!E58)</f>
        <v>0</v>
      </c>
      <c r="F58" s="241">
        <f>SUM('[1]Ф.7(СФ)070101:Ф.7(СФ).35'!F58)</f>
        <v>0</v>
      </c>
      <c r="G58" s="241">
        <f>SUM('[1]Ф.7(СФ)070101:Ф.7(СФ).35'!G58)</f>
        <v>0</v>
      </c>
      <c r="H58" s="241">
        <f>SUM('[1]Ф.7(СФ)070101:Ф.7(СФ).35'!H58)</f>
        <v>0</v>
      </c>
      <c r="I58" s="241">
        <f>SUM('[1]Ф.7(СФ)070101:Ф.7(СФ).35'!I58)</f>
        <v>0</v>
      </c>
      <c r="J58" s="241">
        <f>SUM('[1]Ф.7(СФ)070101:Ф.7(СФ).35'!J58)</f>
        <v>0</v>
      </c>
      <c r="K58" s="241">
        <f>SUM('[1]Ф.7(СФ)070101:Ф.7(СФ).35'!K58)</f>
        <v>0</v>
      </c>
      <c r="L58" s="241">
        <f>SUM('[1]Ф.7(СФ)070101:Ф.7(СФ).35'!L58)</f>
        <v>0</v>
      </c>
      <c r="M58" s="241">
        <f>SUM('[1]Ф.7(СФ)070101:Ф.7(СФ).35'!M58)</f>
        <v>0</v>
      </c>
    </row>
    <row r="59" spans="1:14" s="214" customFormat="1" ht="10.199999999999999" x14ac:dyDescent="0.2">
      <c r="A59" s="52" t="s">
        <v>67</v>
      </c>
      <c r="B59" s="50">
        <v>2720</v>
      </c>
      <c r="C59" s="50">
        <v>340</v>
      </c>
      <c r="D59" s="241">
        <f>SUM('[1]Ф.7(СФ)070101:Ф.7(СФ).35'!D59)</f>
        <v>0</v>
      </c>
      <c r="E59" s="241">
        <f>SUM('[1]Ф.7(СФ)070101:Ф.7(СФ).35'!E59)</f>
        <v>0</v>
      </c>
      <c r="F59" s="241">
        <f>SUM('[1]Ф.7(СФ)070101:Ф.7(СФ).35'!F59)</f>
        <v>0</v>
      </c>
      <c r="G59" s="241">
        <f>SUM('[1]Ф.7(СФ)070101:Ф.7(СФ).35'!G59)</f>
        <v>0</v>
      </c>
      <c r="H59" s="241">
        <f>SUM('[1]Ф.7(СФ)070101:Ф.7(СФ).35'!H59)</f>
        <v>0</v>
      </c>
      <c r="I59" s="241">
        <f>SUM('[1]Ф.7(СФ)070101:Ф.7(СФ).35'!I59)</f>
        <v>0</v>
      </c>
      <c r="J59" s="241">
        <f>SUM('[1]Ф.7(СФ)070101:Ф.7(СФ).35'!J59)</f>
        <v>0</v>
      </c>
      <c r="K59" s="241">
        <f>SUM('[1]Ф.7(СФ)070101:Ф.7(СФ).35'!K59)</f>
        <v>0</v>
      </c>
      <c r="L59" s="241">
        <f>SUM('[1]Ф.7(СФ)070101:Ф.7(СФ).35'!L59)</f>
        <v>0</v>
      </c>
      <c r="M59" s="241">
        <f>SUM('[1]Ф.7(СФ)070101:Ф.7(СФ).35'!M59)</f>
        <v>0</v>
      </c>
    </row>
    <row r="60" spans="1:14" s="214" customFormat="1" ht="10.199999999999999" x14ac:dyDescent="0.2">
      <c r="A60" s="52" t="s">
        <v>68</v>
      </c>
      <c r="B60" s="50">
        <v>2730</v>
      </c>
      <c r="C60" s="50">
        <v>350</v>
      </c>
      <c r="D60" s="241">
        <f>SUM('[1]Ф.7(СФ)070101:Ф.7(СФ).35'!D60)</f>
        <v>0</v>
      </c>
      <c r="E60" s="241">
        <f>SUM('[1]Ф.7(СФ)070101:Ф.7(СФ).35'!E60)</f>
        <v>0</v>
      </c>
      <c r="F60" s="241">
        <f>SUM('[1]Ф.7(СФ)070101:Ф.7(СФ).35'!F60)</f>
        <v>0</v>
      </c>
      <c r="G60" s="241">
        <f>SUM('[1]Ф.7(СФ)070101:Ф.7(СФ).35'!G60)</f>
        <v>0</v>
      </c>
      <c r="H60" s="241">
        <f>SUM('[1]Ф.7(СФ)070101:Ф.7(СФ).35'!H60)</f>
        <v>0</v>
      </c>
      <c r="I60" s="241">
        <f>SUM('[1]Ф.7(СФ)070101:Ф.7(СФ).35'!I60)</f>
        <v>0</v>
      </c>
      <c r="J60" s="241">
        <f>SUM('[1]Ф.7(СФ)070101:Ф.7(СФ).35'!J60)</f>
        <v>0</v>
      </c>
      <c r="K60" s="241">
        <f>SUM('[1]Ф.7(СФ)070101:Ф.7(СФ).35'!K60)</f>
        <v>0</v>
      </c>
      <c r="L60" s="241">
        <f>SUM('[1]Ф.7(СФ)070101:Ф.7(СФ).35'!L60)</f>
        <v>0</v>
      </c>
      <c r="M60" s="241">
        <f>SUM('[1]Ф.7(СФ)070101:Ф.7(СФ).35'!M60)</f>
        <v>0</v>
      </c>
      <c r="N60" s="247"/>
    </row>
    <row r="61" spans="1:14" s="214" customFormat="1" ht="10.199999999999999" x14ac:dyDescent="0.2">
      <c r="A61" s="53" t="s">
        <v>69</v>
      </c>
      <c r="B61" s="39">
        <v>2800</v>
      </c>
      <c r="C61" s="39">
        <v>360</v>
      </c>
      <c r="D61" s="241">
        <f>SUM('[1]Ф.7(СФ)070101:Ф.7(СФ).35'!D61)</f>
        <v>0</v>
      </c>
      <c r="E61" s="241">
        <f>SUM('[1]Ф.7(СФ)070101:Ф.7(СФ).35'!E61)</f>
        <v>0</v>
      </c>
      <c r="F61" s="241">
        <f>SUM('[1]Ф.7(СФ)070101:Ф.7(СФ).35'!F61)</f>
        <v>0</v>
      </c>
      <c r="G61" s="241">
        <f>SUM('[1]Ф.7(СФ)070101:Ф.7(СФ).35'!G61)</f>
        <v>0</v>
      </c>
      <c r="H61" s="241">
        <f>SUM('[1]Ф.7(СФ)070101:Ф.7(СФ).35'!H61)</f>
        <v>0</v>
      </c>
      <c r="I61" s="241">
        <f>SUM('[1]Ф.7(СФ)070101:Ф.7(СФ).35'!I61)</f>
        <v>0</v>
      </c>
      <c r="J61" s="241">
        <f>SUM('[1]Ф.7(СФ)070101:Ф.7(СФ).35'!J61)</f>
        <v>0</v>
      </c>
      <c r="K61" s="241">
        <f>SUM('[1]Ф.7(СФ)070101:Ф.7(СФ).35'!K61)</f>
        <v>0</v>
      </c>
      <c r="L61" s="241">
        <f>SUM('[1]Ф.7(СФ)070101:Ф.7(СФ).35'!L61)</f>
        <v>0</v>
      </c>
      <c r="M61" s="241">
        <f>SUM('[1]Ф.7(СФ)070101:Ф.7(СФ).35'!M61)</f>
        <v>0</v>
      </c>
    </row>
    <row r="62" spans="1:14" s="214" customFormat="1" ht="11.4" x14ac:dyDescent="0.2">
      <c r="A62" s="65" t="s">
        <v>185</v>
      </c>
      <c r="B62" s="65">
        <v>3000</v>
      </c>
      <c r="C62" s="65">
        <v>370</v>
      </c>
      <c r="D62" s="241">
        <f>SUM('[1]Ф.7(СФ)070101:Ф.7(СФ).35'!D62)</f>
        <v>0</v>
      </c>
      <c r="E62" s="241"/>
      <c r="F62" s="241">
        <f>SUM('[1]Ф.7(СФ)070101:Ф.7(СФ).35'!F62)</f>
        <v>0</v>
      </c>
      <c r="G62" s="241">
        <f>SUM('[1]Ф.7(СФ)070101:Ф.7(СФ).35'!G62)</f>
        <v>0</v>
      </c>
      <c r="H62" s="241">
        <v>577846.21</v>
      </c>
      <c r="I62" s="241"/>
      <c r="J62" s="241">
        <v>0</v>
      </c>
      <c r="K62" s="241"/>
      <c r="L62" s="241">
        <f>SUM('[1]Ф.7(СФ)070101:Ф.7(СФ).35'!L62)</f>
        <v>0</v>
      </c>
      <c r="M62" s="241"/>
    </row>
    <row r="63" spans="1:14" s="214" customFormat="1" ht="11.25" customHeight="1" x14ac:dyDescent="0.2">
      <c r="A63" s="48" t="s">
        <v>186</v>
      </c>
      <c r="B63" s="39">
        <v>3100</v>
      </c>
      <c r="C63" s="39">
        <v>380</v>
      </c>
      <c r="D63" s="241">
        <f>SUM('[1]Ф.7(СФ)070101:Ф.7(СФ).35'!D63)</f>
        <v>0</v>
      </c>
      <c r="E63" s="241"/>
      <c r="F63" s="241">
        <f>SUM('[1]Ф.7(СФ)070101:Ф.7(СФ).35'!F63)</f>
        <v>0</v>
      </c>
      <c r="G63" s="241">
        <f>SUM('[1]Ф.7(СФ)070101:Ф.7(СФ).35'!G63)</f>
        <v>0</v>
      </c>
      <c r="H63" s="241"/>
      <c r="I63" s="241">
        <f>I71</f>
        <v>0</v>
      </c>
      <c r="J63" s="241">
        <v>0</v>
      </c>
      <c r="K63" s="241">
        <f>K71</f>
        <v>0</v>
      </c>
      <c r="L63" s="241">
        <f>SUM('[1]Ф.7(СФ)070101:Ф.7(СФ).35'!L63)</f>
        <v>0</v>
      </c>
      <c r="M63" s="241">
        <f>M71</f>
        <v>0</v>
      </c>
    </row>
    <row r="64" spans="1:14" s="214" customFormat="1" ht="10.199999999999999" x14ac:dyDescent="0.2">
      <c r="A64" s="52" t="s">
        <v>72</v>
      </c>
      <c r="B64" s="50">
        <v>3110</v>
      </c>
      <c r="C64" s="50">
        <v>390</v>
      </c>
      <c r="D64" s="241">
        <f>SUM('[1]Ф.7(СФ)070101:Ф.7(СФ).35'!D64)</f>
        <v>0</v>
      </c>
      <c r="E64" s="241">
        <f>SUM('[1]Ф.7(СФ)070101:Ф.7(СФ).35'!E64)</f>
        <v>0</v>
      </c>
      <c r="F64" s="241">
        <f>SUM('[1]Ф.7(СФ)070101:Ф.7(СФ).35'!F64)</f>
        <v>0</v>
      </c>
      <c r="G64" s="241">
        <f>SUM('[1]Ф.7(СФ)070101:Ф.7(СФ).35'!G64)</f>
        <v>0</v>
      </c>
      <c r="H64" s="241">
        <v>70442.789999999994</v>
      </c>
      <c r="I64" s="241">
        <v>0</v>
      </c>
      <c r="J64" s="241">
        <v>0</v>
      </c>
      <c r="K64" s="241">
        <f>SUM('[1]Ф.7(СФ)070101:Ф.7(СФ).35'!K64)</f>
        <v>0</v>
      </c>
      <c r="L64" s="241">
        <f>SUM('[1]Ф.7(СФ)070101:Ф.7(СФ).35'!L64)</f>
        <v>0</v>
      </c>
      <c r="M64" s="241">
        <v>0</v>
      </c>
    </row>
    <row r="65" spans="1:13" s="214" customFormat="1" ht="10.199999999999999" x14ac:dyDescent="0.2">
      <c r="A65" s="49" t="s">
        <v>73</v>
      </c>
      <c r="B65" s="50">
        <v>3120</v>
      </c>
      <c r="C65" s="50">
        <v>400</v>
      </c>
      <c r="D65" s="241">
        <f>SUM('[1]Ф.7(СФ)070101:Ф.7(СФ).35'!D65)</f>
        <v>0</v>
      </c>
      <c r="E65" s="241">
        <f>SUM('[1]Ф.7(СФ)070101:Ф.7(СФ).35'!E65)</f>
        <v>0</v>
      </c>
      <c r="F65" s="241">
        <f>SUM('[1]Ф.7(СФ)070101:Ф.7(СФ).35'!F65)</f>
        <v>0</v>
      </c>
      <c r="G65" s="241">
        <f>SUM('[1]Ф.7(СФ)070101:Ф.7(СФ).35'!G65)</f>
        <v>0</v>
      </c>
      <c r="H65" s="241">
        <f>SUM('[1]Ф.7(СФ)070101:Ф.7(СФ).35'!H65)</f>
        <v>0</v>
      </c>
      <c r="I65" s="241">
        <f>SUM('[1]Ф.7(СФ)070101:Ф.7(СФ).35'!I65)</f>
        <v>0</v>
      </c>
      <c r="J65" s="241">
        <f>SUM('[1]Ф.7(СФ)070101:Ф.7(СФ).35'!J65)</f>
        <v>0</v>
      </c>
      <c r="K65" s="241">
        <f>SUM('[1]Ф.7(СФ)070101:Ф.7(СФ).35'!K65)</f>
        <v>0</v>
      </c>
      <c r="L65" s="241">
        <f>SUM('[1]Ф.7(СФ)070101:Ф.7(СФ).35'!L65)</f>
        <v>0</v>
      </c>
      <c r="M65" s="241">
        <f>SUM('[1]Ф.7(СФ)070101:Ф.7(СФ).35'!M65)</f>
        <v>0</v>
      </c>
    </row>
    <row r="66" spans="1:13" s="214" customFormat="1" ht="10.199999999999999" x14ac:dyDescent="0.2">
      <c r="A66" s="51" t="s">
        <v>187</v>
      </c>
      <c r="B66" s="35">
        <v>3121</v>
      </c>
      <c r="C66" s="35">
        <v>410</v>
      </c>
      <c r="D66" s="241">
        <f>SUM('[1]Ф.7(СФ)070101:Ф.7(СФ).35'!D66)</f>
        <v>0</v>
      </c>
      <c r="E66" s="241">
        <f>SUM('[1]Ф.7(СФ)070101:Ф.7(СФ).35'!E66)</f>
        <v>0</v>
      </c>
      <c r="F66" s="241">
        <f>SUM('[1]Ф.7(СФ)070101:Ф.7(СФ).35'!F66)</f>
        <v>0</v>
      </c>
      <c r="G66" s="241">
        <f>SUM('[1]Ф.7(СФ)070101:Ф.7(СФ).35'!G66)</f>
        <v>0</v>
      </c>
      <c r="H66" s="241">
        <f>SUM('[1]Ф.7(СФ)070101:Ф.7(СФ).35'!H66)</f>
        <v>0</v>
      </c>
      <c r="I66" s="241">
        <f>SUM('[1]Ф.7(СФ)070101:Ф.7(СФ).35'!I66)</f>
        <v>0</v>
      </c>
      <c r="J66" s="241">
        <f>SUM('[1]Ф.7(СФ)070101:Ф.7(СФ).35'!J66)</f>
        <v>0</v>
      </c>
      <c r="K66" s="241">
        <f>SUM('[1]Ф.7(СФ)070101:Ф.7(СФ).35'!K66)</f>
        <v>0</v>
      </c>
      <c r="L66" s="241">
        <f>SUM('[1]Ф.7(СФ)070101:Ф.7(СФ).35'!L66)</f>
        <v>0</v>
      </c>
      <c r="M66" s="241">
        <f>SUM('[1]Ф.7(СФ)070101:Ф.7(СФ).35'!M66)</f>
        <v>0</v>
      </c>
    </row>
    <row r="67" spans="1:13" s="214" customFormat="1" ht="10.199999999999999" x14ac:dyDescent="0.2">
      <c r="A67" s="51" t="s">
        <v>188</v>
      </c>
      <c r="B67" s="35">
        <v>3122</v>
      </c>
      <c r="C67" s="35">
        <v>420</v>
      </c>
      <c r="D67" s="241">
        <f>SUM('[1]Ф.7(СФ)070101:Ф.7(СФ).35'!D67)</f>
        <v>0</v>
      </c>
      <c r="E67" s="241">
        <f>SUM('[1]Ф.7(СФ)070101:Ф.7(СФ).35'!E67)</f>
        <v>0</v>
      </c>
      <c r="F67" s="241">
        <f>SUM('[1]Ф.7(СФ)070101:Ф.7(СФ).35'!F67)</f>
        <v>0</v>
      </c>
      <c r="G67" s="241">
        <f>SUM('[1]Ф.7(СФ)070101:Ф.7(СФ).35'!G67)</f>
        <v>0</v>
      </c>
      <c r="H67" s="241">
        <f>SUM('[1]Ф.7(СФ)070101:Ф.7(СФ).35'!H67)</f>
        <v>0</v>
      </c>
      <c r="I67" s="241">
        <f>SUM('[1]Ф.7(СФ)070101:Ф.7(СФ).35'!I67)</f>
        <v>0</v>
      </c>
      <c r="J67" s="241">
        <f>SUM('[1]Ф.7(СФ)070101:Ф.7(СФ).35'!J67)</f>
        <v>0</v>
      </c>
      <c r="K67" s="241">
        <f>SUM('[1]Ф.7(СФ)070101:Ф.7(СФ).35'!K67)</f>
        <v>0</v>
      </c>
      <c r="L67" s="241">
        <f>SUM('[1]Ф.7(СФ)070101:Ф.7(СФ).35'!L67)</f>
        <v>0</v>
      </c>
      <c r="M67" s="241">
        <f>SUM('[1]Ф.7(СФ)070101:Ф.7(СФ).35'!M67)</f>
        <v>0</v>
      </c>
    </row>
    <row r="68" spans="1:13" s="214" customFormat="1" ht="10.199999999999999" x14ac:dyDescent="0.2">
      <c r="A68" s="49" t="s">
        <v>76</v>
      </c>
      <c r="B68" s="50">
        <v>3130</v>
      </c>
      <c r="C68" s="50">
        <v>430</v>
      </c>
      <c r="D68" s="241">
        <f>SUM('[1]Ф.7(СФ)070101:Ф.7(СФ).35'!D68)</f>
        <v>0</v>
      </c>
      <c r="E68" s="241">
        <f>SUM('[1]Ф.7(СФ)070101:Ф.7(СФ).35'!E68)</f>
        <v>0</v>
      </c>
      <c r="F68" s="241">
        <f>SUM('[1]Ф.7(СФ)070101:Ф.7(СФ).35'!F68)</f>
        <v>0</v>
      </c>
      <c r="G68" s="241">
        <f>SUM('[1]Ф.7(СФ)070101:Ф.7(СФ).35'!G68)</f>
        <v>0</v>
      </c>
      <c r="H68" s="241">
        <v>457493.78</v>
      </c>
      <c r="I68" s="241">
        <v>0</v>
      </c>
      <c r="J68" s="241">
        <v>0</v>
      </c>
      <c r="K68" s="241">
        <f>SUM('[1]Ф.7(СФ)070101:Ф.7(СФ).35'!K68)</f>
        <v>0</v>
      </c>
      <c r="L68" s="241">
        <f>SUM('[1]Ф.7(СФ)070101:Ф.7(СФ).35'!L68)</f>
        <v>0</v>
      </c>
      <c r="M68" s="241">
        <v>0</v>
      </c>
    </row>
    <row r="69" spans="1:13" s="214" customFormat="1" ht="10.199999999999999" x14ac:dyDescent="0.2">
      <c r="A69" s="51" t="s">
        <v>77</v>
      </c>
      <c r="B69" s="35">
        <v>3131</v>
      </c>
      <c r="C69" s="35">
        <v>440</v>
      </c>
      <c r="D69" s="241">
        <f>SUM('[1]Ф.7(СФ)070101:Ф.7(СФ).35'!D69)</f>
        <v>0</v>
      </c>
      <c r="E69" s="241">
        <f>SUM('[1]Ф.7(СФ)070101:Ф.7(СФ).35'!E69)</f>
        <v>0</v>
      </c>
      <c r="F69" s="241">
        <f>SUM('[1]Ф.7(СФ)070101:Ф.7(СФ).35'!F69)</f>
        <v>0</v>
      </c>
      <c r="G69" s="241">
        <f>SUM('[1]Ф.7(СФ)070101:Ф.7(СФ).35'!G69)</f>
        <v>0</v>
      </c>
      <c r="H69" s="241">
        <f>SUM('[1]Ф.7(СФ)070101:Ф.7(СФ).35'!H69)</f>
        <v>0</v>
      </c>
      <c r="I69" s="241">
        <f>SUM('[1]Ф.7(СФ)070101:Ф.7(СФ).35'!I69)</f>
        <v>0</v>
      </c>
      <c r="J69" s="241">
        <f>SUM('[1]Ф.7(СФ)070101:Ф.7(СФ).35'!J69)</f>
        <v>0</v>
      </c>
      <c r="K69" s="241">
        <f>SUM('[1]Ф.7(СФ)070101:Ф.7(СФ).35'!K69)</f>
        <v>0</v>
      </c>
      <c r="L69" s="241">
        <f>SUM('[1]Ф.7(СФ)070101:Ф.7(СФ).35'!L69)</f>
        <v>0</v>
      </c>
      <c r="M69" s="241">
        <f>SUM('[1]Ф.7(СФ)070101:Ф.7(СФ).35'!M69)</f>
        <v>0</v>
      </c>
    </row>
    <row r="70" spans="1:13" s="214" customFormat="1" ht="10.199999999999999" x14ac:dyDescent="0.2">
      <c r="A70" s="51" t="s">
        <v>78</v>
      </c>
      <c r="B70" s="35">
        <v>3132</v>
      </c>
      <c r="C70" s="35">
        <v>450</v>
      </c>
      <c r="D70" s="241">
        <f>SUM('[1]Ф.7(СФ)070101:Ф.7(СФ).35'!D70)</f>
        <v>0</v>
      </c>
      <c r="E70" s="241">
        <f>SUM('[1]Ф.7(СФ)070101:Ф.7(СФ).35'!E70)</f>
        <v>0</v>
      </c>
      <c r="F70" s="241">
        <f>SUM('[1]Ф.7(СФ)070101:Ф.7(СФ).35'!F70)</f>
        <v>0</v>
      </c>
      <c r="G70" s="241">
        <f>SUM('[1]Ф.7(СФ)070101:Ф.7(СФ).35'!G70)</f>
        <v>0</v>
      </c>
      <c r="H70" s="241">
        <v>457493.78</v>
      </c>
      <c r="I70" s="241">
        <v>0</v>
      </c>
      <c r="J70" s="241">
        <v>0</v>
      </c>
      <c r="K70" s="241">
        <f>SUM('[1]Ф.7(СФ)070101:Ф.7(СФ).35'!K70)</f>
        <v>0</v>
      </c>
      <c r="L70" s="241">
        <f>SUM('[1]Ф.7(СФ)070101:Ф.7(СФ).35'!L70)</f>
        <v>0</v>
      </c>
      <c r="M70" s="241">
        <v>0</v>
      </c>
    </row>
    <row r="71" spans="1:13" s="214" customFormat="1" ht="10.199999999999999" x14ac:dyDescent="0.2">
      <c r="A71" s="49" t="s">
        <v>79</v>
      </c>
      <c r="B71" s="50">
        <v>3140</v>
      </c>
      <c r="C71" s="50">
        <v>460</v>
      </c>
      <c r="D71" s="241">
        <f>SUM('[1]Ф.7(СФ)070101:Ф.7(СФ).35'!D71)</f>
        <v>0</v>
      </c>
      <c r="E71" s="241"/>
      <c r="F71" s="241">
        <f>SUM('[1]Ф.7(СФ)070101:Ф.7(СФ).35'!F71)</f>
        <v>0</v>
      </c>
      <c r="G71" s="241">
        <f>SUM('[1]Ф.7(СФ)070101:Ф.7(СФ).35'!G71)</f>
        <v>0</v>
      </c>
      <c r="H71" s="241"/>
      <c r="I71" s="241">
        <f>I73</f>
        <v>0</v>
      </c>
      <c r="J71" s="241">
        <v>0</v>
      </c>
      <c r="K71" s="241">
        <f>K73</f>
        <v>0</v>
      </c>
      <c r="L71" s="241">
        <f>SUM('[1]Ф.7(СФ)070101:Ф.7(СФ).35'!L71)</f>
        <v>0</v>
      </c>
      <c r="M71" s="241">
        <f>M73</f>
        <v>0</v>
      </c>
    </row>
    <row r="72" spans="1:13" s="214" customFormat="1" ht="11.4" x14ac:dyDescent="0.2">
      <c r="A72" s="135" t="s">
        <v>121</v>
      </c>
      <c r="B72" s="35">
        <v>3141</v>
      </c>
      <c r="C72" s="35">
        <v>470</v>
      </c>
      <c r="D72" s="241">
        <f>SUM('[1]Ф.7(СФ)070101:Ф.7(СФ).35'!D72)</f>
        <v>0</v>
      </c>
      <c r="E72" s="241">
        <f>SUM('[1]Ф.7(СФ)070101:Ф.7(СФ).35'!E72)</f>
        <v>0</v>
      </c>
      <c r="F72" s="241">
        <f>SUM('[1]Ф.7(СФ)070101:Ф.7(СФ).35'!F72)</f>
        <v>0</v>
      </c>
      <c r="G72" s="241">
        <f>SUM('[1]Ф.7(СФ)070101:Ф.7(СФ).35'!G72)</f>
        <v>0</v>
      </c>
      <c r="H72" s="241">
        <v>0</v>
      </c>
      <c r="I72" s="241">
        <f>SUM('[1]Ф.7(СФ)070101:Ф.7(СФ).35'!I72)</f>
        <v>0</v>
      </c>
      <c r="J72" s="241">
        <f>SUM('[1]Ф.7(СФ)070101:Ф.7(СФ).35'!J72)</f>
        <v>0</v>
      </c>
      <c r="K72" s="241">
        <f>SUM('[1]Ф.7(СФ)070101:Ф.7(СФ).35'!K72)</f>
        <v>0</v>
      </c>
      <c r="L72" s="241">
        <f>SUM('[1]Ф.7(СФ)070101:Ф.7(СФ).35'!L72)</f>
        <v>0</v>
      </c>
      <c r="M72" s="241">
        <f>SUM('[1]Ф.7(СФ)070101:Ф.7(СФ).35'!M72)</f>
        <v>0</v>
      </c>
    </row>
    <row r="73" spans="1:13" s="214" customFormat="1" ht="11.4" x14ac:dyDescent="0.2">
      <c r="A73" s="135" t="s">
        <v>189</v>
      </c>
      <c r="B73" s="35">
        <v>3142</v>
      </c>
      <c r="C73" s="35">
        <v>480</v>
      </c>
      <c r="D73" s="241">
        <f>SUM('[1]Ф.7(СФ)070101:Ф.7(СФ).35'!D73)</f>
        <v>0</v>
      </c>
      <c r="E73" s="241"/>
      <c r="F73" s="241">
        <f>SUM('[1]Ф.7(СФ)070101:Ф.7(СФ).35'!F73)</f>
        <v>0</v>
      </c>
      <c r="G73" s="241">
        <f>SUM('[1]Ф.7(СФ)070101:Ф.7(СФ).35'!G73)</f>
        <v>0</v>
      </c>
      <c r="H73" s="241">
        <v>49909.64</v>
      </c>
      <c r="I73" s="241">
        <f>K73</f>
        <v>0</v>
      </c>
      <c r="J73" s="241">
        <v>0</v>
      </c>
      <c r="K73" s="241"/>
      <c r="L73" s="241">
        <f>SUM('[1]Ф.7(СФ)070101:Ф.7(СФ).35'!L73)</f>
        <v>0</v>
      </c>
      <c r="M73" s="241"/>
    </row>
    <row r="74" spans="1:13" s="214" customFormat="1" ht="11.4" x14ac:dyDescent="0.2">
      <c r="A74" s="135" t="s">
        <v>123</v>
      </c>
      <c r="B74" s="35">
        <v>3143</v>
      </c>
      <c r="C74" s="35">
        <v>490</v>
      </c>
      <c r="D74" s="241">
        <f>SUM('[1]Ф.7(СФ)070101:Ф.7(СФ).35'!D74)</f>
        <v>0</v>
      </c>
      <c r="E74" s="241">
        <f>SUM('[1]Ф.7(СФ)070101:Ф.7(СФ).35'!E74)</f>
        <v>0</v>
      </c>
      <c r="F74" s="241">
        <f>SUM('[1]Ф.7(СФ)070101:Ф.7(СФ).35'!F74)</f>
        <v>0</v>
      </c>
      <c r="G74" s="241">
        <f>SUM('[1]Ф.7(СФ)070101:Ф.7(СФ).35'!G74)</f>
        <v>0</v>
      </c>
      <c r="H74" s="241">
        <f>SUM('[1]Ф.7(СФ)070101:Ф.7(СФ).35'!H74)</f>
        <v>0</v>
      </c>
      <c r="I74" s="241">
        <f>SUM('[1]Ф.7(СФ)070101:Ф.7(СФ).35'!I74)</f>
        <v>0</v>
      </c>
      <c r="J74" s="241">
        <f>SUM('[1]Ф.7(СФ)070101:Ф.7(СФ).35'!J74)</f>
        <v>0</v>
      </c>
      <c r="K74" s="241">
        <f>SUM('[1]Ф.7(СФ)070101:Ф.7(СФ).35'!K74)</f>
        <v>0</v>
      </c>
      <c r="L74" s="241">
        <f>SUM('[1]Ф.7(СФ)070101:Ф.7(СФ).35'!L74)</f>
        <v>0</v>
      </c>
      <c r="M74" s="241">
        <f>SUM('[1]Ф.7(СФ)070101:Ф.7(СФ).35'!M74)</f>
        <v>0</v>
      </c>
    </row>
    <row r="75" spans="1:13" s="214" customFormat="1" ht="10.199999999999999" x14ac:dyDescent="0.2">
      <c r="A75" s="49" t="s">
        <v>80</v>
      </c>
      <c r="B75" s="50">
        <v>3150</v>
      </c>
      <c r="C75" s="50">
        <v>500</v>
      </c>
      <c r="D75" s="241">
        <f>SUM('[1]Ф.7(СФ)070101:Ф.7(СФ).35'!D75)</f>
        <v>0</v>
      </c>
      <c r="E75" s="241">
        <f>SUM('[1]Ф.7(СФ)070101:Ф.7(СФ).35'!E75)</f>
        <v>0</v>
      </c>
      <c r="F75" s="241">
        <f>SUM('[1]Ф.7(СФ)070101:Ф.7(СФ).35'!F75)</f>
        <v>0</v>
      </c>
      <c r="G75" s="241">
        <f>SUM('[1]Ф.7(СФ)070101:Ф.7(СФ).35'!G75)</f>
        <v>0</v>
      </c>
      <c r="H75" s="241">
        <f>SUM('[1]Ф.7(СФ)070101:Ф.7(СФ).35'!H75)</f>
        <v>0</v>
      </c>
      <c r="I75" s="241">
        <f>SUM('[1]Ф.7(СФ)070101:Ф.7(СФ).35'!I75)</f>
        <v>0</v>
      </c>
      <c r="J75" s="241">
        <f>SUM('[1]Ф.7(СФ)070101:Ф.7(СФ).35'!J75)</f>
        <v>0</v>
      </c>
      <c r="K75" s="241">
        <f>SUM('[1]Ф.7(СФ)070101:Ф.7(СФ).35'!K75)</f>
        <v>0</v>
      </c>
      <c r="L75" s="241">
        <f>SUM('[1]Ф.7(СФ)070101:Ф.7(СФ).35'!L75)</f>
        <v>0</v>
      </c>
      <c r="M75" s="241">
        <f>SUM('[1]Ф.7(СФ)070101:Ф.7(СФ).35'!M75)</f>
        <v>0</v>
      </c>
    </row>
    <row r="76" spans="1:13" s="214" customFormat="1" ht="10.199999999999999" x14ac:dyDescent="0.2">
      <c r="A76" s="49" t="s">
        <v>81</v>
      </c>
      <c r="B76" s="50">
        <v>3160</v>
      </c>
      <c r="C76" s="50">
        <v>510</v>
      </c>
      <c r="D76" s="241">
        <f>SUM('[1]Ф.7(СФ)070101:Ф.7(СФ).35'!D76)</f>
        <v>0</v>
      </c>
      <c r="E76" s="241">
        <f>SUM('[1]Ф.7(СФ)070101:Ф.7(СФ).35'!E76)</f>
        <v>0</v>
      </c>
      <c r="F76" s="241">
        <f>SUM('[1]Ф.7(СФ)070101:Ф.7(СФ).35'!F76)</f>
        <v>0</v>
      </c>
      <c r="G76" s="241">
        <f>SUM('[1]Ф.7(СФ)070101:Ф.7(СФ).35'!G76)</f>
        <v>0</v>
      </c>
      <c r="H76" s="241">
        <f>SUM('[1]Ф.7(СФ)070101:Ф.7(СФ).35'!H76)</f>
        <v>0</v>
      </c>
      <c r="I76" s="241">
        <f>SUM('[1]Ф.7(СФ)070101:Ф.7(СФ).35'!I76)</f>
        <v>0</v>
      </c>
      <c r="J76" s="241">
        <f>SUM('[1]Ф.7(СФ)070101:Ф.7(СФ).35'!J76)</f>
        <v>0</v>
      </c>
      <c r="K76" s="241">
        <f>SUM('[1]Ф.7(СФ)070101:Ф.7(СФ).35'!K76)</f>
        <v>0</v>
      </c>
      <c r="L76" s="241">
        <f>SUM('[1]Ф.7(СФ)070101:Ф.7(СФ).35'!L76)</f>
        <v>0</v>
      </c>
      <c r="M76" s="241">
        <f>SUM('[1]Ф.7(СФ)070101:Ф.7(СФ).35'!M76)</f>
        <v>0</v>
      </c>
    </row>
    <row r="77" spans="1:13" s="214" customFormat="1" ht="12" customHeight="1" x14ac:dyDescent="0.2">
      <c r="A77" s="48" t="s">
        <v>82</v>
      </c>
      <c r="B77" s="39">
        <v>3200</v>
      </c>
      <c r="C77" s="39">
        <v>520</v>
      </c>
      <c r="D77" s="241">
        <f>SUM('[1]Ф.7(СФ)070101:Ф.7(СФ).35'!D77)</f>
        <v>0</v>
      </c>
      <c r="E77" s="241">
        <f>SUM('[1]Ф.7(СФ)070101:Ф.7(СФ).35'!E77)</f>
        <v>0</v>
      </c>
      <c r="F77" s="241">
        <f>SUM('[1]Ф.7(СФ)070101:Ф.7(СФ).35'!F77)</f>
        <v>0</v>
      </c>
      <c r="G77" s="241">
        <f>SUM('[1]Ф.7(СФ)070101:Ф.7(СФ).35'!G77)</f>
        <v>0</v>
      </c>
      <c r="H77" s="241">
        <f>SUM('[1]Ф.7(СФ)070101:Ф.7(СФ).35'!H77)</f>
        <v>0</v>
      </c>
      <c r="I77" s="241">
        <f>SUM('[1]Ф.7(СФ)070101:Ф.7(СФ).35'!I77)</f>
        <v>0</v>
      </c>
      <c r="J77" s="241">
        <f>SUM('[1]Ф.7(СФ)070101:Ф.7(СФ).35'!J77)</f>
        <v>0</v>
      </c>
      <c r="K77" s="241">
        <f>SUM('[1]Ф.7(СФ)070101:Ф.7(СФ).35'!K77)</f>
        <v>0</v>
      </c>
      <c r="L77" s="241">
        <f>SUM('[1]Ф.7(СФ)070101:Ф.7(СФ).35'!L77)</f>
        <v>0</v>
      </c>
      <c r="M77" s="241">
        <f>SUM('[1]Ф.7(СФ)070101:Ф.7(СФ).35'!M77)</f>
        <v>0</v>
      </c>
    </row>
    <row r="78" spans="1:13" s="214" customFormat="1" ht="10.199999999999999" x14ac:dyDescent="0.2">
      <c r="A78" s="52" t="s">
        <v>190</v>
      </c>
      <c r="B78" s="50">
        <v>3210</v>
      </c>
      <c r="C78" s="50">
        <v>530</v>
      </c>
      <c r="D78" s="241">
        <f>SUM('[1]Ф.7(СФ)070101:Ф.7(СФ).35'!D78)</f>
        <v>0</v>
      </c>
      <c r="E78" s="241">
        <f>SUM('[1]Ф.7(СФ)070101:Ф.7(СФ).35'!E78)</f>
        <v>0</v>
      </c>
      <c r="F78" s="241">
        <f>SUM('[1]Ф.7(СФ)070101:Ф.7(СФ).35'!F78)</f>
        <v>0</v>
      </c>
      <c r="G78" s="241">
        <f>SUM('[1]Ф.7(СФ)070101:Ф.7(СФ).35'!G78)</f>
        <v>0</v>
      </c>
      <c r="H78" s="241">
        <f>SUM('[1]Ф.7(СФ)070101:Ф.7(СФ).35'!H78)</f>
        <v>0</v>
      </c>
      <c r="I78" s="241">
        <f>SUM('[1]Ф.7(СФ)070101:Ф.7(СФ).35'!I78)</f>
        <v>0</v>
      </c>
      <c r="J78" s="241">
        <f>SUM('[1]Ф.7(СФ)070101:Ф.7(СФ).35'!J78)</f>
        <v>0</v>
      </c>
      <c r="K78" s="241">
        <f>SUM('[1]Ф.7(СФ)070101:Ф.7(СФ).35'!K78)</f>
        <v>0</v>
      </c>
      <c r="L78" s="241">
        <f>SUM('[1]Ф.7(СФ)070101:Ф.7(СФ).35'!L78)</f>
        <v>0</v>
      </c>
      <c r="M78" s="241">
        <f>SUM('[1]Ф.7(СФ)070101:Ф.7(СФ).35'!M78)</f>
        <v>0</v>
      </c>
    </row>
    <row r="79" spans="1:13" s="214" customFormat="1" ht="10.199999999999999" x14ac:dyDescent="0.2">
      <c r="A79" s="52" t="s">
        <v>84</v>
      </c>
      <c r="B79" s="50">
        <v>3220</v>
      </c>
      <c r="C79" s="50">
        <v>540</v>
      </c>
      <c r="D79" s="241">
        <f>SUM('[1]Ф.7(СФ)070101:Ф.7(СФ).35'!D79)</f>
        <v>0</v>
      </c>
      <c r="E79" s="241">
        <f>SUM('[1]Ф.7(СФ)070101:Ф.7(СФ).35'!E79)</f>
        <v>0</v>
      </c>
      <c r="F79" s="241">
        <f>SUM('[1]Ф.7(СФ)070101:Ф.7(СФ).35'!F79)</f>
        <v>0</v>
      </c>
      <c r="G79" s="241">
        <f>SUM('[1]Ф.7(СФ)070101:Ф.7(СФ).35'!G79)</f>
        <v>0</v>
      </c>
      <c r="H79" s="241">
        <f>SUM('[1]Ф.7(СФ)070101:Ф.7(СФ).35'!H79)</f>
        <v>0</v>
      </c>
      <c r="I79" s="241">
        <f>SUM('[1]Ф.7(СФ)070101:Ф.7(СФ).35'!I79)</f>
        <v>0</v>
      </c>
      <c r="J79" s="241">
        <f>SUM('[1]Ф.7(СФ)070101:Ф.7(СФ).35'!J79)</f>
        <v>0</v>
      </c>
      <c r="K79" s="241">
        <f>SUM('[1]Ф.7(СФ)070101:Ф.7(СФ).35'!K79)</f>
        <v>0</v>
      </c>
      <c r="L79" s="241">
        <f>SUM('[1]Ф.7(СФ)070101:Ф.7(СФ).35'!L79)</f>
        <v>0</v>
      </c>
      <c r="M79" s="241">
        <f>SUM('[1]Ф.7(СФ)070101:Ф.7(СФ).35'!M79)</f>
        <v>0</v>
      </c>
    </row>
    <row r="80" spans="1:13" s="214" customFormat="1" ht="12.75" customHeight="1" x14ac:dyDescent="0.2">
      <c r="A80" s="49" t="s">
        <v>85</v>
      </c>
      <c r="B80" s="50">
        <v>3230</v>
      </c>
      <c r="C80" s="50">
        <v>550</v>
      </c>
      <c r="D80" s="241">
        <f>SUM('[1]Ф.7(СФ)070101:Ф.7(СФ).35'!D80)</f>
        <v>0</v>
      </c>
      <c r="E80" s="241">
        <f>SUM('[1]Ф.7(СФ)070101:Ф.7(СФ).35'!E80)</f>
        <v>0</v>
      </c>
      <c r="F80" s="241">
        <f>SUM('[1]Ф.7(СФ)070101:Ф.7(СФ).35'!F80)</f>
        <v>0</v>
      </c>
      <c r="G80" s="241">
        <f>SUM('[1]Ф.7(СФ)070101:Ф.7(СФ).35'!G80)</f>
        <v>0</v>
      </c>
      <c r="H80" s="241">
        <f>SUM('[1]Ф.7(СФ)070101:Ф.7(СФ).35'!H80)</f>
        <v>0</v>
      </c>
      <c r="I80" s="241">
        <f>SUM('[1]Ф.7(СФ)070101:Ф.7(СФ).35'!I80)</f>
        <v>0</v>
      </c>
      <c r="J80" s="241">
        <f>SUM('[1]Ф.7(СФ)070101:Ф.7(СФ).35'!J80)</f>
        <v>0</v>
      </c>
      <c r="K80" s="241">
        <f>SUM('[1]Ф.7(СФ)070101:Ф.7(СФ).35'!K80)</f>
        <v>0</v>
      </c>
      <c r="L80" s="241">
        <f>SUM('[1]Ф.7(СФ)070101:Ф.7(СФ).35'!L80)</f>
        <v>0</v>
      </c>
      <c r="M80" s="241">
        <f>SUM('[1]Ф.7(СФ)070101:Ф.7(СФ).35'!M80)</f>
        <v>0</v>
      </c>
    </row>
    <row r="81" spans="1:13" s="214" customFormat="1" ht="10.199999999999999" x14ac:dyDescent="0.2">
      <c r="A81" s="49" t="s">
        <v>86</v>
      </c>
      <c r="B81" s="50">
        <v>3240</v>
      </c>
      <c r="C81" s="50">
        <v>560</v>
      </c>
      <c r="D81" s="241">
        <f>SUM('[1]Ф.7(СФ)070101:Ф.7(СФ).35'!D81)</f>
        <v>0</v>
      </c>
      <c r="E81" s="241">
        <f>SUM('[1]Ф.7(СФ)070101:Ф.7(СФ).35'!E81)</f>
        <v>0</v>
      </c>
      <c r="F81" s="241">
        <f>SUM('[1]Ф.7(СФ)070101:Ф.7(СФ).35'!F81)</f>
        <v>0</v>
      </c>
      <c r="G81" s="241">
        <f>SUM('[1]Ф.7(СФ)070101:Ф.7(СФ).35'!G81)</f>
        <v>0</v>
      </c>
      <c r="H81" s="241">
        <f>SUM('[1]Ф.7(СФ)070101:Ф.7(СФ).35'!H81)</f>
        <v>0</v>
      </c>
      <c r="I81" s="241">
        <f>SUM('[1]Ф.7(СФ)070101:Ф.7(СФ).35'!I81)</f>
        <v>0</v>
      </c>
      <c r="J81" s="241">
        <f>SUM('[1]Ф.7(СФ)070101:Ф.7(СФ).35'!J81)</f>
        <v>0</v>
      </c>
      <c r="K81" s="241">
        <f>SUM('[1]Ф.7(СФ)070101:Ф.7(СФ).35'!K81)</f>
        <v>0</v>
      </c>
      <c r="L81" s="241">
        <f>SUM('[1]Ф.7(СФ)070101:Ф.7(СФ).35'!L81)</f>
        <v>0</v>
      </c>
      <c r="M81" s="241">
        <f>SUM('[1]Ф.7(СФ)070101:Ф.7(СФ).35'!M81)</f>
        <v>0</v>
      </c>
    </row>
    <row r="82" spans="1:13" ht="8.25" customHeight="1" x14ac:dyDescent="0.25">
      <c r="A82" s="3" t="s">
        <v>191</v>
      </c>
      <c r="B82" s="3"/>
      <c r="C82" s="3"/>
      <c r="D82" s="3"/>
    </row>
    <row r="83" spans="1:13" ht="9.75" customHeight="1" x14ac:dyDescent="0.25">
      <c r="A83" s="248" t="s">
        <v>192</v>
      </c>
      <c r="B83" s="248"/>
      <c r="C83" s="248"/>
      <c r="D83" s="248"/>
    </row>
    <row r="84" spans="1:13" x14ac:dyDescent="0.25">
      <c r="A84" s="249" t="str">
        <f>[1]ЗАПОЛНИТЬ!F30</f>
        <v xml:space="preserve">Керівник </v>
      </c>
      <c r="C84" s="249"/>
      <c r="D84" s="249"/>
      <c r="E84" s="249"/>
      <c r="F84" s="249"/>
      <c r="G84" s="250"/>
      <c r="H84" s="250"/>
      <c r="J84" s="251" t="str">
        <f>[1]ЗАПОЛНИТЬ!F26</f>
        <v>Л. О. Темченко</v>
      </c>
      <c r="K84" s="251"/>
      <c r="L84" s="251"/>
    </row>
    <row r="85" spans="1:13" x14ac:dyDescent="0.25">
      <c r="A85" s="249"/>
      <c r="C85" s="249"/>
      <c r="D85" s="249"/>
      <c r="E85" s="249"/>
      <c r="F85" s="249"/>
      <c r="G85" s="252" t="s">
        <v>97</v>
      </c>
      <c r="H85" s="252"/>
      <c r="J85" s="253" t="s">
        <v>98</v>
      </c>
      <c r="K85" s="253"/>
    </row>
    <row r="86" spans="1:13" x14ac:dyDescent="0.25">
      <c r="A86" s="249" t="str">
        <f>[1]ЗАПОЛНИТЬ!F31</f>
        <v>Головний бухгалтер</v>
      </c>
      <c r="C86" s="249"/>
      <c r="D86" s="249"/>
      <c r="E86" s="249"/>
      <c r="F86" s="249"/>
      <c r="G86" s="250"/>
      <c r="H86" s="250"/>
      <c r="J86" s="251" t="str">
        <f>[1]ЗАПОЛНИТЬ!F28</f>
        <v>А. М. Трусевич</v>
      </c>
      <c r="K86" s="251"/>
      <c r="L86" s="251"/>
    </row>
    <row r="87" spans="1:13" x14ac:dyDescent="0.25">
      <c r="A87" s="211" t="str">
        <f>[1]ЗАПОЛНИТЬ!C19</f>
        <v>" 12 "січня2016 року</v>
      </c>
      <c r="C87" s="249"/>
      <c r="D87" s="249"/>
      <c r="E87" s="249"/>
      <c r="F87" s="249"/>
      <c r="G87" s="252" t="s">
        <v>97</v>
      </c>
      <c r="H87" s="252"/>
      <c r="J87" s="253" t="s">
        <v>98</v>
      </c>
      <c r="K87" s="253"/>
      <c r="L87" s="254"/>
    </row>
    <row r="88" spans="1:13" x14ac:dyDescent="0.25">
      <c r="A88" s="214"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132</v>
      </c>
      <c r="F15" s="121" t="str">
        <f>IF(E15&gt;0,VLOOKUP(E15,[1]ДовидникКФК!A$1:B$65536,2,FALSE),"")</f>
        <v>Дошкільні заклади освіти</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17694.59</v>
      </c>
      <c r="E26" s="264">
        <v>11393.12</v>
      </c>
      <c r="F26" s="265">
        <v>0</v>
      </c>
      <c r="G26" s="265">
        <v>0</v>
      </c>
      <c r="H26" s="263">
        <v>62542.99</v>
      </c>
      <c r="I26" s="264">
        <v>290488.78999999998</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135</v>
      </c>
      <c r="F15" s="121" t="str">
        <f>IF(E15&gt;0,VLOOKUP(E15,[1]ДовидникКФК!A$1:B$65536,2,FALSE),"")</f>
        <v>Загальноосвітні школи (в т.ч. школа-дитячий садок, інтернат при школі), спеціалізовані школи, ліцеі, гімназіі, колегіуми</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0</v>
      </c>
      <c r="E26" s="263">
        <v>0</v>
      </c>
      <c r="F26" s="265">
        <v>0</v>
      </c>
      <c r="G26" s="265">
        <v>0</v>
      </c>
      <c r="H26" s="263">
        <v>0</v>
      </c>
      <c r="I26" s="263">
        <v>0</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457493.78</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1.2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5">
      <c r="A62" s="65" t="s">
        <v>185</v>
      </c>
      <c r="B62" s="65">
        <v>3000</v>
      </c>
      <c r="C62" s="65">
        <v>370</v>
      </c>
      <c r="D62" s="267">
        <f>D63+D77</f>
        <v>0</v>
      </c>
      <c r="E62" s="267">
        <v>0</v>
      </c>
      <c r="F62" s="267">
        <f t="shared" ref="F62:M62" si="12">F63+F77</f>
        <v>0</v>
      </c>
      <c r="G62" s="267">
        <f t="shared" si="12"/>
        <v>0</v>
      </c>
      <c r="H62" s="270">
        <v>457493.78</v>
      </c>
      <c r="I62" s="267">
        <f t="shared" si="12"/>
        <v>0</v>
      </c>
      <c r="J62" s="267">
        <f t="shared" si="12"/>
        <v>0</v>
      </c>
      <c r="K62" s="267">
        <f t="shared" si="12"/>
        <v>0</v>
      </c>
      <c r="L62" s="267">
        <f t="shared" si="12"/>
        <v>0</v>
      </c>
      <c r="M62" s="267">
        <f t="shared" si="12"/>
        <v>0</v>
      </c>
    </row>
    <row r="63" spans="1:14" s="12" customFormat="1" ht="11.25" customHeight="1" x14ac:dyDescent="0.25">
      <c r="A63" s="48" t="s">
        <v>186</v>
      </c>
      <c r="B63" s="39">
        <v>3100</v>
      </c>
      <c r="C63" s="39">
        <v>380</v>
      </c>
      <c r="D63" s="267">
        <f>D64+D65+D68+D71+D75+D76</f>
        <v>0</v>
      </c>
      <c r="E63" s="267">
        <f t="shared" ref="E63:M63" si="13">E64+E65+E68+E71+E75+E76</f>
        <v>0</v>
      </c>
      <c r="F63" s="267">
        <f t="shared" si="13"/>
        <v>0</v>
      </c>
      <c r="G63" s="267">
        <f t="shared" si="13"/>
        <v>0</v>
      </c>
      <c r="H63" s="270">
        <f t="shared" si="13"/>
        <v>457493.78</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457493.78</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457493.78</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137</v>
      </c>
      <c r="F15" s="121" t="str">
        <f>IF(E15&gt;0,VLOOKUP(E15,[1]ДовидникКФК!A$1:B$65536,2,FALSE),"")</f>
        <v>Позашкільні заклади освіти, заходи із позашкільноі роботи з дітьми</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0</v>
      </c>
      <c r="E26" s="263">
        <v>0</v>
      </c>
      <c r="F26" s="265">
        <v>0</v>
      </c>
      <c r="G26" s="265">
        <v>0</v>
      </c>
      <c r="H26" s="263">
        <v>0</v>
      </c>
      <c r="I26" s="263">
        <v>0</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138</v>
      </c>
      <c r="F15" s="121" t="str">
        <f>IF(E15&gt;0,VLOOKUP(E15,[1]ДовидникКФК!A$1:B$65536,2,FALSE),"")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0</v>
      </c>
      <c r="E26" s="263">
        <v>0</v>
      </c>
      <c r="F26" s="265">
        <v>0</v>
      </c>
      <c r="G26" s="265">
        <v>0</v>
      </c>
      <c r="H26" s="263">
        <v>0</v>
      </c>
      <c r="I26" s="263">
        <v>0</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3.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159</v>
      </c>
      <c r="F15" s="121" t="str">
        <f>IF(E15&gt;0,VLOOKUP(E15,[1]ДовидникКФК!A$1:B$65536,2,FALSE),"")</f>
        <v>Ўнші видатки</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0</v>
      </c>
      <c r="E26" s="263">
        <v>0</v>
      </c>
      <c r="F26" s="265">
        <v>0</v>
      </c>
      <c r="G26" s="265">
        <v>0</v>
      </c>
      <c r="H26" s="263">
        <v>0</v>
      </c>
      <c r="I26" s="263">
        <v>0</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70442.789999999994</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3.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35">
        <v>70442.789999999994</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v>70442.789999999994</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70442.789999999994</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activeCell="A22" sqref="A22"/>
    </sheetView>
  </sheetViews>
  <sheetFormatPr defaultRowHeight="14.4" x14ac:dyDescent="0.3"/>
  <cols>
    <col min="1" max="1" width="66" customWidth="1"/>
    <col min="2" max="2" width="5" customWidth="1"/>
    <col min="3" max="3" width="4.44140625" customWidth="1"/>
    <col min="4" max="4" width="11.5546875" customWidth="1"/>
    <col min="5" max="5" width="11.88671875" customWidth="1"/>
    <col min="6" max="6" width="9.88671875" customWidth="1"/>
    <col min="7" max="7" width="12.5546875" customWidth="1"/>
    <col min="8" max="8" width="11.5546875" customWidth="1"/>
    <col min="9" max="9" width="12.33203125" customWidth="1"/>
    <col min="10" max="10" width="12.44140625" customWidth="1"/>
    <col min="14" max="14" width="10.109375" customWidth="1"/>
    <col min="257" max="257" width="66" customWidth="1"/>
    <col min="258" max="258" width="5" customWidth="1"/>
    <col min="259" max="259" width="4.44140625" customWidth="1"/>
    <col min="260" max="260" width="11.5546875" customWidth="1"/>
    <col min="261" max="261" width="11.88671875" customWidth="1"/>
    <col min="262" max="262" width="9.88671875" customWidth="1"/>
    <col min="263" max="263" width="12.5546875" customWidth="1"/>
    <col min="264" max="264" width="11.5546875" customWidth="1"/>
    <col min="265" max="265" width="12.33203125" customWidth="1"/>
    <col min="266" max="266" width="12.44140625" customWidth="1"/>
    <col min="270" max="270" width="10.109375" customWidth="1"/>
    <col min="513" max="513" width="66" customWidth="1"/>
    <col min="514" max="514" width="5" customWidth="1"/>
    <col min="515" max="515" width="4.44140625" customWidth="1"/>
    <col min="516" max="516" width="11.5546875" customWidth="1"/>
    <col min="517" max="517" width="11.88671875" customWidth="1"/>
    <col min="518" max="518" width="9.88671875" customWidth="1"/>
    <col min="519" max="519" width="12.5546875" customWidth="1"/>
    <col min="520" max="520" width="11.5546875" customWidth="1"/>
    <col min="521" max="521" width="12.33203125" customWidth="1"/>
    <col min="522" max="522" width="12.44140625" customWidth="1"/>
    <col min="526" max="526" width="10.109375" customWidth="1"/>
    <col min="769" max="769" width="66" customWidth="1"/>
    <col min="770" max="770" width="5" customWidth="1"/>
    <col min="771" max="771" width="4.44140625" customWidth="1"/>
    <col min="772" max="772" width="11.5546875" customWidth="1"/>
    <col min="773" max="773" width="11.88671875" customWidth="1"/>
    <col min="774" max="774" width="9.88671875" customWidth="1"/>
    <col min="775" max="775" width="12.5546875" customWidth="1"/>
    <col min="776" max="776" width="11.5546875" customWidth="1"/>
    <col min="777" max="777" width="12.33203125" customWidth="1"/>
    <col min="778" max="778" width="12.44140625" customWidth="1"/>
    <col min="782" max="782" width="10.109375" customWidth="1"/>
    <col min="1025" max="1025" width="66" customWidth="1"/>
    <col min="1026" max="1026" width="5" customWidth="1"/>
    <col min="1027" max="1027" width="4.44140625" customWidth="1"/>
    <col min="1028" max="1028" width="11.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2.44140625" customWidth="1"/>
    <col min="1038" max="1038" width="10.109375" customWidth="1"/>
    <col min="1281" max="1281" width="66" customWidth="1"/>
    <col min="1282" max="1282" width="5" customWidth="1"/>
    <col min="1283" max="1283" width="4.44140625" customWidth="1"/>
    <col min="1284" max="1284" width="11.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2.44140625" customWidth="1"/>
    <col min="1294" max="1294" width="10.109375" customWidth="1"/>
    <col min="1537" max="1537" width="66" customWidth="1"/>
    <col min="1538" max="1538" width="5" customWidth="1"/>
    <col min="1539" max="1539" width="4.44140625" customWidth="1"/>
    <col min="1540" max="1540" width="11.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2.44140625" customWidth="1"/>
    <col min="1550" max="1550" width="10.109375" customWidth="1"/>
    <col min="1793" max="1793" width="66" customWidth="1"/>
    <col min="1794" max="1794" width="5" customWidth="1"/>
    <col min="1795" max="1795" width="4.44140625" customWidth="1"/>
    <col min="1796" max="1796" width="11.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2.44140625" customWidth="1"/>
    <col min="1806" max="1806" width="10.109375" customWidth="1"/>
    <col min="2049" max="2049" width="66" customWidth="1"/>
    <col min="2050" max="2050" width="5" customWidth="1"/>
    <col min="2051" max="2051" width="4.44140625" customWidth="1"/>
    <col min="2052" max="2052" width="11.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2.44140625" customWidth="1"/>
    <col min="2062" max="2062" width="10.109375" customWidth="1"/>
    <col min="2305" max="2305" width="66" customWidth="1"/>
    <col min="2306" max="2306" width="5" customWidth="1"/>
    <col min="2307" max="2307" width="4.44140625" customWidth="1"/>
    <col min="2308" max="2308" width="11.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2.44140625" customWidth="1"/>
    <col min="2318" max="2318" width="10.109375" customWidth="1"/>
    <col min="2561" max="2561" width="66" customWidth="1"/>
    <col min="2562" max="2562" width="5" customWidth="1"/>
    <col min="2563" max="2563" width="4.44140625" customWidth="1"/>
    <col min="2564" max="2564" width="11.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2.44140625" customWidth="1"/>
    <col min="2574" max="2574" width="10.109375" customWidth="1"/>
    <col min="2817" max="2817" width="66" customWidth="1"/>
    <col min="2818" max="2818" width="5" customWidth="1"/>
    <col min="2819" max="2819" width="4.44140625" customWidth="1"/>
    <col min="2820" max="2820" width="11.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2.44140625" customWidth="1"/>
    <col min="2830" max="2830" width="10.109375" customWidth="1"/>
    <col min="3073" max="3073" width="66" customWidth="1"/>
    <col min="3074" max="3074" width="5" customWidth="1"/>
    <col min="3075" max="3075" width="4.44140625" customWidth="1"/>
    <col min="3076" max="3076" width="11.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2.44140625" customWidth="1"/>
    <col min="3086" max="3086" width="10.109375" customWidth="1"/>
    <col min="3329" max="3329" width="66" customWidth="1"/>
    <col min="3330" max="3330" width="5" customWidth="1"/>
    <col min="3331" max="3331" width="4.44140625" customWidth="1"/>
    <col min="3332" max="3332" width="11.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2.44140625" customWidth="1"/>
    <col min="3342" max="3342" width="10.109375" customWidth="1"/>
    <col min="3585" max="3585" width="66" customWidth="1"/>
    <col min="3586" max="3586" width="5" customWidth="1"/>
    <col min="3587" max="3587" width="4.44140625" customWidth="1"/>
    <col min="3588" max="3588" width="11.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2.44140625" customWidth="1"/>
    <col min="3598" max="3598" width="10.109375" customWidth="1"/>
    <col min="3841" max="3841" width="66" customWidth="1"/>
    <col min="3842" max="3842" width="5" customWidth="1"/>
    <col min="3843" max="3843" width="4.44140625" customWidth="1"/>
    <col min="3844" max="3844" width="11.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2.44140625" customWidth="1"/>
    <col min="3854" max="3854" width="10.109375" customWidth="1"/>
    <col min="4097" max="4097" width="66" customWidth="1"/>
    <col min="4098" max="4098" width="5" customWidth="1"/>
    <col min="4099" max="4099" width="4.44140625" customWidth="1"/>
    <col min="4100" max="4100" width="11.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2.44140625" customWidth="1"/>
    <col min="4110" max="4110" width="10.109375" customWidth="1"/>
    <col min="4353" max="4353" width="66" customWidth="1"/>
    <col min="4354" max="4354" width="5" customWidth="1"/>
    <col min="4355" max="4355" width="4.44140625" customWidth="1"/>
    <col min="4356" max="4356" width="11.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2.44140625" customWidth="1"/>
    <col min="4366" max="4366" width="10.109375" customWidth="1"/>
    <col min="4609" max="4609" width="66" customWidth="1"/>
    <col min="4610" max="4610" width="5" customWidth="1"/>
    <col min="4611" max="4611" width="4.44140625" customWidth="1"/>
    <col min="4612" max="4612" width="11.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2.44140625" customWidth="1"/>
    <col min="4622" max="4622" width="10.109375" customWidth="1"/>
    <col min="4865" max="4865" width="66" customWidth="1"/>
    <col min="4866" max="4866" width="5" customWidth="1"/>
    <col min="4867" max="4867" width="4.44140625" customWidth="1"/>
    <col min="4868" max="4868" width="11.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2.44140625" customWidth="1"/>
    <col min="4878" max="4878" width="10.109375" customWidth="1"/>
    <col min="5121" max="5121" width="66" customWidth="1"/>
    <col min="5122" max="5122" width="5" customWidth="1"/>
    <col min="5123" max="5123" width="4.44140625" customWidth="1"/>
    <col min="5124" max="5124" width="11.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2.44140625" customWidth="1"/>
    <col min="5134" max="5134" width="10.109375" customWidth="1"/>
    <col min="5377" max="5377" width="66" customWidth="1"/>
    <col min="5378" max="5378" width="5" customWidth="1"/>
    <col min="5379" max="5379" width="4.44140625" customWidth="1"/>
    <col min="5380" max="5380" width="11.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2.44140625" customWidth="1"/>
    <col min="5390" max="5390" width="10.109375" customWidth="1"/>
    <col min="5633" max="5633" width="66" customWidth="1"/>
    <col min="5634" max="5634" width="5" customWidth="1"/>
    <col min="5635" max="5635" width="4.44140625" customWidth="1"/>
    <col min="5636" max="5636" width="11.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2.44140625" customWidth="1"/>
    <col min="5646" max="5646" width="10.109375" customWidth="1"/>
    <col min="5889" max="5889" width="66" customWidth="1"/>
    <col min="5890" max="5890" width="5" customWidth="1"/>
    <col min="5891" max="5891" width="4.44140625" customWidth="1"/>
    <col min="5892" max="5892" width="11.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2.44140625" customWidth="1"/>
    <col min="5902" max="5902" width="10.109375" customWidth="1"/>
    <col min="6145" max="6145" width="66" customWidth="1"/>
    <col min="6146" max="6146" width="5" customWidth="1"/>
    <col min="6147" max="6147" width="4.44140625" customWidth="1"/>
    <col min="6148" max="6148" width="11.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2.44140625" customWidth="1"/>
    <col min="6158" max="6158" width="10.109375" customWidth="1"/>
    <col min="6401" max="6401" width="66" customWidth="1"/>
    <col min="6402" max="6402" width="5" customWidth="1"/>
    <col min="6403" max="6403" width="4.44140625" customWidth="1"/>
    <col min="6404" max="6404" width="11.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2.44140625" customWidth="1"/>
    <col min="6414" max="6414" width="10.109375" customWidth="1"/>
    <col min="6657" max="6657" width="66" customWidth="1"/>
    <col min="6658" max="6658" width="5" customWidth="1"/>
    <col min="6659" max="6659" width="4.44140625" customWidth="1"/>
    <col min="6660" max="6660" width="11.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2.44140625" customWidth="1"/>
    <col min="6670" max="6670" width="10.109375" customWidth="1"/>
    <col min="6913" max="6913" width="66" customWidth="1"/>
    <col min="6914" max="6914" width="5" customWidth="1"/>
    <col min="6915" max="6915" width="4.44140625" customWidth="1"/>
    <col min="6916" max="6916" width="11.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2.44140625" customWidth="1"/>
    <col min="6926" max="6926" width="10.109375" customWidth="1"/>
    <col min="7169" max="7169" width="66" customWidth="1"/>
    <col min="7170" max="7170" width="5" customWidth="1"/>
    <col min="7171" max="7171" width="4.44140625" customWidth="1"/>
    <col min="7172" max="7172" width="11.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2.44140625" customWidth="1"/>
    <col min="7182" max="7182" width="10.109375" customWidth="1"/>
    <col min="7425" max="7425" width="66" customWidth="1"/>
    <col min="7426" max="7426" width="5" customWidth="1"/>
    <col min="7427" max="7427" width="4.44140625" customWidth="1"/>
    <col min="7428" max="7428" width="11.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2.44140625" customWidth="1"/>
    <col min="7438" max="7438" width="10.109375" customWidth="1"/>
    <col min="7681" max="7681" width="66" customWidth="1"/>
    <col min="7682" max="7682" width="5" customWidth="1"/>
    <col min="7683" max="7683" width="4.44140625" customWidth="1"/>
    <col min="7684" max="7684" width="11.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2.44140625" customWidth="1"/>
    <col min="7694" max="7694" width="10.109375" customWidth="1"/>
    <col min="7937" max="7937" width="66" customWidth="1"/>
    <col min="7938" max="7938" width="5" customWidth="1"/>
    <col min="7939" max="7939" width="4.44140625" customWidth="1"/>
    <col min="7940" max="7940" width="11.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2.44140625" customWidth="1"/>
    <col min="7950" max="7950" width="10.109375" customWidth="1"/>
    <col min="8193" max="8193" width="66" customWidth="1"/>
    <col min="8194" max="8194" width="5" customWidth="1"/>
    <col min="8195" max="8195" width="4.44140625" customWidth="1"/>
    <col min="8196" max="8196" width="11.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2.44140625" customWidth="1"/>
    <col min="8206" max="8206" width="10.109375" customWidth="1"/>
    <col min="8449" max="8449" width="66" customWidth="1"/>
    <col min="8450" max="8450" width="5" customWidth="1"/>
    <col min="8451" max="8451" width="4.44140625" customWidth="1"/>
    <col min="8452" max="8452" width="11.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2.44140625" customWidth="1"/>
    <col min="8462" max="8462" width="10.109375" customWidth="1"/>
    <col min="8705" max="8705" width="66" customWidth="1"/>
    <col min="8706" max="8706" width="5" customWidth="1"/>
    <col min="8707" max="8707" width="4.44140625" customWidth="1"/>
    <col min="8708" max="8708" width="11.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2.44140625" customWidth="1"/>
    <col min="8718" max="8718" width="10.109375" customWidth="1"/>
    <col min="8961" max="8961" width="66" customWidth="1"/>
    <col min="8962" max="8962" width="5" customWidth="1"/>
    <col min="8963" max="8963" width="4.44140625" customWidth="1"/>
    <col min="8964" max="8964" width="11.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2.44140625" customWidth="1"/>
    <col min="8974" max="8974" width="10.109375" customWidth="1"/>
    <col min="9217" max="9217" width="66" customWidth="1"/>
    <col min="9218" max="9218" width="5" customWidth="1"/>
    <col min="9219" max="9219" width="4.44140625" customWidth="1"/>
    <col min="9220" max="9220" width="11.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2.44140625" customWidth="1"/>
    <col min="9230" max="9230" width="10.109375" customWidth="1"/>
    <col min="9473" max="9473" width="66" customWidth="1"/>
    <col min="9474" max="9474" width="5" customWidth="1"/>
    <col min="9475" max="9475" width="4.44140625" customWidth="1"/>
    <col min="9476" max="9476" width="11.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2.44140625" customWidth="1"/>
    <col min="9486" max="9486" width="10.109375" customWidth="1"/>
    <col min="9729" max="9729" width="66" customWidth="1"/>
    <col min="9730" max="9730" width="5" customWidth="1"/>
    <col min="9731" max="9731" width="4.44140625" customWidth="1"/>
    <col min="9732" max="9732" width="11.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2.44140625" customWidth="1"/>
    <col min="9742" max="9742" width="10.109375" customWidth="1"/>
    <col min="9985" max="9985" width="66" customWidth="1"/>
    <col min="9986" max="9986" width="5" customWidth="1"/>
    <col min="9987" max="9987" width="4.44140625" customWidth="1"/>
    <col min="9988" max="9988" width="11.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2.44140625" customWidth="1"/>
    <col min="9998" max="9998" width="10.109375" customWidth="1"/>
    <col min="10241" max="10241" width="66" customWidth="1"/>
    <col min="10242" max="10242" width="5" customWidth="1"/>
    <col min="10243" max="10243" width="4.44140625" customWidth="1"/>
    <col min="10244" max="10244" width="11.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2.44140625" customWidth="1"/>
    <col min="10254" max="10254" width="10.109375" customWidth="1"/>
    <col min="10497" max="10497" width="66" customWidth="1"/>
    <col min="10498" max="10498" width="5" customWidth="1"/>
    <col min="10499" max="10499" width="4.44140625" customWidth="1"/>
    <col min="10500" max="10500" width="11.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2.44140625" customWidth="1"/>
    <col min="10510" max="10510" width="10.109375" customWidth="1"/>
    <col min="10753" max="10753" width="66" customWidth="1"/>
    <col min="10754" max="10754" width="5" customWidth="1"/>
    <col min="10755" max="10755" width="4.44140625" customWidth="1"/>
    <col min="10756" max="10756" width="11.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2.44140625" customWidth="1"/>
    <col min="10766" max="10766" width="10.109375" customWidth="1"/>
    <col min="11009" max="11009" width="66" customWidth="1"/>
    <col min="11010" max="11010" width="5" customWidth="1"/>
    <col min="11011" max="11011" width="4.44140625" customWidth="1"/>
    <col min="11012" max="11012" width="11.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2.44140625" customWidth="1"/>
    <col min="11022" max="11022" width="10.109375" customWidth="1"/>
    <col min="11265" max="11265" width="66" customWidth="1"/>
    <col min="11266" max="11266" width="5" customWidth="1"/>
    <col min="11267" max="11267" width="4.44140625" customWidth="1"/>
    <col min="11268" max="11268" width="11.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2.44140625" customWidth="1"/>
    <col min="11278" max="11278" width="10.109375" customWidth="1"/>
    <col min="11521" max="11521" width="66" customWidth="1"/>
    <col min="11522" max="11522" width="5" customWidth="1"/>
    <col min="11523" max="11523" width="4.44140625" customWidth="1"/>
    <col min="11524" max="11524" width="11.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2.44140625" customWidth="1"/>
    <col min="11534" max="11534" width="10.109375" customWidth="1"/>
    <col min="11777" max="11777" width="66" customWidth="1"/>
    <col min="11778" max="11778" width="5" customWidth="1"/>
    <col min="11779" max="11779" width="4.44140625" customWidth="1"/>
    <col min="11780" max="11780" width="11.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2.44140625" customWidth="1"/>
    <col min="11790" max="11790" width="10.109375" customWidth="1"/>
    <col min="12033" max="12033" width="66" customWidth="1"/>
    <col min="12034" max="12034" width="5" customWidth="1"/>
    <col min="12035" max="12035" width="4.44140625" customWidth="1"/>
    <col min="12036" max="12036" width="11.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2.44140625" customWidth="1"/>
    <col min="12046" max="12046" width="10.109375" customWidth="1"/>
    <col min="12289" max="12289" width="66" customWidth="1"/>
    <col min="12290" max="12290" width="5" customWidth="1"/>
    <col min="12291" max="12291" width="4.44140625" customWidth="1"/>
    <col min="12292" max="12292" width="11.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2.44140625" customWidth="1"/>
    <col min="12302" max="12302" width="10.109375" customWidth="1"/>
    <col min="12545" max="12545" width="66" customWidth="1"/>
    <col min="12546" max="12546" width="5" customWidth="1"/>
    <col min="12547" max="12547" width="4.44140625" customWidth="1"/>
    <col min="12548" max="12548" width="11.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2.44140625" customWidth="1"/>
    <col min="12558" max="12558" width="10.109375" customWidth="1"/>
    <col min="12801" max="12801" width="66" customWidth="1"/>
    <col min="12802" max="12802" width="5" customWidth="1"/>
    <col min="12803" max="12803" width="4.44140625" customWidth="1"/>
    <col min="12804" max="12804" width="11.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2.44140625" customWidth="1"/>
    <col min="12814" max="12814" width="10.109375" customWidth="1"/>
    <col min="13057" max="13057" width="66" customWidth="1"/>
    <col min="13058" max="13058" width="5" customWidth="1"/>
    <col min="13059" max="13059" width="4.44140625" customWidth="1"/>
    <col min="13060" max="13060" width="11.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2.44140625" customWidth="1"/>
    <col min="13070" max="13070" width="10.109375" customWidth="1"/>
    <col min="13313" max="13313" width="66" customWidth="1"/>
    <col min="13314" max="13314" width="5" customWidth="1"/>
    <col min="13315" max="13315" width="4.44140625" customWidth="1"/>
    <col min="13316" max="13316" width="11.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2.44140625" customWidth="1"/>
    <col min="13326" max="13326" width="10.109375" customWidth="1"/>
    <col min="13569" max="13569" width="66" customWidth="1"/>
    <col min="13570" max="13570" width="5" customWidth="1"/>
    <col min="13571" max="13571" width="4.44140625" customWidth="1"/>
    <col min="13572" max="13572" width="11.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2.44140625" customWidth="1"/>
    <col min="13582" max="13582" width="10.109375" customWidth="1"/>
    <col min="13825" max="13825" width="66" customWidth="1"/>
    <col min="13826" max="13826" width="5" customWidth="1"/>
    <col min="13827" max="13827" width="4.44140625" customWidth="1"/>
    <col min="13828" max="13828" width="11.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2.44140625" customWidth="1"/>
    <col min="13838" max="13838" width="10.109375" customWidth="1"/>
    <col min="14081" max="14081" width="66" customWidth="1"/>
    <col min="14082" max="14082" width="5" customWidth="1"/>
    <col min="14083" max="14083" width="4.44140625" customWidth="1"/>
    <col min="14084" max="14084" width="11.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2.44140625" customWidth="1"/>
    <col min="14094" max="14094" width="10.109375" customWidth="1"/>
    <col min="14337" max="14337" width="66" customWidth="1"/>
    <col min="14338" max="14338" width="5" customWidth="1"/>
    <col min="14339" max="14339" width="4.44140625" customWidth="1"/>
    <col min="14340" max="14340" width="11.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2.44140625" customWidth="1"/>
    <col min="14350" max="14350" width="10.109375" customWidth="1"/>
    <col min="14593" max="14593" width="66" customWidth="1"/>
    <col min="14594" max="14594" width="5" customWidth="1"/>
    <col min="14595" max="14595" width="4.44140625" customWidth="1"/>
    <col min="14596" max="14596" width="11.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2.44140625" customWidth="1"/>
    <col min="14606" max="14606" width="10.109375" customWidth="1"/>
    <col min="14849" max="14849" width="66" customWidth="1"/>
    <col min="14850" max="14850" width="5" customWidth="1"/>
    <col min="14851" max="14851" width="4.44140625" customWidth="1"/>
    <col min="14852" max="14852" width="11.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2.44140625" customWidth="1"/>
    <col min="14862" max="14862" width="10.109375" customWidth="1"/>
    <col min="15105" max="15105" width="66" customWidth="1"/>
    <col min="15106" max="15106" width="5" customWidth="1"/>
    <col min="15107" max="15107" width="4.44140625" customWidth="1"/>
    <col min="15108" max="15108" width="11.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2.44140625" customWidth="1"/>
    <col min="15118" max="15118" width="10.109375" customWidth="1"/>
    <col min="15361" max="15361" width="66" customWidth="1"/>
    <col min="15362" max="15362" width="5" customWidth="1"/>
    <col min="15363" max="15363" width="4.44140625" customWidth="1"/>
    <col min="15364" max="15364" width="11.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2.44140625" customWidth="1"/>
    <col min="15374" max="15374" width="10.109375" customWidth="1"/>
    <col min="15617" max="15617" width="66" customWidth="1"/>
    <col min="15618" max="15618" width="5" customWidth="1"/>
    <col min="15619" max="15619" width="4.44140625" customWidth="1"/>
    <col min="15620" max="15620" width="11.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2.44140625" customWidth="1"/>
    <col min="15630" max="15630" width="10.109375" customWidth="1"/>
    <col min="15873" max="15873" width="66" customWidth="1"/>
    <col min="15874" max="15874" width="5" customWidth="1"/>
    <col min="15875" max="15875" width="4.44140625" customWidth="1"/>
    <col min="15876" max="15876" width="11.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2.44140625" customWidth="1"/>
    <col min="15886" max="15886" width="10.109375" customWidth="1"/>
    <col min="16129" max="16129" width="66" customWidth="1"/>
    <col min="16130" max="16130" width="5" customWidth="1"/>
    <col min="16131" max="16131" width="4.44140625" customWidth="1"/>
    <col min="16132" max="16132" width="11.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2.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6.2" x14ac:dyDescent="0.35">
      <c r="A13" s="21" t="s">
        <v>12</v>
      </c>
      <c r="B13" s="21"/>
      <c r="C13" s="21"/>
      <c r="D13" s="766"/>
      <c r="E13" s="767"/>
      <c r="F13" s="767"/>
      <c r="G13" s="767"/>
      <c r="H13" s="767"/>
      <c r="I13" s="767"/>
      <c r="J13" s="767"/>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35">
      <c r="A15" s="21" t="s">
        <v>14</v>
      </c>
      <c r="B15" s="21"/>
      <c r="C15" s="21"/>
      <c r="D15" s="30"/>
      <c r="E15" s="125" t="s">
        <v>15</v>
      </c>
      <c r="F15" s="125"/>
      <c r="G15" s="125"/>
      <c r="H15" s="125"/>
      <c r="I15" s="125"/>
      <c r="J15" s="125"/>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0.199999999999999" x14ac:dyDescent="0.2">
      <c r="A23" s="39" t="s">
        <v>156</v>
      </c>
      <c r="B23" s="39" t="s">
        <v>27</v>
      </c>
      <c r="C23" s="40" t="s">
        <v>28</v>
      </c>
      <c r="D23" s="41">
        <f>D24</f>
        <v>182825422.19999999</v>
      </c>
      <c r="E23" s="41">
        <v>182825422.19999999</v>
      </c>
      <c r="F23" s="41">
        <f>SUM([2]Ф.2.1:Ф.2.50!F23)</f>
        <v>0</v>
      </c>
      <c r="G23" s="41">
        <f>G24</f>
        <v>172814303.90000001</v>
      </c>
      <c r="H23" s="41">
        <f>H24</f>
        <v>172814303.90000001</v>
      </c>
      <c r="I23" s="41">
        <f>I24</f>
        <v>172164707.49000001</v>
      </c>
      <c r="J23" s="41">
        <f>J24</f>
        <v>0</v>
      </c>
    </row>
    <row r="24" spans="1:12" s="12" customFormat="1" ht="20.399999999999999" x14ac:dyDescent="0.2">
      <c r="A24" s="35" t="s">
        <v>760</v>
      </c>
      <c r="B24" s="39">
        <v>2000</v>
      </c>
      <c r="C24" s="40" t="s">
        <v>29</v>
      </c>
      <c r="D24" s="41">
        <f>D25+D30+D53+D57</f>
        <v>182825422.19999999</v>
      </c>
      <c r="E24" s="41">
        <f>SUM([2]Ф.2.1:Ф.2.50!E24)</f>
        <v>0</v>
      </c>
      <c r="F24" s="41">
        <f>SUM([2]Ф.2.1:Ф.2.50!F24)</f>
        <v>0</v>
      </c>
      <c r="G24" s="41">
        <f>G25+G30+G56+G57+G42</f>
        <v>172814303.90000001</v>
      </c>
      <c r="H24" s="41">
        <f>H25+H30+H56+H57+H42</f>
        <v>172814303.90000001</v>
      </c>
      <c r="I24" s="41">
        <f>I25+I30+I56+I57</f>
        <v>172164707.49000001</v>
      </c>
      <c r="J24" s="41">
        <f>J26+J30</f>
        <v>0</v>
      </c>
    </row>
    <row r="25" spans="1:12" s="12" customFormat="1" ht="10.199999999999999" x14ac:dyDescent="0.2">
      <c r="A25" s="48" t="s">
        <v>30</v>
      </c>
      <c r="B25" s="39">
        <v>2100</v>
      </c>
      <c r="C25" s="40" t="s">
        <v>31</v>
      </c>
      <c r="D25" s="41">
        <f>D26+D29</f>
        <v>127746190</v>
      </c>
      <c r="E25" s="41">
        <f>SUM([2]Ф.2.1:Ф.2.50!E25)</f>
        <v>0</v>
      </c>
      <c r="F25" s="41">
        <f>SUM([2]Ф.2.1:Ф.2.50!F25)</f>
        <v>0</v>
      </c>
      <c r="G25" s="41">
        <f>G26+G29</f>
        <v>127563044.69</v>
      </c>
      <c r="H25" s="41">
        <f>H26+H29</f>
        <v>127563044.69</v>
      </c>
      <c r="I25" s="41">
        <f>I26+I29</f>
        <v>127563044.69</v>
      </c>
      <c r="J25" s="41">
        <f>SUM([2]Ф.2.1:Ф.2.50!J25)</f>
        <v>0</v>
      </c>
    </row>
    <row r="26" spans="1:12" s="12" customFormat="1" ht="10.199999999999999" x14ac:dyDescent="0.2">
      <c r="A26" s="49" t="s">
        <v>32</v>
      </c>
      <c r="B26" s="50">
        <v>2110</v>
      </c>
      <c r="C26" s="133" t="s">
        <v>33</v>
      </c>
      <c r="D26" s="41">
        <f>D27</f>
        <v>93659926</v>
      </c>
      <c r="E26" s="41">
        <v>93659926</v>
      </c>
      <c r="F26" s="41">
        <f>SUM([2]Ф.2.1:Ф.2.50!F26)</f>
        <v>0</v>
      </c>
      <c r="G26" s="41">
        <f>G27</f>
        <v>93589058.540000007</v>
      </c>
      <c r="H26" s="41">
        <f>H27</f>
        <v>93589058.540000007</v>
      </c>
      <c r="I26" s="41">
        <f>I27</f>
        <v>93589058.540000007</v>
      </c>
      <c r="J26" s="41">
        <f>SUM([2]Ф.2.1:Ф.2.50!J26)</f>
        <v>0</v>
      </c>
    </row>
    <row r="27" spans="1:12" s="12" customFormat="1" ht="20.399999999999999" x14ac:dyDescent="0.2">
      <c r="A27" s="51" t="s">
        <v>34</v>
      </c>
      <c r="B27" s="35">
        <v>2111</v>
      </c>
      <c r="C27" s="166" t="s">
        <v>35</v>
      </c>
      <c r="D27" s="41">
        <f>[2]Ф.2.1!D27+[2]Ф.2.2!D27+[2]Ф.2.3!D27+[2]Ф.2.4!D27+[2]Ф.2.5!D27+[2]Ф.2.6!D27+[2]Ф.2.7!D27+[2]Ф.2.8!D27+[2]Ф.2.9!D27+[2]Ф.2.10!D27+[2]Ф.2.11!D27</f>
        <v>93659926</v>
      </c>
      <c r="E27" s="41">
        <f>SUM([2]Ф.2.1:Ф.2.50!E27)</f>
        <v>0</v>
      </c>
      <c r="F27" s="41">
        <f>SUM([2]Ф.2.1:Ф.2.50!F27)</f>
        <v>0</v>
      </c>
      <c r="G27" s="41">
        <f>[2]Ф.2.1!G27+[2]Ф.2.2!G27+[2]Ф.2.3!G27+[2]Ф.2.4!G27+[2]Ф.2.5!G27+[2]Ф.2.6!G27+[2]Ф.2.7!G27+[2]Ф.2.8!G27+[2]Ф.2.9!G27</f>
        <v>93589058.540000007</v>
      </c>
      <c r="H27" s="41">
        <f>[2]Ф.2.1!H27+[2]Ф.2.2!H27+[2]Ф.2.3!H27+[2]Ф.2.4!H27+[2]Ф.2.5!H27+[2]Ф.2.6!H27+[2]Ф.2.7!H27+[2]Ф.2.8!H27+[2]Ф.2.9!H27</f>
        <v>93589058.540000007</v>
      </c>
      <c r="I27" s="41">
        <f>[2]Ф.2.1!I27+[2]Ф.2.2!I27+[2]Ф.2.3!I27+[2]Ф.2.4!I27+[2]Ф.2.5!I27+[2]Ф.2.6!I27+[2]Ф.2.7!I27+[2]Ф.2.8!I27+[2]Ф.2.9!I27</f>
        <v>93589058.540000007</v>
      </c>
      <c r="J27" s="41">
        <f>SUM([2]Ф.2.1:Ф.2.50!J27)</f>
        <v>0</v>
      </c>
    </row>
    <row r="28" spans="1:12" s="12" customFormat="1" ht="51" x14ac:dyDescent="0.2">
      <c r="A28" s="51" t="s">
        <v>36</v>
      </c>
      <c r="B28" s="35">
        <v>2112</v>
      </c>
      <c r="C28" s="166" t="s">
        <v>37</v>
      </c>
      <c r="D28" s="41">
        <f>SUM([2]Ф.2.1:Ф.2.50!D28)</f>
        <v>0</v>
      </c>
      <c r="E28" s="41">
        <f>SUM([2]Ф.2.1:Ф.2.50!E28)</f>
        <v>0</v>
      </c>
      <c r="F28" s="41">
        <f>SUM([2]Ф.2.1:Ф.2.50!F28)</f>
        <v>0</v>
      </c>
      <c r="G28" s="41">
        <f>SUM([2]Ф.2.1:Ф.2.50!G28)</f>
        <v>0</v>
      </c>
      <c r="H28" s="41">
        <f>SUM([2]Ф.2.1:Ф.2.50!H28)</f>
        <v>0</v>
      </c>
      <c r="I28" s="41">
        <f>SUM([2]Ф.2.1:Ф.2.50!I28)</f>
        <v>0</v>
      </c>
      <c r="J28" s="41">
        <f>SUM([2]Ф.2.1:Ф.2.50!J28)</f>
        <v>0</v>
      </c>
    </row>
    <row r="29" spans="1:12" s="12" customFormat="1" ht="30.6" x14ac:dyDescent="0.2">
      <c r="A29" s="52" t="s">
        <v>38</v>
      </c>
      <c r="B29" s="50">
        <v>2120</v>
      </c>
      <c r="C29" s="133" t="s">
        <v>39</v>
      </c>
      <c r="D29" s="41">
        <f>[2]Ф.2.1!D29+[2]Ф.2.2!D29+[2]Ф.2.3!D29+[2]Ф.2.4!D29+[2]Ф.2.5!D29+[2]Ф.2.6!D29+[2]Ф.2.7!D29+[2]Ф.2.8!D29+[2]Ф.2.9!D29+[2]Ф.2.10!D29+[2]Ф.2.11!D29</f>
        <v>34086264</v>
      </c>
      <c r="E29" s="41">
        <f>[2]Ф.2.1!E29+[2]Ф.2.2!E29+[2]Ф.2.3!E29+[2]Ф.2.4!E29+[2]Ф.2.5!E29+[2]Ф.2.6!E29+[2]Ф.2.7!E29+[2]Ф.2.8!E29+[2]Ф.2.9!E29</f>
        <v>34086264</v>
      </c>
      <c r="F29" s="41">
        <f>SUM([2]Ф.2.1:Ф.2.50!F29)</f>
        <v>0</v>
      </c>
      <c r="G29" s="41">
        <f>[2]Ф.2.1!G29+[2]Ф.2.2!G29+[2]Ф.2.3!G29+[2]Ф.2.4!G29+[2]Ф.2.5!G29+[2]Ф.2.6!G29+[2]Ф.2.7!G29+[2]Ф.2.8!G29+[2]Ф.2.9!G29</f>
        <v>33973986.149999999</v>
      </c>
      <c r="H29" s="41">
        <f>[2]Ф.2.1!H29+[2]Ф.2.2!H29+[2]Ф.2.3!H29+[2]Ф.2.4!H29+[2]Ф.2.5!H29+[2]Ф.2.6!H29+[2]Ф.2.7!H29+[2]Ф.2.8!H29+[2]Ф.2.9!H29</f>
        <v>33973986.149999999</v>
      </c>
      <c r="I29" s="41">
        <f>[2]Ф.2.1!I29+[2]Ф.2.2!I29+[2]Ф.2.3!I29+[2]Ф.2.4!I29+[2]Ф.2.5!I29+[2]Ф.2.6!I29+[2]Ф.2.7!I29+[2]Ф.2.8!I29+[2]Ф.2.9!I29</f>
        <v>33973986.149999999</v>
      </c>
      <c r="J29" s="41">
        <f>SUM([2]Ф.2.1:Ф.2.50!J29)</f>
        <v>0</v>
      </c>
    </row>
    <row r="30" spans="1:12" s="12" customFormat="1" ht="11.25" customHeight="1" x14ac:dyDescent="0.2">
      <c r="A30" s="53" t="s">
        <v>40</v>
      </c>
      <c r="B30" s="39">
        <v>2200</v>
      </c>
      <c r="C30" s="40" t="s">
        <v>41</v>
      </c>
      <c r="D30" s="41">
        <f>D31+D32+D33+D34+D35+D37+D43</f>
        <v>54640806.200000003</v>
      </c>
      <c r="E30" s="41">
        <f>SUM([2]Ф.2.1:Ф.2.50!E30)</f>
        <v>0</v>
      </c>
      <c r="F30" s="41">
        <f>SUM([2]Ф.2.1:Ф.2.50!F30)</f>
        <v>0</v>
      </c>
      <c r="G30" s="41">
        <f>G31+G32+G33+G34+G35+G37+G43</f>
        <v>44824818.230000004</v>
      </c>
      <c r="H30" s="41">
        <f>H31+H32+H33+H34+H35+H37+H43</f>
        <v>44824818.230000004</v>
      </c>
      <c r="I30" s="41">
        <f>I31+I32+I33+I34+I35+I37+I43</f>
        <v>44201294.939999998</v>
      </c>
      <c r="J30" s="41">
        <f>J31+J34+J37</f>
        <v>0</v>
      </c>
    </row>
    <row r="31" spans="1:12" s="12" customFormat="1" ht="12" customHeight="1" x14ac:dyDescent="0.2">
      <c r="A31" s="49" t="s">
        <v>42</v>
      </c>
      <c r="B31" s="50">
        <v>2210</v>
      </c>
      <c r="C31" s="133" t="s">
        <v>43</v>
      </c>
      <c r="D31" s="41">
        <f>[2]Ф.2.1!D31+[2]Ф.2.2!D31+[2]Ф.2.3!D31+[2]Ф.2.4!D31+[2]Ф.2.5!D31+[2]Ф.2.6!D31+[2]Ф.2.7!D31+[2]Ф.2.8!D31+[2]Ф.2.9!D31+[2]Ф.2.10!D31+[2]Ф.2.11!D31</f>
        <v>2739331.49</v>
      </c>
      <c r="E31" s="41">
        <f>SUM([2]Ф.2.1:Ф.2.50!E31)</f>
        <v>0</v>
      </c>
      <c r="F31" s="41">
        <f>SUM([2]Ф.2.1:Ф.2.50!F31)</f>
        <v>0</v>
      </c>
      <c r="G31" s="41">
        <f>[2]Ф.2.1!G31+[2]Ф.2.2!G31+[2]Ф.2.3!G31+[2]Ф.2.4!G31+[2]Ф.2.5!G31+[2]Ф.2.6!G31+[2]Ф.2.8!G31+[2]Ф.2.10!G31</f>
        <v>1777411.2400000002</v>
      </c>
      <c r="H31" s="41">
        <f>[2]Ф.2.1!H31+[2]Ф.2.2!H31+[2]Ф.2.3!H31+[2]Ф.2.4!H31+[2]Ф.2.5!H31+[2]Ф.2.6!H31+[2]Ф.2.8!H31+[2]Ф.2.10!H31</f>
        <v>1777411.2400000002</v>
      </c>
      <c r="I31" s="41">
        <f>[2]Ф.2.1!I31+[2]Ф.2.2!I31+[2]Ф.2.3!I31+[2]Ф.2.4!I31+[2]Ф.2.5!I31+[2]Ф.2.6!I31+[2]Ф.2.8!I31+[2]Ф.2.10!I31</f>
        <v>1546963.1</v>
      </c>
      <c r="J31" s="41">
        <f>G31-H31</f>
        <v>0</v>
      </c>
    </row>
    <row r="32" spans="1:12" s="12" customFormat="1" ht="51" x14ac:dyDescent="0.2">
      <c r="A32" s="49" t="s">
        <v>44</v>
      </c>
      <c r="B32" s="50">
        <v>2220</v>
      </c>
      <c r="C32" s="50">
        <v>100</v>
      </c>
      <c r="D32" s="41">
        <f>[2]Ф.2.1!D32+[2]Ф.2.2!D32+[2]Ф.2.3!D32+[2]Ф.2.4!D32+[2]Ф.2.5!D32+[2]Ф.2.6!D32+[2]Ф.2.7!D32+[2]Ф.2.8!D32+[2]Ф.2.9!D32+[2]Ф.2.10!D32+[2]Ф.2.11!D32</f>
        <v>33186</v>
      </c>
      <c r="E32" s="41">
        <v>33186</v>
      </c>
      <c r="F32" s="41">
        <f>SUM([2]Ф.2.1:Ф.2.50!F32)</f>
        <v>0</v>
      </c>
      <c r="G32" s="41">
        <f>SUM([2]Ф.2.1:Ф.2.50!G32)+[2]Ф.2.10!H32</f>
        <v>33186</v>
      </c>
      <c r="H32" s="41">
        <f>G32</f>
        <v>33186</v>
      </c>
      <c r="I32" s="41">
        <f>SUM([2]Ф.2.1:Ф.2.50!I32)</f>
        <v>30396.059999999998</v>
      </c>
      <c r="J32" s="41">
        <f>SUM([2]Ф.2.1:Ф.2.50!J32)</f>
        <v>0</v>
      </c>
    </row>
    <row r="33" spans="1:10" s="12" customFormat="1" ht="20.399999999999999" x14ac:dyDescent="0.2">
      <c r="A33" s="49" t="s">
        <v>45</v>
      </c>
      <c r="B33" s="50">
        <v>2230</v>
      </c>
      <c r="C33" s="50">
        <v>110</v>
      </c>
      <c r="D33" s="41">
        <f>[2]Ф.2.1!D33+[2]Ф.2.2!D33+[2]Ф.2.3!D33+[2]Ф.2.4!D33+[2]Ф.2.5!D33+[2]Ф.2.6!D33+[2]Ф.2.7!D33+[2]Ф.2.8!D33+[2]Ф.2.9!D33+[2]Ф.2.10!D33+[2]Ф.2.11!D33</f>
        <v>17656595</v>
      </c>
      <c r="E33" s="41">
        <f>[2]Ф.2.1!E33+[2]Ф.2.2!E33+[2]Ф.2.3!E33+[2]Ф.2.4!E33+[2]Ф.2.5!E33+[2]Ф.2.6!E33+[2]Ф.2.7!E33+[2]Ф.2.8!E33+[2]Ф.2.9!E33</f>
        <v>17656595</v>
      </c>
      <c r="F33" s="41">
        <f>SUM([2]Ф.2.1:Ф.2.50!F33)</f>
        <v>0</v>
      </c>
      <c r="G33" s="41">
        <f>[2]Ф.2.1!G33+[2]Ф.2.2!G33+[2]Ф.2.9!G33</f>
        <v>17138009.649999999</v>
      </c>
      <c r="H33" s="41">
        <f>G33</f>
        <v>17138009.649999999</v>
      </c>
      <c r="I33" s="41">
        <f>[2]Ф.2.1!I33+[2]Ф.2.2!I33+[2]Ф.2.9!I33</f>
        <v>17138009.649999999</v>
      </c>
      <c r="J33" s="41">
        <f>SUM([2]Ф.2.1:Ф.2.50!J33)</f>
        <v>0</v>
      </c>
    </row>
    <row r="34" spans="1:10" s="12" customFormat="1" ht="40.799999999999997" x14ac:dyDescent="0.2">
      <c r="A34" s="49" t="s">
        <v>46</v>
      </c>
      <c r="B34" s="50">
        <v>2240</v>
      </c>
      <c r="C34" s="50">
        <v>120</v>
      </c>
      <c r="D34" s="41">
        <f>[2]Ф.2.1!D34+[2]Ф.2.2!D34+[2]Ф.2.3!D34+[2]Ф.2.4!D34+[2]Ф.2.5!D34+[2]Ф.2.6!D34+[2]Ф.2.7!D34+[2]Ф.2.8!D34+[2]Ф.2.9!D34+[2]Ф.2.10!D34+[2]Ф.2.11!D34</f>
        <v>4366473.71</v>
      </c>
      <c r="E34" s="41">
        <f>SUM([2]Ф.2.1:Ф.2.50!E34)</f>
        <v>0</v>
      </c>
      <c r="F34" s="41">
        <f>SUM([2]Ф.2.1:Ф.2.50!F34)</f>
        <v>0</v>
      </c>
      <c r="G34" s="41">
        <f>[2]Ф.2.1!G34+[2]Ф.2.2!G34+[2]Ф.2.3!G34+[2]Ф.2.4!G34+[2]Ф.2.5!G34+[2]Ф.2.6!G34+[2]Ф.2.7!G34+[2]Ф.2.8!G34+[2]Ф.2.9!G34+[2]Ф.2.10!H34+[2]Ф.2.11!G34+[2]Ф.2.11!G35</f>
        <v>3749395.6099999994</v>
      </c>
      <c r="H34" s="41">
        <f>G34</f>
        <v>3749395.6099999994</v>
      </c>
      <c r="I34" s="41">
        <f>[2]Ф.2.1!I34+[2]Ф.2.2!I34+[2]Ф.2.3!I34+[2]Ф.2.4!I34+[2]Ф.2.5!I34+[2]Ф.2.6!I34+[2]Ф.2.7!I34+[2]Ф.2.8!I34+[2]Ф.2.10!I34+[2]Ф.2.11!I31+[2]Ф.2.11!I30</f>
        <v>3359110.3999999994</v>
      </c>
      <c r="J34" s="41">
        <f>G34-H34</f>
        <v>0</v>
      </c>
    </row>
    <row r="35" spans="1:10" s="12" customFormat="1" ht="30.6" x14ac:dyDescent="0.2">
      <c r="A35" s="49" t="s">
        <v>47</v>
      </c>
      <c r="B35" s="50">
        <v>2250</v>
      </c>
      <c r="C35" s="50">
        <v>130</v>
      </c>
      <c r="D35" s="41">
        <f>[2]Ф.2.1!D35+[2]Ф.2.2!D35+[2]Ф.2.3!D35+[2]Ф.2.4!D35+[2]Ф.2.5!D35+[2]Ф.2.6!D35+[2]Ф.2.7!D35+[2]Ф.2.8!D35+[2]Ф.2.9!D35+[2]Ф.2.10!D35+[2]Ф.2.11!D35</f>
        <v>2370</v>
      </c>
      <c r="E35" s="41">
        <f>SUM([2]Ф.2.1:Ф.2.50!E35)</f>
        <v>0</v>
      </c>
      <c r="F35" s="41">
        <f>SUM([2]Ф.2.1:Ф.2.50!F35)</f>
        <v>0</v>
      </c>
      <c r="G35" s="41">
        <f>[2]Ф.2.1!G35+[2]Ф.2.2!G35+[2]Ф.2.3!G35+[2]Ф.2.4!G35+[2]Ф.2.5!G35+[2]Ф.2.6!G35+[2]Ф.2.7!G35+[2]Ф.2.8!G35+[2]Ф.2.10!G35+[2]Ф.2.11!G32</f>
        <v>1789.5</v>
      </c>
      <c r="H35" s="41">
        <f>[2]Ф.2.1!H35+[2]Ф.2.2!H35+[2]Ф.2.3!H35+[2]Ф.2.4!H35+[2]Ф.2.5!H35+[2]Ф.2.6!H35+[2]Ф.2.7!H35+[2]Ф.2.8!H35+[2]Ф.2.10!H35+[2]Ф.2.11!H32</f>
        <v>1789.5</v>
      </c>
      <c r="I35" s="41">
        <f>[2]Ф.2.1!I35+[2]Ф.2.2!I35+[2]Ф.2.3!I35+[2]Ф.2.4!I35+[2]Ф.2.5!I35+[2]Ф.2.6!I35+[2]Ф.2.7!I35+[2]Ф.2.8!I35+[2]Ф.2.10!I35+[2]Ф.2.11!I32</f>
        <v>1789.5</v>
      </c>
      <c r="J35" s="41">
        <f>SUM([2]Ф.2.1:Ф.2.50!J35)</f>
        <v>0</v>
      </c>
    </row>
    <row r="36" spans="1:10" s="12" customFormat="1" ht="51" x14ac:dyDescent="0.2">
      <c r="A36" s="52" t="s">
        <v>48</v>
      </c>
      <c r="B36" s="50">
        <v>2260</v>
      </c>
      <c r="C36" s="50">
        <v>140</v>
      </c>
      <c r="D36" s="41">
        <f>SUM([2]Ф.2.1:Ф.2.50!D36)</f>
        <v>0</v>
      </c>
      <c r="E36" s="41">
        <f>SUM([2]Ф.2.1:Ф.2.50!E36)</f>
        <v>0</v>
      </c>
      <c r="F36" s="41">
        <f>SUM([2]Ф.2.1:Ф.2.50!F36)</f>
        <v>0</v>
      </c>
      <c r="G36" s="41">
        <f>SUM([2]Ф.2.1:Ф.2.50!G36)</f>
        <v>0</v>
      </c>
      <c r="H36" s="41">
        <f>SUM([2]Ф.2.1:Ф.2.50!H36)</f>
        <v>0</v>
      </c>
      <c r="I36" s="41">
        <f>SUM([2]Ф.2.1:Ф.2.50!I36)</f>
        <v>0</v>
      </c>
      <c r="J36" s="41">
        <f>SUM([2]Ф.2.1:Ф.2.50!J36)</f>
        <v>0</v>
      </c>
    </row>
    <row r="37" spans="1:10" s="12" customFormat="1" ht="40.799999999999997" x14ac:dyDescent="0.2">
      <c r="A37" s="52" t="s">
        <v>49</v>
      </c>
      <c r="B37" s="50">
        <v>2270</v>
      </c>
      <c r="C37" s="50">
        <v>150</v>
      </c>
      <c r="D37" s="41">
        <f>D38+D39+D40+D41</f>
        <v>29840248</v>
      </c>
      <c r="E37" s="41">
        <f>[2]Ф.2.1!E37+[2]Ф.2.2!E37+[2]Ф.2.3!E37+[2]Ф.2.4!E37+[2]Ф.2.5!E37+[2]Ф.2.6!E37+[2]Ф.2.7!E37+[2]Ф.2.8!E37+[2]Ф.2.9!E37</f>
        <v>29840248</v>
      </c>
      <c r="F37" s="41">
        <f>SUM([2]Ф.2.1:Ф.2.50!F37)</f>
        <v>0</v>
      </c>
      <c r="G37" s="41">
        <f>G38+G39+G40+G41</f>
        <v>22124466.23</v>
      </c>
      <c r="H37" s="41">
        <f>H38+H39+H40+H41</f>
        <v>22124466.23</v>
      </c>
      <c r="I37" s="41">
        <f>I38+I39+I40+I41</f>
        <v>22124466.23</v>
      </c>
      <c r="J37" s="41">
        <f>SUM([2]Ф.2.1:Ф.2.50!J37)</f>
        <v>0</v>
      </c>
    </row>
    <row r="38" spans="1:10" s="12" customFormat="1" ht="30.6" x14ac:dyDescent="0.2">
      <c r="A38" s="51" t="s">
        <v>50</v>
      </c>
      <c r="B38" s="35">
        <v>2271</v>
      </c>
      <c r="C38" s="35">
        <v>160</v>
      </c>
      <c r="D38" s="41">
        <f>[2]Ф.2.1!D38+[2]Ф.2.2!D38+[2]Ф.2.3!D38+[2]Ф.2.4!D38+[2]Ф.2.5!D38+[2]Ф.2.6!D38+[2]Ф.2.7!D38+[2]Ф.2.8!D38+[2]Ф.2.9!D38+[2]Ф.2.10!D38+[2]Ф.2.11!D38</f>
        <v>18521808</v>
      </c>
      <c r="E38" s="41">
        <f>SUM([2]Ф.2.1:Ф.2.50!E38)</f>
        <v>0</v>
      </c>
      <c r="F38" s="41">
        <f>SUM([2]Ф.2.1:Ф.2.50!F38)</f>
        <v>0</v>
      </c>
      <c r="G38" s="41">
        <f>[2]Ф.2.1!G38+[2]Ф.2.2!G38+[2]Ф.2.3!G38+[2]Ф.2.4!G38+[2]Ф.2.5!G38+[2]Ф.2.6!G38+[2]Ф.2.7!G38+[2]Ф.2.8!G38+[2]Ф.2.9!G38</f>
        <v>13125764.029999999</v>
      </c>
      <c r="H38" s="41">
        <f>[2]Ф.2.1!H38+[2]Ф.2.2!H38+[2]Ф.2.3!H38+[2]Ф.2.4!H38+[2]Ф.2.5!H38+[2]Ф.2.6!H38+[2]Ф.2.7!H38+[2]Ф.2.8!H38+[2]Ф.2.9!H38</f>
        <v>13125764.029999999</v>
      </c>
      <c r="I38" s="41">
        <f>[2]Ф.2.1!I38+[2]Ф.2.2!I38+[2]Ф.2.3!I38+[2]Ф.2.4!I38+[2]Ф.2.5!I38+[2]Ф.2.6!I38+[2]Ф.2.7!I38+[2]Ф.2.8!I38+[2]Ф.2.9!I38</f>
        <v>13125764.029999999</v>
      </c>
      <c r="J38" s="41">
        <f>SUM([2]Ф.2.1:Ф.2.50!J38)</f>
        <v>0</v>
      </c>
    </row>
    <row r="39" spans="1:10" s="12" customFormat="1" ht="51" x14ac:dyDescent="0.2">
      <c r="A39" s="51" t="s">
        <v>51</v>
      </c>
      <c r="B39" s="35">
        <v>2272</v>
      </c>
      <c r="C39" s="35">
        <v>170</v>
      </c>
      <c r="D39" s="41">
        <f>[2]Ф.2.1!D39+[2]Ф.2.2!D39+[2]Ф.2.3!D39+[2]Ф.2.4!D39+[2]Ф.2.5!D39+[2]Ф.2.6!D39+[2]Ф.2.7!D39+[2]Ф.2.8!D39+[2]Ф.2.9!D39+[2]Ф.2.10!D39+[2]Ф.2.11!D39</f>
        <v>1162563</v>
      </c>
      <c r="E39" s="41">
        <f>SUM([2]Ф.2.1:Ф.2.50!E39)</f>
        <v>0</v>
      </c>
      <c r="F39" s="41">
        <f>SUM([2]Ф.2.1:Ф.2.50!F39)</f>
        <v>0</v>
      </c>
      <c r="G39" s="41">
        <f>[2]Ф.2.1!G39+[2]Ф.2.2!G39+[2]Ф.2.3!G39+[2]Ф.2.4!G39+[2]Ф.2.5!G39+[2]Ф.2.6!G39+[2]Ф.2.7!G39+[2]Ф.2.8!G39+[2]Ф.2.9!G39</f>
        <v>837125.23</v>
      </c>
      <c r="H39" s="41">
        <f>[2]Ф.2.1!H39+[2]Ф.2.2!H39+[2]Ф.2.3!H39+[2]Ф.2.4!H39+[2]Ф.2.5!H39+[2]Ф.2.6!H39+[2]Ф.2.7!H39+[2]Ф.2.8!H39+[2]Ф.2.9!H39</f>
        <v>837125.23</v>
      </c>
      <c r="I39" s="41">
        <f>[2]Ф.2.1!I39+[2]Ф.2.2!I39+[2]Ф.2.3!I39+[2]Ф.2.4!I39+[2]Ф.2.5!I39+[2]Ф.2.6!I39+[2]Ф.2.7!I39+[2]Ф.2.8!I39+[2]Ф.2.9!I39</f>
        <v>837125.23</v>
      </c>
      <c r="J39" s="41">
        <f>SUM([2]Ф.2.1:Ф.2.50!J39)</f>
        <v>0</v>
      </c>
    </row>
    <row r="40" spans="1:10" s="12" customFormat="1" ht="30.6" x14ac:dyDescent="0.2">
      <c r="A40" s="51" t="s">
        <v>52</v>
      </c>
      <c r="B40" s="35">
        <v>2273</v>
      </c>
      <c r="C40" s="35">
        <v>180</v>
      </c>
      <c r="D40" s="41">
        <f>[2]Ф.2.1!D40+[2]Ф.2.2!D40+[2]Ф.2.3!D40+[2]Ф.2.4!D40+[2]Ф.2.5!D40+[2]Ф.2.6!D40+[2]Ф.2.7!D40+[2]Ф.2.8!D40+[2]Ф.2.9!D40+[2]Ф.2.10!D40+[2]Ф.2.11!D40</f>
        <v>6100116</v>
      </c>
      <c r="E40" s="41">
        <f>SUM([2]Ф.2.1:Ф.2.50!E40)</f>
        <v>0</v>
      </c>
      <c r="F40" s="41">
        <f>SUM([2]Ф.2.1:Ф.2.50!F40)</f>
        <v>0</v>
      </c>
      <c r="G40" s="41">
        <f>[2]Ф.2.1!G40+[2]Ф.2.2!G40+[2]Ф.2.3!G40+[2]Ф.2.4!G40+[2]Ф.2.5!G40+[2]Ф.2.6!G40+[2]Ф.2.7!G40+[2]Ф.2.8!G40+[2]Ф.2.9!G40</f>
        <v>5064715.54</v>
      </c>
      <c r="H40" s="41">
        <f>[2]Ф.2.1!H40+[2]Ф.2.2!H40+[2]Ф.2.3!H40+[2]Ф.2.4!H40+[2]Ф.2.5!H40+[2]Ф.2.6!H40+[2]Ф.2.7!H40+[2]Ф.2.8!H40+[2]Ф.2.9!H40</f>
        <v>5064715.54</v>
      </c>
      <c r="I40" s="41">
        <f>[2]Ф.2.1!I40+[2]Ф.2.2!I40+[2]Ф.2.3!I40+[2]Ф.2.4!I40+[2]Ф.2.5!I40+[2]Ф.2.6!I40+[2]Ф.2.7!I40+[2]Ф.2.8!I40+[2]Ф.2.9!I40</f>
        <v>5064715.54</v>
      </c>
      <c r="J40" s="41">
        <f>SUM([2]Ф.2.1:Ф.2.50!J40)</f>
        <v>0</v>
      </c>
    </row>
    <row r="41" spans="1:10" s="12" customFormat="1" ht="30.6" x14ac:dyDescent="0.2">
      <c r="A41" s="51" t="s">
        <v>53</v>
      </c>
      <c r="B41" s="35">
        <v>2274</v>
      </c>
      <c r="C41" s="35">
        <v>190</v>
      </c>
      <c r="D41" s="41">
        <f>[2]Ф.2.1!D41+[2]Ф.2.2!D41+[2]Ф.2.3!D41+[2]Ф.2.4!D41+[2]Ф.2.5!D41+[2]Ф.2.6!D41+[2]Ф.2.7!D41+[2]Ф.2.8!D41+[2]Ф.2.9!D41+[2]Ф.2.10!D41+[2]Ф.2.11!D41</f>
        <v>4055761</v>
      </c>
      <c r="E41" s="41">
        <f>SUM([2]Ф.2.1:Ф.2.50!E41)</f>
        <v>0</v>
      </c>
      <c r="F41" s="41">
        <f>SUM([2]Ф.2.1:Ф.2.50!F41)</f>
        <v>0</v>
      </c>
      <c r="G41" s="41">
        <f>[2]Ф.2.1!G41+[2]Ф.2.2!G41+[2]Ф.2.3!G41+[2]Ф.2.4!G41+[2]Ф.2.5!G41+[2]Ф.2.6!G41+[2]Ф.2.7!G41+[2]Ф.2.8!G41+[2]Ф.2.9!G41</f>
        <v>3096861.4299999997</v>
      </c>
      <c r="H41" s="41">
        <f>[2]Ф.2.1!H41+[2]Ф.2.2!H41+[2]Ф.2.3!H41+[2]Ф.2.4!H41+[2]Ф.2.5!H41+[2]Ф.2.6!H41+[2]Ф.2.7!H41+[2]Ф.2.8!H41+[2]Ф.2.9!H41</f>
        <v>3096861.4299999997</v>
      </c>
      <c r="I41" s="41">
        <f>[2]Ф.2.1!I41+[2]Ф.2.2!I41+[2]Ф.2.3!I41+[2]Ф.2.4!I41+[2]Ф.2.5!I41+[2]Ф.2.6!I41+[2]Ф.2.7!I41+[2]Ф.2.8!I41+[2]Ф.2.9!I41</f>
        <v>3096861.4299999997</v>
      </c>
      <c r="J41" s="41">
        <f>SUM([2]Ф.2.1:Ф.2.50!J41)</f>
        <v>0</v>
      </c>
    </row>
    <row r="42" spans="1:10" s="12" customFormat="1" ht="30.6" x14ac:dyDescent="0.2">
      <c r="A42" s="51" t="s">
        <v>54</v>
      </c>
      <c r="B42" s="35">
        <v>2275</v>
      </c>
      <c r="C42" s="35">
        <v>200</v>
      </c>
      <c r="D42" s="41">
        <f>SUM([2]Ф.2.1:Ф.2.50!D42)</f>
        <v>0</v>
      </c>
      <c r="E42" s="41">
        <f>SUM([2]Ф.2.1:Ф.2.50!E42)</f>
        <v>0</v>
      </c>
      <c r="F42" s="41">
        <f>SUM([2]Ф.2.1:Ф.2.50!F42)</f>
        <v>0</v>
      </c>
      <c r="G42" s="41">
        <f>[2]Ф.2.5!G42</f>
        <v>0</v>
      </c>
      <c r="H42" s="41">
        <f>G42</f>
        <v>0</v>
      </c>
      <c r="I42" s="41">
        <f>SUM([2]Ф.2.1:Ф.2.50!I42)</f>
        <v>0</v>
      </c>
      <c r="J42" s="41">
        <f>SUM([2]Ф.2.1:Ф.2.50!J42)</f>
        <v>0</v>
      </c>
    </row>
    <row r="43" spans="1:10" s="12" customFormat="1" ht="13.5" customHeight="1" x14ac:dyDescent="0.2">
      <c r="A43" s="52" t="s">
        <v>55</v>
      </c>
      <c r="B43" s="50">
        <v>2280</v>
      </c>
      <c r="C43" s="50">
        <v>210</v>
      </c>
      <c r="D43" s="41">
        <f>D45</f>
        <v>2602</v>
      </c>
      <c r="E43" s="41">
        <f>SUM([2]Ф.2.1:Ф.2.50!E43)</f>
        <v>0</v>
      </c>
      <c r="F43" s="41">
        <f>SUM([2]Ф.2.1:Ф.2.50!F43)</f>
        <v>0</v>
      </c>
      <c r="G43" s="41">
        <f>G45</f>
        <v>560</v>
      </c>
      <c r="H43" s="41">
        <f>H45</f>
        <v>560</v>
      </c>
      <c r="I43" s="41">
        <f>I45</f>
        <v>560</v>
      </c>
      <c r="J43" s="41">
        <f>SUM([2]Ф.2.1:Ф.2.50!J43)</f>
        <v>0</v>
      </c>
    </row>
    <row r="44" spans="1:10" s="12" customFormat="1" ht="12.75" customHeight="1" x14ac:dyDescent="0.2">
      <c r="A44" s="134" t="s">
        <v>56</v>
      </c>
      <c r="B44" s="35">
        <v>2281</v>
      </c>
      <c r="C44" s="35">
        <v>220</v>
      </c>
      <c r="D44" s="41">
        <f>SUM([2]Ф.2.1:Ф.2.50!D44)</f>
        <v>0</v>
      </c>
      <c r="E44" s="41">
        <f>SUM([2]Ф.2.1:Ф.2.50!E44)</f>
        <v>0</v>
      </c>
      <c r="F44" s="41">
        <f>SUM([2]Ф.2.1:Ф.2.50!F44)</f>
        <v>0</v>
      </c>
      <c r="G44" s="41">
        <f>SUM([2]Ф.2.1:Ф.2.50!G44)</f>
        <v>0</v>
      </c>
      <c r="H44" s="41">
        <f>SUM([2]Ф.2.1:Ф.2.50!H44)</f>
        <v>0</v>
      </c>
      <c r="I44" s="41">
        <f>SUM([2]Ф.2.1:Ф.2.50!I44)</f>
        <v>0</v>
      </c>
      <c r="J44" s="41">
        <f>SUM([2]Ф.2.1:Ф.2.50!J44)</f>
        <v>0</v>
      </c>
    </row>
    <row r="45" spans="1:10" s="12" customFormat="1" ht="12.75" customHeight="1" x14ac:dyDescent="0.2">
      <c r="A45" s="67" t="s">
        <v>57</v>
      </c>
      <c r="B45" s="35">
        <v>2282</v>
      </c>
      <c r="C45" s="35">
        <v>230</v>
      </c>
      <c r="D45" s="41">
        <f>[2]Ф.2.1!D45+[2]Ф.2.2!D45+[2]Ф.2.3!D45+[2]Ф.2.4!D45+[2]Ф.2.5!D45+[2]Ф.2.6!D45+[2]Ф.2.7!D45+[2]Ф.2.8!D45+[2]Ф.2.9!D45+[2]Ф.2.10!D45+[2]Ф.2.11!D45</f>
        <v>2602</v>
      </c>
      <c r="E45" s="41">
        <v>2602</v>
      </c>
      <c r="F45" s="41">
        <f>SUM([2]Ф.2.1:Ф.2.50!F45)</f>
        <v>0</v>
      </c>
      <c r="G45" s="128">
        <f>[2]Ф.2.5!G45</f>
        <v>560</v>
      </c>
      <c r="H45" s="128">
        <f>[2]Ф.2.5!H45</f>
        <v>560</v>
      </c>
      <c r="I45" s="128">
        <f>[2]Ф.2.5!I45</f>
        <v>560</v>
      </c>
      <c r="J45" s="41">
        <f>SUM([2]Ф.2.1:Ф.2.50!J45)</f>
        <v>0</v>
      </c>
    </row>
    <row r="46" spans="1:10" s="12" customFormat="1" ht="40.799999999999997" x14ac:dyDescent="0.2">
      <c r="A46" s="48" t="s">
        <v>58</v>
      </c>
      <c r="B46" s="39">
        <v>2400</v>
      </c>
      <c r="C46" s="39">
        <v>240</v>
      </c>
      <c r="D46" s="41">
        <f>SUM([2]Ф.2.1:Ф.2.50!D46)</f>
        <v>0</v>
      </c>
      <c r="E46" s="41">
        <f>SUM([2]Ф.2.1:Ф.2.50!E46)</f>
        <v>0</v>
      </c>
      <c r="F46" s="41">
        <f>SUM([2]Ф.2.1:Ф.2.50!F46)</f>
        <v>0</v>
      </c>
      <c r="G46" s="41">
        <f>SUM([2]Ф.2.1:Ф.2.50!G46)</f>
        <v>0</v>
      </c>
      <c r="H46" s="41">
        <f>SUM([2]Ф.2.1:Ф.2.50!H46)</f>
        <v>0</v>
      </c>
      <c r="I46" s="41">
        <f>SUM([2]Ф.2.1:Ф.2.50!I46)</f>
        <v>0</v>
      </c>
      <c r="J46" s="41">
        <f>SUM([2]Ф.2.1:Ф.2.50!J46)</f>
        <v>0</v>
      </c>
    </row>
    <row r="47" spans="1:10" s="12" customFormat="1" ht="51" x14ac:dyDescent="0.2">
      <c r="A47" s="55" t="s">
        <v>59</v>
      </c>
      <c r="B47" s="50">
        <v>2410</v>
      </c>
      <c r="C47" s="50">
        <v>250</v>
      </c>
      <c r="D47" s="41">
        <f>SUM([2]Ф.2.1:Ф.2.50!D47)</f>
        <v>0</v>
      </c>
      <c r="E47" s="41">
        <f>SUM([2]Ф.2.1:Ф.2.50!E47)</f>
        <v>0</v>
      </c>
      <c r="F47" s="41">
        <f>SUM([2]Ф.2.1:Ф.2.50!F47)</f>
        <v>0</v>
      </c>
      <c r="G47" s="41">
        <f>SUM([2]Ф.2.1:Ф.2.50!G47)</f>
        <v>0</v>
      </c>
      <c r="H47" s="41">
        <f>SUM([2]Ф.2.1:Ф.2.50!H47)</f>
        <v>0</v>
      </c>
      <c r="I47" s="41">
        <f>SUM([2]Ф.2.1:Ф.2.50!I47)</f>
        <v>0</v>
      </c>
      <c r="J47" s="41">
        <f>SUM([2]Ф.2.1:Ф.2.50!J47)</f>
        <v>0</v>
      </c>
    </row>
    <row r="48" spans="1:10" s="12" customFormat="1" ht="51" x14ac:dyDescent="0.2">
      <c r="A48" s="55" t="s">
        <v>60</v>
      </c>
      <c r="B48" s="50">
        <v>2420</v>
      </c>
      <c r="C48" s="50">
        <v>260</v>
      </c>
      <c r="D48" s="41">
        <f>SUM([2]Ф.2.1:Ф.2.50!D48)</f>
        <v>0</v>
      </c>
      <c r="E48" s="41">
        <f>SUM([2]Ф.2.1:Ф.2.50!E48)</f>
        <v>0</v>
      </c>
      <c r="F48" s="41">
        <f>SUM([2]Ф.2.1:Ф.2.50!F48)</f>
        <v>0</v>
      </c>
      <c r="G48" s="41">
        <f>SUM([2]Ф.2.1:Ф.2.50!G48)</f>
        <v>0</v>
      </c>
      <c r="H48" s="41">
        <f>SUM([2]Ф.2.1:Ф.2.50!H48)</f>
        <v>0</v>
      </c>
      <c r="I48" s="41">
        <f>SUM([2]Ф.2.1:Ф.2.50!I48)</f>
        <v>0</v>
      </c>
      <c r="J48" s="41">
        <f>SUM([2]Ф.2.1:Ф.2.50!J48)</f>
        <v>0</v>
      </c>
    </row>
    <row r="49" spans="1:10" s="12" customFormat="1" ht="12" customHeight="1" x14ac:dyDescent="0.2">
      <c r="A49" s="56" t="s">
        <v>61</v>
      </c>
      <c r="B49" s="39">
        <v>2600</v>
      </c>
      <c r="C49" s="39">
        <v>270</v>
      </c>
      <c r="D49" s="41">
        <f>SUM([2]Ф.2.1:Ф.2.50!D49)</f>
        <v>0</v>
      </c>
      <c r="E49" s="41">
        <f>SUM([2]Ф.2.1:Ф.2.50!E49)</f>
        <v>0</v>
      </c>
      <c r="F49" s="41">
        <f>SUM([2]Ф.2.1:Ф.2.50!F49)</f>
        <v>0</v>
      </c>
      <c r="G49" s="41">
        <f>SUM([2]Ф.2.1:Ф.2.50!G49)</f>
        <v>0</v>
      </c>
      <c r="H49" s="41">
        <f>SUM([2]Ф.2.1:Ф.2.50!H49)</f>
        <v>0</v>
      </c>
      <c r="I49" s="41">
        <f>SUM([2]Ф.2.1:Ф.2.50!I49)</f>
        <v>0</v>
      </c>
      <c r="J49" s="41">
        <f>SUM([2]Ф.2.1:Ф.2.50!J49)</f>
        <v>0</v>
      </c>
    </row>
    <row r="50" spans="1:10" s="12" customFormat="1" ht="91.8" x14ac:dyDescent="0.2">
      <c r="A50" s="52" t="s">
        <v>62</v>
      </c>
      <c r="B50" s="50">
        <v>2610</v>
      </c>
      <c r="C50" s="50">
        <v>280</v>
      </c>
      <c r="D50" s="41">
        <f>SUM([2]Ф.2.1:Ф.2.50!D50)</f>
        <v>0</v>
      </c>
      <c r="E50" s="41">
        <f>SUM([2]Ф.2.1:Ф.2.50!E50)</f>
        <v>0</v>
      </c>
      <c r="F50" s="41">
        <f>SUM([2]Ф.2.1:Ф.2.50!F50)</f>
        <v>0</v>
      </c>
      <c r="G50" s="41">
        <f>SUM([2]Ф.2.1:Ф.2.50!G50)</f>
        <v>0</v>
      </c>
      <c r="H50" s="41">
        <f>SUM([2]Ф.2.1:Ф.2.50!H50)</f>
        <v>0</v>
      </c>
      <c r="I50" s="41">
        <f>SUM([2]Ф.2.1:Ф.2.50!I50)</f>
        <v>0</v>
      </c>
      <c r="J50" s="41">
        <f>SUM([2]Ф.2.1:Ф.2.50!J50)</f>
        <v>0</v>
      </c>
    </row>
    <row r="51" spans="1:10" s="12" customFormat="1" ht="61.2" x14ac:dyDescent="0.2">
      <c r="A51" s="52" t="s">
        <v>63</v>
      </c>
      <c r="B51" s="50">
        <v>2620</v>
      </c>
      <c r="C51" s="50">
        <v>290</v>
      </c>
      <c r="D51" s="41">
        <f>SUM([2]Ф.2.1:Ф.2.50!D51)</f>
        <v>0</v>
      </c>
      <c r="E51" s="41">
        <f>SUM([2]Ф.2.1:Ф.2.50!E51)</f>
        <v>0</v>
      </c>
      <c r="F51" s="41">
        <f>SUM([2]Ф.2.1:Ф.2.50!F51)</f>
        <v>0</v>
      </c>
      <c r="G51" s="41">
        <f>SUM([2]Ф.2.1:Ф.2.50!G51)</f>
        <v>0</v>
      </c>
      <c r="H51" s="41">
        <f>SUM([2]Ф.2.1:Ф.2.50!H51)</f>
        <v>0</v>
      </c>
      <c r="I51" s="41">
        <f>SUM([2]Ф.2.1:Ф.2.50!I51)</f>
        <v>0</v>
      </c>
      <c r="J51" s="41">
        <f>SUM([2]Ф.2.1:Ф.2.50!J51)</f>
        <v>0</v>
      </c>
    </row>
    <row r="52" spans="1:10" s="12" customFormat="1" ht="91.8" x14ac:dyDescent="0.2">
      <c r="A52" s="55" t="s">
        <v>64</v>
      </c>
      <c r="B52" s="50">
        <v>2630</v>
      </c>
      <c r="C52" s="50">
        <v>300</v>
      </c>
      <c r="D52" s="41">
        <f>SUM([2]Ф.2.1:Ф.2.50!D52)</f>
        <v>0</v>
      </c>
      <c r="E52" s="41">
        <f>SUM([2]Ф.2.1:Ф.2.50!E52)</f>
        <v>0</v>
      </c>
      <c r="F52" s="41">
        <f>SUM([2]Ф.2.1:Ф.2.50!F52)</f>
        <v>0</v>
      </c>
      <c r="G52" s="41">
        <f>SUM([2]Ф.2.1:Ф.2.50!G52)</f>
        <v>0</v>
      </c>
      <c r="H52" s="41">
        <f>SUM([2]Ф.2.1:Ф.2.50!H52)</f>
        <v>0</v>
      </c>
      <c r="I52" s="41">
        <f>SUM([2]Ф.2.1:Ф.2.50!I52)</f>
        <v>0</v>
      </c>
      <c r="J52" s="41">
        <f>SUM([2]Ф.2.1:Ф.2.50!J52)</f>
        <v>0</v>
      </c>
    </row>
    <row r="53" spans="1:10" s="12" customFormat="1" ht="30.6" x14ac:dyDescent="0.2">
      <c r="A53" s="53" t="s">
        <v>65</v>
      </c>
      <c r="B53" s="39">
        <v>2700</v>
      </c>
      <c r="C53" s="39">
        <v>310</v>
      </c>
      <c r="D53" s="41">
        <f>D56</f>
        <v>162580</v>
      </c>
      <c r="E53" s="41">
        <v>162580</v>
      </c>
      <c r="F53" s="41">
        <f>SUM([2]Ф.2.1:Ф.2.50!F53)</f>
        <v>0</v>
      </c>
      <c r="G53" s="41">
        <f>G56</f>
        <v>151640</v>
      </c>
      <c r="H53" s="41">
        <f>H56</f>
        <v>151640</v>
      </c>
      <c r="I53" s="41">
        <f>I56</f>
        <v>151640</v>
      </c>
      <c r="J53" s="41">
        <f>SUM([2]Ф.2.1:Ф.2.50!J53)</f>
        <v>0</v>
      </c>
    </row>
    <row r="54" spans="1:10" s="12" customFormat="1" ht="12.75" customHeight="1" x14ac:dyDescent="0.2">
      <c r="A54" s="52" t="s">
        <v>66</v>
      </c>
      <c r="B54" s="50">
        <v>2710</v>
      </c>
      <c r="C54" s="50">
        <v>320</v>
      </c>
      <c r="D54" s="41">
        <f>SUM([2]Ф.2.1:Ф.2.50!D54)</f>
        <v>0</v>
      </c>
      <c r="E54" s="41">
        <f>SUM([2]Ф.2.1:Ф.2.50!E54)</f>
        <v>0</v>
      </c>
      <c r="F54" s="41">
        <f>SUM([2]Ф.2.1:Ф.2.50!F54)</f>
        <v>0</v>
      </c>
      <c r="G54" s="41">
        <f>SUM([2]Ф.2.1:Ф.2.50!G54)</f>
        <v>0</v>
      </c>
      <c r="H54" s="41">
        <f>SUM([2]Ф.2.1:Ф.2.50!H54)</f>
        <v>0</v>
      </c>
      <c r="I54" s="41">
        <f>SUM([2]Ф.2.1:Ф.2.50!I54)</f>
        <v>0</v>
      </c>
      <c r="J54" s="41">
        <f>SUM([2]Ф.2.1:Ф.2.50!J54)</f>
        <v>0</v>
      </c>
    </row>
    <row r="55" spans="1:10" s="12" customFormat="1" ht="10.199999999999999" x14ac:dyDescent="0.2">
      <c r="A55" s="52" t="s">
        <v>67</v>
      </c>
      <c r="B55" s="50">
        <v>2720</v>
      </c>
      <c r="C55" s="50">
        <v>330</v>
      </c>
      <c r="D55" s="41">
        <f>SUM([2]Ф.2.1:Ф.2.50!D55)</f>
        <v>0</v>
      </c>
      <c r="E55" s="41">
        <f>SUM([2]Ф.2.1:Ф.2.50!E55)</f>
        <v>0</v>
      </c>
      <c r="F55" s="41">
        <f>SUM([2]Ф.2.1:Ф.2.50!F55)</f>
        <v>0</v>
      </c>
      <c r="G55" s="41">
        <f>SUM([2]Ф.2.1:Ф.2.50!G55)</f>
        <v>0</v>
      </c>
      <c r="H55" s="41">
        <f>SUM([2]Ф.2.1:Ф.2.50!H55)</f>
        <v>0</v>
      </c>
      <c r="I55" s="41">
        <f>SUM([2]Ф.2.1:Ф.2.50!I55)</f>
        <v>0</v>
      </c>
      <c r="J55" s="41">
        <f>SUM([2]Ф.2.1:Ф.2.50!J55)</f>
        <v>0</v>
      </c>
    </row>
    <row r="56" spans="1:10" s="12" customFormat="1" ht="30.6" x14ac:dyDescent="0.2">
      <c r="A56" s="52" t="s">
        <v>68</v>
      </c>
      <c r="B56" s="50">
        <v>2730</v>
      </c>
      <c r="C56" s="50">
        <v>340</v>
      </c>
      <c r="D56" s="41">
        <f>[2]Ф.2.1!D56+[2]Ф.2.2!D56+[2]Ф.2.3!D56+[2]Ф.2.4!D56+[2]Ф.2.5!D56+[2]Ф.2.6!D56+[2]Ф.2.7!D56+[2]Ф.2.8!D56+[2]Ф.2.9!D56+[2]Ф.2.10!D56+[2]Ф.2.11!D56</f>
        <v>162580</v>
      </c>
      <c r="E56" s="41">
        <f>[2]Ф.2.1!E56+[2]Ф.2.2!E56+[2]Ф.2.3!E56+[2]Ф.2.4!E56+[2]Ф.2.5!E56+[2]Ф.2.6!E56+[2]Ф.2.7!E56+[2]Ф.2.8!E56+[2]Ф.2.9!E56</f>
        <v>0</v>
      </c>
      <c r="F56" s="41">
        <f>SUM([2]Ф.2.1:Ф.2.50!F56)</f>
        <v>0</v>
      </c>
      <c r="G56" s="128">
        <f>[2]Ф.2.1!G56+[2]Ф.2.2!G56+[2]Ф.2.3!G56+[2]Ф.2.4!G56+[2]Ф.2.5!G56+[2]Ф.2.6!G56+[2]Ф.2.7!G56+[2]Ф.2.8!G56+[2]Ф.2.9!G56</f>
        <v>151640</v>
      </c>
      <c r="H56" s="128">
        <f>[2]Ф.2.1!H56+[2]Ф.2.2!H56+[2]Ф.2.3!H56+[2]Ф.2.4!H56+[2]Ф.2.5!H56+[2]Ф.2.6!H56+[2]Ф.2.7!H56+[2]Ф.2.8!H56+[2]Ф.2.9!H56</f>
        <v>151640</v>
      </c>
      <c r="I56" s="128">
        <f>[2]Ф.2.1!I56+[2]Ф.2.2!I56+[2]Ф.2.3!I56+[2]Ф.2.4!I56+[2]Ф.2.5!I56+[2]Ф.2.6!I56+[2]Ф.2.7!I56+[2]Ф.2.8!I56+[2]Ф.2.9!I56</f>
        <v>151640</v>
      </c>
      <c r="J56" s="41">
        <f>SUM([2]Ф.2.1:Ф.2.50!J56)</f>
        <v>0</v>
      </c>
    </row>
    <row r="57" spans="1:10" s="12" customFormat="1" ht="20.399999999999999" x14ac:dyDescent="0.2">
      <c r="A57" s="53" t="s">
        <v>69</v>
      </c>
      <c r="B57" s="39">
        <v>2800</v>
      </c>
      <c r="C57" s="39">
        <v>350</v>
      </c>
      <c r="D57" s="41">
        <f>[2]Ф.2.1!D57+[2]Ф.2.2!D57+[2]Ф.2.3!D57+[2]Ф.2.4!D57+[2]Ф.2.5!D57+[2]Ф.2.6!D57+[2]Ф.2.7!D57+[2]Ф.2.8!D57+[2]Ф.2.9!D57+[2]Ф.2.10!D57+[2]Ф.2.11!D57</f>
        <v>275846</v>
      </c>
      <c r="E57" s="41">
        <f>SUM([2]Ф.2.1:Ф.2.50!E57)</f>
        <v>0</v>
      </c>
      <c r="F57" s="41">
        <f>SUM([2]Ф.2.1:Ф.2.50!F57)</f>
        <v>0</v>
      </c>
      <c r="G57" s="41">
        <f>SUM([2]Ф.2.1:Ф.2.50!G57)</f>
        <v>274800.98</v>
      </c>
      <c r="H57" s="41">
        <f>SUM([2]Ф.2.1:Ф.2.50!H57)</f>
        <v>274800.98</v>
      </c>
      <c r="I57" s="41">
        <f>SUM([2]Ф.2.1:Ф.2.50!I57)</f>
        <v>248727.86</v>
      </c>
      <c r="J57" s="41">
        <f>SUM([2]Ф.2.1:Ф.2.50!J57)</f>
        <v>0</v>
      </c>
    </row>
    <row r="58" spans="1:10" s="12" customFormat="1" ht="20.399999999999999" x14ac:dyDescent="0.2">
      <c r="A58" s="39" t="s">
        <v>70</v>
      </c>
      <c r="B58" s="39">
        <v>3000</v>
      </c>
      <c r="C58" s="39">
        <v>360</v>
      </c>
      <c r="D58" s="41">
        <f>SUM([2]Ф.2.1:Ф.2.50!D58)</f>
        <v>0</v>
      </c>
      <c r="E58" s="41">
        <f>SUM([2]Ф.2.1:Ф.2.50!E58)</f>
        <v>0</v>
      </c>
      <c r="F58" s="41">
        <f>SUM([2]Ф.2.1:Ф.2.50!F58)</f>
        <v>0</v>
      </c>
      <c r="G58" s="41">
        <f>SUM([2]Ф.2.1:Ф.2.50!G58)</f>
        <v>0</v>
      </c>
      <c r="H58" s="41">
        <f>SUM([2]Ф.2.1:Ф.2.50!H58)</f>
        <v>0</v>
      </c>
      <c r="I58" s="41">
        <f>SUM([2]Ф.2.1:Ф.2.50!I58)</f>
        <v>0</v>
      </c>
      <c r="J58" s="41">
        <f>SUM([2]Ф.2.1:Ф.2.50!J58)</f>
        <v>0</v>
      </c>
    </row>
    <row r="59" spans="1:10" s="12" customFormat="1" ht="30.6" x14ac:dyDescent="0.2">
      <c r="A59" s="48" t="s">
        <v>71</v>
      </c>
      <c r="B59" s="39">
        <v>3100</v>
      </c>
      <c r="C59" s="39">
        <v>370</v>
      </c>
      <c r="D59" s="41">
        <f>SUM([2]Ф.2.1:Ф.2.50!D59)</f>
        <v>0</v>
      </c>
      <c r="E59" s="41">
        <f>SUM([2]Ф.2.1:Ф.2.50!E59)</f>
        <v>0</v>
      </c>
      <c r="F59" s="41">
        <f>SUM([2]Ф.2.1:Ф.2.50!F59)</f>
        <v>0</v>
      </c>
      <c r="G59" s="41">
        <f>SUM([2]Ф.2.1:Ф.2.50!G59)</f>
        <v>0</v>
      </c>
      <c r="H59" s="41">
        <f>SUM([2]Ф.2.1:Ф.2.50!H59)</f>
        <v>0</v>
      </c>
      <c r="I59" s="41">
        <f>SUM([2]Ф.2.1:Ф.2.50!I59)</f>
        <v>0</v>
      </c>
      <c r="J59" s="41">
        <f>SUM([2]Ф.2.1:Ф.2.50!J59)</f>
        <v>0</v>
      </c>
    </row>
    <row r="60" spans="1:10" s="12" customFormat="1" ht="71.400000000000006" x14ac:dyDescent="0.2">
      <c r="A60" s="52" t="s">
        <v>72</v>
      </c>
      <c r="B60" s="50">
        <v>3110</v>
      </c>
      <c r="C60" s="50">
        <v>380</v>
      </c>
      <c r="D60" s="41">
        <f>SUM([2]Ф.2.1:Ф.2.50!D60)</f>
        <v>0</v>
      </c>
      <c r="E60" s="41">
        <f>SUM([2]Ф.2.1:Ф.2.50!E60)</f>
        <v>0</v>
      </c>
      <c r="F60" s="41">
        <f>SUM([2]Ф.2.1:Ф.2.50!F60)</f>
        <v>0</v>
      </c>
      <c r="G60" s="41">
        <f>SUM([2]Ф.2.1:Ф.2.50!G60)</f>
        <v>0</v>
      </c>
      <c r="H60" s="41">
        <f>SUM([2]Ф.2.1:Ф.2.50!H60)</f>
        <v>0</v>
      </c>
      <c r="I60" s="41">
        <f>SUM([2]Ф.2.1:Ф.2.50!I60)</f>
        <v>0</v>
      </c>
      <c r="J60" s="41">
        <f>SUM([2]Ф.2.1:Ф.2.50!J60)</f>
        <v>0</v>
      </c>
    </row>
    <row r="61" spans="1:10" s="12" customFormat="1" ht="40.799999999999997" x14ac:dyDescent="0.2">
      <c r="A61" s="55" t="s">
        <v>73</v>
      </c>
      <c r="B61" s="50">
        <v>3120</v>
      </c>
      <c r="C61" s="50">
        <v>390</v>
      </c>
      <c r="D61" s="41">
        <f>SUM([2]Ф.2.1:Ф.2.50!D61)</f>
        <v>0</v>
      </c>
      <c r="E61" s="41">
        <f>SUM([2]Ф.2.1:Ф.2.50!E61)</f>
        <v>0</v>
      </c>
      <c r="F61" s="41">
        <f>SUM([2]Ф.2.1:Ф.2.50!F61)</f>
        <v>0</v>
      </c>
      <c r="G61" s="41">
        <f>SUM([2]Ф.2.1:Ф.2.50!G61)</f>
        <v>0</v>
      </c>
      <c r="H61" s="41">
        <f>SUM([2]Ф.2.1:Ф.2.50!H61)</f>
        <v>0</v>
      </c>
      <c r="I61" s="41">
        <f>SUM([2]Ф.2.1:Ф.2.50!I61)</f>
        <v>0</v>
      </c>
      <c r="J61" s="41">
        <f>SUM([2]Ф.2.1:Ф.2.50!J61)</f>
        <v>0</v>
      </c>
    </row>
    <row r="62" spans="1:10" s="12" customFormat="1" ht="40.799999999999997" x14ac:dyDescent="0.2">
      <c r="A62" s="51" t="s">
        <v>74</v>
      </c>
      <c r="B62" s="35">
        <v>3121</v>
      </c>
      <c r="C62" s="35">
        <v>400</v>
      </c>
      <c r="D62" s="41">
        <f>SUM([2]Ф.2.1:Ф.2.50!D62)</f>
        <v>0</v>
      </c>
      <c r="E62" s="41">
        <f>SUM([2]Ф.2.1:Ф.2.50!E62)</f>
        <v>0</v>
      </c>
      <c r="F62" s="41">
        <f>SUM([2]Ф.2.1:Ф.2.50!F62)</f>
        <v>0</v>
      </c>
      <c r="G62" s="41">
        <f>SUM([2]Ф.2.1:Ф.2.50!G62)</f>
        <v>0</v>
      </c>
      <c r="H62" s="41">
        <f>SUM([2]Ф.2.1:Ф.2.50!H62)</f>
        <v>0</v>
      </c>
      <c r="I62" s="41">
        <f>SUM([2]Ф.2.1:Ф.2.50!I62)</f>
        <v>0</v>
      </c>
      <c r="J62" s="41">
        <f>SUM([2]Ф.2.1:Ф.2.50!J62)</f>
        <v>0</v>
      </c>
    </row>
    <row r="63" spans="1:10" s="12" customFormat="1" ht="51" x14ac:dyDescent="0.2">
      <c r="A63" s="51" t="s">
        <v>75</v>
      </c>
      <c r="B63" s="35">
        <v>3122</v>
      </c>
      <c r="C63" s="35">
        <v>410</v>
      </c>
      <c r="D63" s="41">
        <f>SUM([2]Ф.2.1:Ф.2.50!D63)</f>
        <v>0</v>
      </c>
      <c r="E63" s="41">
        <f>SUM([2]Ф.2.1:Ф.2.50!E63)</f>
        <v>0</v>
      </c>
      <c r="F63" s="41">
        <f>SUM([2]Ф.2.1:Ф.2.50!F63)</f>
        <v>0</v>
      </c>
      <c r="G63" s="41">
        <f>SUM([2]Ф.2.1:Ф.2.50!G63)</f>
        <v>0</v>
      </c>
      <c r="H63" s="41">
        <f>SUM([2]Ф.2.1:Ф.2.50!H63)</f>
        <v>0</v>
      </c>
      <c r="I63" s="41">
        <f>SUM([2]Ф.2.1:Ф.2.50!I63)</f>
        <v>0</v>
      </c>
      <c r="J63" s="41">
        <f>SUM([2]Ф.2.1:Ф.2.50!J63)</f>
        <v>0</v>
      </c>
    </row>
    <row r="64" spans="1:10" s="12" customFormat="1" ht="20.399999999999999" x14ac:dyDescent="0.2">
      <c r="A64" s="49" t="s">
        <v>76</v>
      </c>
      <c r="B64" s="50">
        <v>3130</v>
      </c>
      <c r="C64" s="50">
        <v>420</v>
      </c>
      <c r="D64" s="41">
        <f>SUM([2]Ф.2.1:Ф.2.50!D64)</f>
        <v>0</v>
      </c>
      <c r="E64" s="41">
        <f>SUM([2]Ф.2.1:Ф.2.50!E64)</f>
        <v>0</v>
      </c>
      <c r="F64" s="41">
        <f>SUM([2]Ф.2.1:Ф.2.50!F64)</f>
        <v>0</v>
      </c>
      <c r="G64" s="41">
        <f>SUM([2]Ф.2.1:Ф.2.50!G64)</f>
        <v>0</v>
      </c>
      <c r="H64" s="41">
        <f>SUM([2]Ф.2.1:Ф.2.50!H64)</f>
        <v>0</v>
      </c>
      <c r="I64" s="41">
        <f>SUM([2]Ф.2.1:Ф.2.50!I64)</f>
        <v>0</v>
      </c>
      <c r="J64" s="41">
        <f>SUM([2]Ф.2.1:Ф.2.50!J64)</f>
        <v>0</v>
      </c>
    </row>
    <row r="65" spans="1:10" s="12" customFormat="1" ht="61.2" x14ac:dyDescent="0.2">
      <c r="A65" s="51" t="s">
        <v>77</v>
      </c>
      <c r="B65" s="35">
        <v>3131</v>
      </c>
      <c r="C65" s="35">
        <v>430</v>
      </c>
      <c r="D65" s="41">
        <f>SUM([2]Ф.2.1:Ф.2.50!D65)</f>
        <v>0</v>
      </c>
      <c r="E65" s="41">
        <f>SUM([2]Ф.2.1:Ф.2.50!E65)</f>
        <v>0</v>
      </c>
      <c r="F65" s="41">
        <f>SUM([2]Ф.2.1:Ф.2.50!F65)</f>
        <v>0</v>
      </c>
      <c r="G65" s="41">
        <f>SUM([2]Ф.2.1:Ф.2.50!G65)</f>
        <v>0</v>
      </c>
      <c r="H65" s="41">
        <f>SUM([2]Ф.2.1:Ф.2.50!H65)</f>
        <v>0</v>
      </c>
      <c r="I65" s="41">
        <f>SUM([2]Ф.2.1:Ф.2.50!I65)</f>
        <v>0</v>
      </c>
      <c r="J65" s="41">
        <f>SUM([2]Ф.2.1:Ф.2.50!J65)</f>
        <v>0</v>
      </c>
    </row>
    <row r="66" spans="1:10" s="12" customFormat="1" ht="51" x14ac:dyDescent="0.2">
      <c r="A66" s="51" t="s">
        <v>78</v>
      </c>
      <c r="B66" s="35">
        <v>3132</v>
      </c>
      <c r="C66" s="35">
        <v>440</v>
      </c>
      <c r="D66" s="41">
        <f>SUM([2]Ф.2.1:Ф.2.50!D66)</f>
        <v>0</v>
      </c>
      <c r="E66" s="41">
        <f>SUM([2]Ф.2.1:Ф.2.50!E66)</f>
        <v>0</v>
      </c>
      <c r="F66" s="41">
        <f>SUM([2]Ф.2.1:Ф.2.50!F66)</f>
        <v>0</v>
      </c>
      <c r="G66" s="41">
        <f>SUM([2]Ф.2.1:Ф.2.50!G66)</f>
        <v>0</v>
      </c>
      <c r="H66" s="41">
        <f>SUM([2]Ф.2.1:Ф.2.50!H66)</f>
        <v>0</v>
      </c>
      <c r="I66" s="41">
        <f>SUM([2]Ф.2.1:Ф.2.50!I66)</f>
        <v>0</v>
      </c>
      <c r="J66" s="41">
        <f>SUM([2]Ф.2.1:Ф.2.50!J66)</f>
        <v>0</v>
      </c>
    </row>
    <row r="67" spans="1:10" s="12" customFormat="1" ht="40.799999999999997" x14ac:dyDescent="0.2">
      <c r="A67" s="49" t="s">
        <v>79</v>
      </c>
      <c r="B67" s="50">
        <v>3140</v>
      </c>
      <c r="C67" s="50">
        <v>450</v>
      </c>
      <c r="D67" s="41">
        <f>SUM([2]Ф.2.1:Ф.2.50!D67)</f>
        <v>0</v>
      </c>
      <c r="E67" s="41">
        <f>SUM([2]Ф.2.1:Ф.2.50!E67)</f>
        <v>0</v>
      </c>
      <c r="F67" s="41">
        <f>SUM([2]Ф.2.1:Ф.2.50!F67)</f>
        <v>0</v>
      </c>
      <c r="G67" s="41">
        <f>SUM([2]Ф.2.1:Ф.2.50!G67)</f>
        <v>0</v>
      </c>
      <c r="H67" s="41">
        <f>SUM([2]Ф.2.1:Ф.2.50!H67)</f>
        <v>0</v>
      </c>
      <c r="I67" s="41">
        <f>SUM([2]Ф.2.1:Ф.2.50!I67)</f>
        <v>0</v>
      </c>
      <c r="J67" s="41">
        <f>SUM([2]Ф.2.1:Ф.2.50!J67)</f>
        <v>0</v>
      </c>
    </row>
    <row r="68" spans="1:10" s="12" customFormat="1" ht="52.8" x14ac:dyDescent="0.2">
      <c r="A68" s="58" t="s">
        <v>121</v>
      </c>
      <c r="B68" s="35">
        <v>3141</v>
      </c>
      <c r="C68" s="35">
        <v>460</v>
      </c>
      <c r="D68" s="41">
        <f>SUM([2]Ф.2.1:Ф.2.50!D68)</f>
        <v>0</v>
      </c>
      <c r="E68" s="41">
        <f>SUM([2]Ф.2.1:Ф.2.50!E68)</f>
        <v>0</v>
      </c>
      <c r="F68" s="41">
        <f>SUM([2]Ф.2.1:Ф.2.50!F68)</f>
        <v>0</v>
      </c>
      <c r="G68" s="41">
        <f>SUM([2]Ф.2.1:Ф.2.50!G68)</f>
        <v>0</v>
      </c>
      <c r="H68" s="41">
        <f>SUM([2]Ф.2.1:Ф.2.50!H68)</f>
        <v>0</v>
      </c>
      <c r="I68" s="41">
        <f>SUM([2]Ф.2.1:Ф.2.50!I68)</f>
        <v>0</v>
      </c>
      <c r="J68" s="41">
        <f>SUM([2]Ф.2.1:Ф.2.50!J68)</f>
        <v>0</v>
      </c>
    </row>
    <row r="69" spans="1:10" s="12" customFormat="1" ht="63" x14ac:dyDescent="0.2">
      <c r="A69" s="58" t="s">
        <v>122</v>
      </c>
      <c r="B69" s="35">
        <v>3142</v>
      </c>
      <c r="C69" s="35">
        <v>470</v>
      </c>
      <c r="D69" s="41">
        <f>SUM([2]Ф.2.1:Ф.2.50!D69)</f>
        <v>0</v>
      </c>
      <c r="E69" s="41">
        <f>SUM([2]Ф.2.1:Ф.2.50!E69)</f>
        <v>0</v>
      </c>
      <c r="F69" s="41">
        <f>SUM([2]Ф.2.1:Ф.2.50!F69)</f>
        <v>0</v>
      </c>
      <c r="G69" s="41">
        <f>SUM([2]Ф.2.1:Ф.2.50!G69)</f>
        <v>0</v>
      </c>
      <c r="H69" s="41">
        <f>SUM([2]Ф.2.1:Ф.2.50!H69)</f>
        <v>0</v>
      </c>
      <c r="I69" s="41">
        <f>SUM([2]Ф.2.1:Ф.2.50!I69)</f>
        <v>0</v>
      </c>
      <c r="J69" s="41">
        <f>SUM([2]Ф.2.1:Ф.2.50!J69)</f>
        <v>0</v>
      </c>
    </row>
    <row r="70" spans="1:10" s="12" customFormat="1" ht="52.8" x14ac:dyDescent="0.2">
      <c r="A70" s="58" t="s">
        <v>123</v>
      </c>
      <c r="B70" s="35">
        <v>3143</v>
      </c>
      <c r="C70" s="35">
        <v>480</v>
      </c>
      <c r="D70" s="41">
        <f>SUM([2]Ф.2.1:Ф.2.50!D70)</f>
        <v>0</v>
      </c>
      <c r="E70" s="41">
        <f>SUM([2]Ф.2.1:Ф.2.50!E70)</f>
        <v>0</v>
      </c>
      <c r="F70" s="41">
        <f>SUM([2]Ф.2.1:Ф.2.50!F70)</f>
        <v>0</v>
      </c>
      <c r="G70" s="41">
        <f>SUM([2]Ф.2.1:Ф.2.50!G70)</f>
        <v>0</v>
      </c>
      <c r="H70" s="41">
        <f>SUM([2]Ф.2.1:Ф.2.50!H70)</f>
        <v>0</v>
      </c>
      <c r="I70" s="41">
        <f>SUM([2]Ф.2.1:Ф.2.50!I70)</f>
        <v>0</v>
      </c>
      <c r="J70" s="41">
        <f>SUM([2]Ф.2.1:Ф.2.50!J70)</f>
        <v>0</v>
      </c>
    </row>
    <row r="71" spans="1:10" s="12" customFormat="1" ht="40.799999999999997" x14ac:dyDescent="0.2">
      <c r="A71" s="49" t="s">
        <v>80</v>
      </c>
      <c r="B71" s="50">
        <v>3150</v>
      </c>
      <c r="C71" s="50">
        <v>490</v>
      </c>
      <c r="D71" s="41">
        <f>SUM([2]Ф.2.1:Ф.2.50!D71)</f>
        <v>0</v>
      </c>
      <c r="E71" s="41">
        <f>SUM([2]Ф.2.1:Ф.2.50!E71)</f>
        <v>0</v>
      </c>
      <c r="F71" s="41">
        <f>SUM([2]Ф.2.1:Ф.2.50!F71)</f>
        <v>0</v>
      </c>
      <c r="G71" s="41">
        <f>SUM([2]Ф.2.1:Ф.2.50!G71)</f>
        <v>0</v>
      </c>
      <c r="H71" s="41">
        <f>SUM([2]Ф.2.1:Ф.2.50!H71)</f>
        <v>0</v>
      </c>
      <c r="I71" s="41">
        <f>SUM([2]Ф.2.1:Ф.2.50!I71)</f>
        <v>0</v>
      </c>
      <c r="J71" s="41">
        <f>SUM([2]Ф.2.1:Ф.2.50!J71)</f>
        <v>0</v>
      </c>
    </row>
    <row r="72" spans="1:10" s="12" customFormat="1" ht="51" x14ac:dyDescent="0.2">
      <c r="A72" s="49" t="s">
        <v>81</v>
      </c>
      <c r="B72" s="50">
        <v>3160</v>
      </c>
      <c r="C72" s="50">
        <v>500</v>
      </c>
      <c r="D72" s="41">
        <f>SUM([2]Ф.2.1:Ф.2.50!D72)</f>
        <v>0</v>
      </c>
      <c r="E72" s="41">
        <f>SUM([2]Ф.2.1:Ф.2.50!E72)</f>
        <v>0</v>
      </c>
      <c r="F72" s="41">
        <f>SUM([2]Ф.2.1:Ф.2.50!F72)</f>
        <v>0</v>
      </c>
      <c r="G72" s="41">
        <f>SUM([2]Ф.2.1:Ф.2.50!G72)</f>
        <v>0</v>
      </c>
      <c r="H72" s="41">
        <f>SUM([2]Ф.2.1:Ф.2.50!H72)</f>
        <v>0</v>
      </c>
      <c r="I72" s="41">
        <f>SUM([2]Ф.2.1:Ф.2.50!I72)</f>
        <v>0</v>
      </c>
      <c r="J72" s="41">
        <f>SUM([2]Ф.2.1:Ф.2.50!J72)</f>
        <v>0</v>
      </c>
    </row>
    <row r="73" spans="1:10" s="12" customFormat="1" ht="20.399999999999999" x14ac:dyDescent="0.2">
      <c r="A73" s="48" t="s">
        <v>82</v>
      </c>
      <c r="B73" s="39">
        <v>3200</v>
      </c>
      <c r="C73" s="39">
        <v>510</v>
      </c>
      <c r="D73" s="41">
        <f>SUM([2]Ф.2.1:Ф.2.50!D73)</f>
        <v>0</v>
      </c>
      <c r="E73" s="41">
        <f>SUM([2]Ф.2.1:Ф.2.50!E73)</f>
        <v>0</v>
      </c>
      <c r="F73" s="41">
        <f>SUM([2]Ф.2.1:Ф.2.50!F73)</f>
        <v>0</v>
      </c>
      <c r="G73" s="41">
        <f>SUM([2]Ф.2.1:Ф.2.50!G73)</f>
        <v>0</v>
      </c>
      <c r="H73" s="41">
        <f>SUM([2]Ф.2.1:Ф.2.50!H73)</f>
        <v>0</v>
      </c>
      <c r="I73" s="41">
        <f>SUM([2]Ф.2.1:Ф.2.50!I73)</f>
        <v>0</v>
      </c>
      <c r="J73" s="41">
        <f>SUM([2]Ф.2.1:Ф.2.50!J73)</f>
        <v>0</v>
      </c>
    </row>
    <row r="74" spans="1:10" s="12" customFormat="1" ht="81.599999999999994" x14ac:dyDescent="0.2">
      <c r="A74" s="52" t="s">
        <v>83</v>
      </c>
      <c r="B74" s="50">
        <v>3210</v>
      </c>
      <c r="C74" s="50">
        <v>520</v>
      </c>
      <c r="D74" s="41">
        <f>SUM([2]Ф.2.1:Ф.2.50!D74)</f>
        <v>0</v>
      </c>
      <c r="E74" s="41">
        <f>SUM([2]Ф.2.1:Ф.2.50!E74)</f>
        <v>0</v>
      </c>
      <c r="F74" s="41">
        <f>SUM([2]Ф.2.1:Ф.2.50!F74)</f>
        <v>0</v>
      </c>
      <c r="G74" s="41">
        <f>SUM([2]Ф.2.1:Ф.2.50!G74)</f>
        <v>0</v>
      </c>
      <c r="H74" s="41">
        <f>SUM([2]Ф.2.1:Ф.2.50!H74)</f>
        <v>0</v>
      </c>
      <c r="I74" s="41">
        <f>SUM([2]Ф.2.1:Ф.2.50!I74)</f>
        <v>0</v>
      </c>
      <c r="J74" s="41">
        <f>SUM([2]Ф.2.1:Ф.2.50!J74)</f>
        <v>0</v>
      </c>
    </row>
    <row r="75" spans="1:10" s="12" customFormat="1" ht="61.2" x14ac:dyDescent="0.2">
      <c r="A75" s="52" t="s">
        <v>84</v>
      </c>
      <c r="B75" s="50">
        <v>3220</v>
      </c>
      <c r="C75" s="50">
        <v>530</v>
      </c>
      <c r="D75" s="41">
        <f>SUM([2]Ф.2.1:Ф.2.50!D75)</f>
        <v>0</v>
      </c>
      <c r="E75" s="41">
        <f>SUM([2]Ф.2.1:Ф.2.50!E75)</f>
        <v>0</v>
      </c>
      <c r="F75" s="41">
        <f>SUM([2]Ф.2.1:Ф.2.50!F75)</f>
        <v>0</v>
      </c>
      <c r="G75" s="41">
        <f>SUM([2]Ф.2.1:Ф.2.50!G75)</f>
        <v>0</v>
      </c>
      <c r="H75" s="41">
        <f>SUM([2]Ф.2.1:Ф.2.50!H75)</f>
        <v>0</v>
      </c>
      <c r="I75" s="41">
        <f>SUM([2]Ф.2.1:Ф.2.50!I75)</f>
        <v>0</v>
      </c>
      <c r="J75" s="41">
        <f>SUM([2]Ф.2.1:Ф.2.50!J75)</f>
        <v>0</v>
      </c>
    </row>
    <row r="76" spans="1:10" s="12" customFormat="1" ht="91.8" x14ac:dyDescent="0.2">
      <c r="A76" s="49" t="s">
        <v>85</v>
      </c>
      <c r="B76" s="50">
        <v>3230</v>
      </c>
      <c r="C76" s="50">
        <v>540</v>
      </c>
      <c r="D76" s="41">
        <f>SUM([2]Ф.2.1:Ф.2.50!D76)</f>
        <v>0</v>
      </c>
      <c r="E76" s="41">
        <f>SUM([2]Ф.2.1:Ф.2.50!E76)</f>
        <v>0</v>
      </c>
      <c r="F76" s="41">
        <f>SUM([2]Ф.2.1:Ф.2.50!F76)</f>
        <v>0</v>
      </c>
      <c r="G76" s="41">
        <f>SUM([2]Ф.2.1:Ф.2.50!G76)</f>
        <v>0</v>
      </c>
      <c r="H76" s="41">
        <f>SUM([2]Ф.2.1:Ф.2.50!H76)</f>
        <v>0</v>
      </c>
      <c r="I76" s="41">
        <f>SUM([2]Ф.2.1:Ф.2.50!I76)</f>
        <v>0</v>
      </c>
      <c r="J76" s="41">
        <f>SUM([2]Ф.2.1:Ф.2.50!J76)</f>
        <v>0</v>
      </c>
    </row>
    <row r="77" spans="1:10" s="12" customFormat="1" ht="30.6" x14ac:dyDescent="0.2">
      <c r="A77" s="52" t="s">
        <v>86</v>
      </c>
      <c r="B77" s="50">
        <v>3240</v>
      </c>
      <c r="C77" s="50">
        <v>550</v>
      </c>
      <c r="D77" s="41">
        <f>SUM([2]Ф.2.1:Ф.2.50!D77)</f>
        <v>0</v>
      </c>
      <c r="E77" s="41">
        <f>SUM([2]Ф.2.1:Ф.2.50!E77)</f>
        <v>0</v>
      </c>
      <c r="F77" s="41">
        <f>SUM([2]Ф.2.1:Ф.2.50!F77)</f>
        <v>0</v>
      </c>
      <c r="G77" s="41">
        <f>SUM([2]Ф.2.1:Ф.2.50!G77)</f>
        <v>0</v>
      </c>
      <c r="H77" s="41">
        <f>SUM([2]Ф.2.1:Ф.2.50!H77)</f>
        <v>0</v>
      </c>
      <c r="I77" s="41">
        <f>SUM([2]Ф.2.1:Ф.2.50!I77)</f>
        <v>0</v>
      </c>
      <c r="J77" s="41">
        <f>SUM([2]Ф.2.1:Ф.2.50!J77)</f>
        <v>0</v>
      </c>
    </row>
    <row r="78" spans="1:10" s="12" customFormat="1" ht="30.6" x14ac:dyDescent="0.2">
      <c r="A78" s="39" t="s">
        <v>87</v>
      </c>
      <c r="B78" s="39">
        <v>4100</v>
      </c>
      <c r="C78" s="39">
        <v>560</v>
      </c>
      <c r="D78" s="41">
        <f>SUM([2]Ф.2.1:Ф.2.50!D78)</f>
        <v>0</v>
      </c>
      <c r="E78" s="41">
        <f>SUM([2]Ф.2.1:Ф.2.50!E78)</f>
        <v>0</v>
      </c>
      <c r="F78" s="41">
        <f>SUM([2]Ф.2.1:Ф.2.50!F78)</f>
        <v>0</v>
      </c>
      <c r="G78" s="41">
        <f>SUM([2]Ф.2.1:Ф.2.50!G78)</f>
        <v>0</v>
      </c>
      <c r="H78" s="41">
        <f>SUM([2]Ф.2.1:Ф.2.50!H78)</f>
        <v>0</v>
      </c>
      <c r="I78" s="41">
        <f>SUM([2]Ф.2.1:Ф.2.50!I78)</f>
        <v>0</v>
      </c>
      <c r="J78" s="41">
        <f>SUM([2]Ф.2.1:Ф.2.50!J78)</f>
        <v>0</v>
      </c>
    </row>
    <row r="79" spans="1:10" s="12" customFormat="1" ht="30.6" x14ac:dyDescent="0.2">
      <c r="A79" s="49" t="s">
        <v>88</v>
      </c>
      <c r="B79" s="50">
        <v>4110</v>
      </c>
      <c r="C79" s="50">
        <v>570</v>
      </c>
      <c r="D79" s="41">
        <f>SUM([2]Ф.2.1:Ф.2.50!D79)</f>
        <v>0</v>
      </c>
      <c r="E79" s="41">
        <f>SUM([2]Ф.2.1:Ф.2.50!E79)</f>
        <v>0</v>
      </c>
      <c r="F79" s="41">
        <f>SUM([2]Ф.2.1:Ф.2.50!F79)</f>
        <v>0</v>
      </c>
      <c r="G79" s="41">
        <f>SUM([2]Ф.2.1:Ф.2.50!G79)</f>
        <v>0</v>
      </c>
      <c r="H79" s="41">
        <f>SUM([2]Ф.2.1:Ф.2.50!H79)</f>
        <v>0</v>
      </c>
      <c r="I79" s="41">
        <f>SUM([2]Ф.2.1:Ф.2.50!I79)</f>
        <v>0</v>
      </c>
      <c r="J79" s="41">
        <f>SUM([2]Ф.2.1:Ф.2.50!J79)</f>
        <v>0</v>
      </c>
    </row>
    <row r="80" spans="1:10" s="12" customFormat="1" ht="61.2" x14ac:dyDescent="0.2">
      <c r="A80" s="51" t="s">
        <v>89</v>
      </c>
      <c r="B80" s="35">
        <v>4111</v>
      </c>
      <c r="C80" s="35">
        <v>580</v>
      </c>
      <c r="D80" s="41">
        <f>SUM([2]Ф.2.1:Ф.2.50!D80)</f>
        <v>0</v>
      </c>
      <c r="E80" s="41">
        <f>SUM([2]Ф.2.1:Ф.2.50!E80)</f>
        <v>0</v>
      </c>
      <c r="F80" s="41">
        <f>SUM([2]Ф.2.1:Ф.2.50!F80)</f>
        <v>0</v>
      </c>
      <c r="G80" s="41">
        <f>SUM([2]Ф.2.1:Ф.2.50!G80)</f>
        <v>0</v>
      </c>
      <c r="H80" s="41">
        <f>SUM([2]Ф.2.1:Ф.2.50!H80)</f>
        <v>0</v>
      </c>
      <c r="I80" s="41">
        <f>SUM([2]Ф.2.1:Ф.2.50!I80)</f>
        <v>0</v>
      </c>
      <c r="J80" s="41">
        <f>SUM([2]Ф.2.1:Ф.2.50!J80)</f>
        <v>0</v>
      </c>
    </row>
    <row r="81" spans="1:10" s="12" customFormat="1" ht="12.75" customHeight="1" x14ac:dyDescent="0.2">
      <c r="A81" s="51" t="s">
        <v>90</v>
      </c>
      <c r="B81" s="35">
        <v>4112</v>
      </c>
      <c r="C81" s="35">
        <v>590</v>
      </c>
      <c r="D81" s="41">
        <f>SUM([2]Ф.2.1:Ф.2.50!D81)</f>
        <v>0</v>
      </c>
      <c r="E81" s="41">
        <f>SUM([2]Ф.2.1:Ф.2.50!E81)</f>
        <v>0</v>
      </c>
      <c r="F81" s="41">
        <f>SUM([2]Ф.2.1:Ф.2.50!F81)</f>
        <v>0</v>
      </c>
      <c r="G81" s="41">
        <f>SUM([2]Ф.2.1:Ф.2.50!G81)</f>
        <v>0</v>
      </c>
      <c r="H81" s="41">
        <f>SUM([2]Ф.2.1:Ф.2.50!H81)</f>
        <v>0</v>
      </c>
      <c r="I81" s="41">
        <f>SUM([2]Ф.2.1:Ф.2.50!I81)</f>
        <v>0</v>
      </c>
      <c r="J81" s="41">
        <f>SUM([2]Ф.2.1:Ф.2.50!J81)</f>
        <v>0</v>
      </c>
    </row>
    <row r="82" spans="1:10" s="12" customFormat="1" ht="43.8" x14ac:dyDescent="0.2">
      <c r="A82" s="167" t="s">
        <v>125</v>
      </c>
      <c r="B82" s="35">
        <v>4113</v>
      </c>
      <c r="C82" s="35">
        <v>600</v>
      </c>
      <c r="D82" s="41">
        <f>SUM([2]Ф.2.1:Ф.2.50!D82)</f>
        <v>0</v>
      </c>
      <c r="E82" s="41">
        <f>SUM([2]Ф.2.1:Ф.2.50!E82)</f>
        <v>0</v>
      </c>
      <c r="F82" s="41">
        <f>SUM([2]Ф.2.1:Ф.2.50!F82)</f>
        <v>0</v>
      </c>
      <c r="G82" s="41">
        <f>SUM([2]Ф.2.1:Ф.2.50!G82)</f>
        <v>0</v>
      </c>
      <c r="H82" s="41">
        <f>SUM([2]Ф.2.1:Ф.2.50!H82)</f>
        <v>0</v>
      </c>
      <c r="I82" s="41">
        <f>SUM([2]Ф.2.1:Ф.2.50!I82)</f>
        <v>0</v>
      </c>
      <c r="J82" s="41">
        <f>SUM([2]Ф.2.1:Ф.2.50!J82)</f>
        <v>0</v>
      </c>
    </row>
    <row r="83" spans="1:10" s="12" customFormat="1" ht="30.6" x14ac:dyDescent="0.2">
      <c r="A83" s="39" t="s">
        <v>91</v>
      </c>
      <c r="B83" s="39">
        <v>4200</v>
      </c>
      <c r="C83" s="39">
        <v>610</v>
      </c>
      <c r="D83" s="41">
        <f>SUM([2]Ф.2.1:Ф.2.50!D83)</f>
        <v>0</v>
      </c>
      <c r="E83" s="41">
        <f>SUM([2]Ф.2.1:Ф.2.50!E83)</f>
        <v>0</v>
      </c>
      <c r="F83" s="41">
        <f>SUM([2]Ф.2.1:Ф.2.50!F83)</f>
        <v>0</v>
      </c>
      <c r="G83" s="41">
        <f>SUM([2]Ф.2.1:Ф.2.50!G83)</f>
        <v>0</v>
      </c>
      <c r="H83" s="41">
        <f>SUM([2]Ф.2.1:Ф.2.50!H83)</f>
        <v>0</v>
      </c>
      <c r="I83" s="41">
        <f>SUM([2]Ф.2.1:Ф.2.50!I83)</f>
        <v>0</v>
      </c>
      <c r="J83" s="41">
        <f>SUM([2]Ф.2.1:Ф.2.50!J83)</f>
        <v>0</v>
      </c>
    </row>
    <row r="84" spans="1:10" s="12" customFormat="1" ht="30.6" x14ac:dyDescent="0.2">
      <c r="A84" s="49" t="s">
        <v>92</v>
      </c>
      <c r="B84" s="50">
        <v>4210</v>
      </c>
      <c r="C84" s="50">
        <v>620</v>
      </c>
      <c r="D84" s="41">
        <f>SUM([2]Ф.2.1:Ф.2.50!D84)</f>
        <v>0</v>
      </c>
      <c r="E84" s="41">
        <f>SUM([2]Ф.2.1:Ф.2.50!E84)</f>
        <v>0</v>
      </c>
      <c r="F84" s="41">
        <f>SUM([2]Ф.2.1:Ф.2.50!F84)</f>
        <v>0</v>
      </c>
      <c r="G84" s="41">
        <f>SUM([2]Ф.2.1:Ф.2.50!G84)</f>
        <v>0</v>
      </c>
      <c r="H84" s="41">
        <f>SUM([2]Ф.2.1:Ф.2.50!H84)</f>
        <v>0</v>
      </c>
      <c r="I84" s="41">
        <f>SUM([2]Ф.2.1:Ф.2.50!I84)</f>
        <v>0</v>
      </c>
      <c r="J84" s="41">
        <f>SUM([2]Ф.2.1:Ф.2.50!J84)</f>
        <v>0</v>
      </c>
    </row>
    <row r="85" spans="1:10" s="12" customFormat="1" ht="10.199999999999999" x14ac:dyDescent="0.2">
      <c r="A85" s="51" t="s">
        <v>93</v>
      </c>
      <c r="B85" s="35">
        <v>5000</v>
      </c>
      <c r="C85" s="35">
        <v>630</v>
      </c>
      <c r="D85" s="168" t="s">
        <v>94</v>
      </c>
      <c r="E85" s="41">
        <f>E23-E26-E29-E32-E33-E37-E45-E53</f>
        <v>7384021.1999999881</v>
      </c>
      <c r="F85" s="169" t="s">
        <v>94</v>
      </c>
      <c r="G85" s="169" t="s">
        <v>94</v>
      </c>
      <c r="H85" s="169" t="s">
        <v>94</v>
      </c>
      <c r="I85" s="169" t="s">
        <v>94</v>
      </c>
      <c r="J85" s="128" t="s">
        <v>94</v>
      </c>
    </row>
    <row r="86" spans="1:10" s="12" customFormat="1" ht="20.399999999999999" x14ac:dyDescent="0.2">
      <c r="A86" s="51" t="s">
        <v>95</v>
      </c>
      <c r="B86" s="35">
        <v>9000</v>
      </c>
      <c r="C86" s="35">
        <v>640</v>
      </c>
      <c r="D86" s="41">
        <f>SUM([2]Ф.2.1:Ф.2.50!D86)</f>
        <v>0</v>
      </c>
      <c r="E86" s="41">
        <f>SUM([2]Ф.2.1:Ф.2.50!E86)</f>
        <v>0</v>
      </c>
      <c r="F86" s="41">
        <f>SUM([2]Ф.2.1:Ф.2.50!F86)</f>
        <v>0</v>
      </c>
      <c r="G86" s="41">
        <f>SUM([2]Ф.2.1:Ф.2.50!G86)</f>
        <v>0</v>
      </c>
      <c r="H86" s="41">
        <f>SUM([2]Ф.2.1:Ф.2.50!H86)</f>
        <v>0</v>
      </c>
      <c r="I86" s="41">
        <f>SUM([2]Ф.2.1:Ф.2.50!I86)</f>
        <v>0</v>
      </c>
      <c r="J86" s="41">
        <f>SUM([2]Ф.2.1:Ф.2.50!J86)</f>
        <v>0</v>
      </c>
    </row>
    <row r="87" spans="1:10" s="12" customFormat="1" ht="10.199999999999999" hidden="1" x14ac:dyDescent="0.2">
      <c r="A87" s="59"/>
      <c r="B87" s="770"/>
      <c r="C87" s="770"/>
      <c r="D87" s="771"/>
      <c r="E87" s="771"/>
      <c r="F87" s="771"/>
      <c r="G87" s="771"/>
      <c r="H87" s="771"/>
      <c r="I87" s="771"/>
      <c r="J87" s="771"/>
    </row>
    <row r="88" spans="1:10" s="12" customFormat="1" ht="10.199999999999999" hidden="1" x14ac:dyDescent="0.2">
      <c r="A88" s="51"/>
      <c r="B88" s="772"/>
      <c r="C88" s="772"/>
      <c r="D88" s="771"/>
      <c r="E88" s="771"/>
      <c r="F88" s="771"/>
      <c r="G88" s="771"/>
      <c r="H88" s="771"/>
      <c r="I88" s="771"/>
      <c r="J88" s="771"/>
    </row>
    <row r="89" spans="1:10" s="12" customFormat="1" ht="10.199999999999999" hidden="1" x14ac:dyDescent="0.2">
      <c r="A89" s="51"/>
      <c r="B89" s="772"/>
      <c r="C89" s="772"/>
      <c r="D89" s="771"/>
      <c r="E89" s="771"/>
      <c r="F89" s="771"/>
      <c r="G89" s="771"/>
      <c r="H89" s="771"/>
      <c r="I89" s="771"/>
      <c r="J89" s="771"/>
    </row>
    <row r="90" spans="1:10" s="12" customFormat="1" ht="13.2" hidden="1" x14ac:dyDescent="0.2">
      <c r="A90" s="66"/>
      <c r="B90" s="772"/>
      <c r="C90" s="772"/>
      <c r="D90" s="771"/>
      <c r="E90" s="771"/>
      <c r="F90" s="771"/>
      <c r="G90" s="771"/>
      <c r="H90" s="771"/>
      <c r="I90" s="771"/>
      <c r="J90" s="771"/>
    </row>
    <row r="91" spans="1:10" s="12" customFormat="1" ht="10.199999999999999" hidden="1" x14ac:dyDescent="0.2">
      <c r="A91" s="49"/>
      <c r="B91" s="773"/>
      <c r="C91" s="773"/>
      <c r="D91" s="771"/>
      <c r="E91" s="771"/>
      <c r="F91" s="771"/>
      <c r="G91" s="771"/>
      <c r="H91" s="771"/>
      <c r="I91" s="771"/>
      <c r="J91" s="771"/>
    </row>
    <row r="92" spans="1:10" s="12" customFormat="1" ht="10.199999999999999" hidden="1" x14ac:dyDescent="0.2">
      <c r="A92" s="51"/>
      <c r="B92" s="772"/>
      <c r="C92" s="772"/>
      <c r="D92" s="771"/>
      <c r="E92" s="771"/>
      <c r="F92" s="771"/>
      <c r="G92" s="771"/>
      <c r="H92" s="771"/>
      <c r="I92" s="771"/>
      <c r="J92" s="771"/>
    </row>
    <row r="93" spans="1:10" s="12" customFormat="1" ht="10.199999999999999" hidden="1" x14ac:dyDescent="0.2">
      <c r="A93" s="51"/>
      <c r="B93" s="772"/>
      <c r="C93" s="772"/>
      <c r="D93" s="771"/>
      <c r="E93" s="771"/>
      <c r="F93" s="771"/>
      <c r="G93" s="771"/>
      <c r="H93" s="771"/>
      <c r="I93" s="771"/>
      <c r="J93" s="771"/>
    </row>
    <row r="94" spans="1:10" s="12" customFormat="1" ht="10.199999999999999" hidden="1" x14ac:dyDescent="0.2">
      <c r="A94" s="51"/>
      <c r="B94" s="772"/>
      <c r="C94" s="772"/>
      <c r="D94" s="771"/>
      <c r="E94" s="771"/>
      <c r="F94" s="771"/>
      <c r="G94" s="771"/>
      <c r="H94" s="771"/>
      <c r="I94" s="771"/>
      <c r="J94" s="771"/>
    </row>
    <row r="95" spans="1:10" s="12" customFormat="1" ht="11.4" hidden="1" x14ac:dyDescent="0.2">
      <c r="A95" s="65"/>
      <c r="B95" s="774"/>
      <c r="C95" s="774"/>
      <c r="D95" s="771"/>
      <c r="E95" s="771"/>
      <c r="F95" s="771"/>
      <c r="G95" s="771"/>
      <c r="H95" s="771"/>
      <c r="I95" s="771"/>
      <c r="J95" s="771"/>
    </row>
    <row r="96" spans="1:10" s="12" customFormat="1" ht="10.199999999999999" hidden="1" x14ac:dyDescent="0.2">
      <c r="A96" s="49"/>
      <c r="B96" s="773"/>
      <c r="C96" s="773"/>
      <c r="D96" s="771"/>
      <c r="E96" s="771"/>
      <c r="F96" s="771"/>
      <c r="G96" s="771"/>
      <c r="H96" s="771"/>
      <c r="I96" s="771"/>
      <c r="J96" s="771"/>
    </row>
    <row r="97" spans="1:10" s="12" customFormat="1" ht="10.199999999999999" hidden="1" x14ac:dyDescent="0.2">
      <c r="A97" s="49"/>
      <c r="B97" s="773"/>
      <c r="C97" s="773"/>
      <c r="D97" s="771"/>
      <c r="E97" s="771"/>
      <c r="F97" s="771"/>
      <c r="G97" s="771"/>
      <c r="H97" s="771"/>
      <c r="I97" s="771"/>
      <c r="J97" s="771"/>
    </row>
    <row r="98" spans="1:10" s="12" customFormat="1" ht="10.199999999999999" hidden="1" x14ac:dyDescent="0.2">
      <c r="A98" s="176"/>
      <c r="B98" s="775"/>
      <c r="C98" s="772"/>
      <c r="D98" s="776"/>
      <c r="E98" s="771"/>
      <c r="F98" s="776"/>
      <c r="G98" s="776"/>
      <c r="H98" s="776"/>
      <c r="I98" s="776"/>
      <c r="J98" s="776"/>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activeCell="R22" sqref="R22"/>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10.88671875" style="3" customWidth="1"/>
    <col min="10" max="10" width="10.664062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10.88671875" style="3" customWidth="1"/>
    <col min="266" max="266" width="10.664062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10.88671875" style="3" customWidth="1"/>
    <col min="522" max="522" width="10.664062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10.88671875" style="3" customWidth="1"/>
    <col min="778" max="778" width="10.664062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10.88671875" style="3" customWidth="1"/>
    <col min="1034" max="1034" width="10.664062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10.88671875" style="3" customWidth="1"/>
    <col min="1290" max="1290" width="10.664062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10.88671875" style="3" customWidth="1"/>
    <col min="1546" max="1546" width="10.664062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10.88671875" style="3" customWidth="1"/>
    <col min="1802" max="1802" width="10.664062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10.88671875" style="3" customWidth="1"/>
    <col min="2058" max="2058" width="10.664062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10.88671875" style="3" customWidth="1"/>
    <col min="2314" max="2314" width="10.664062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10.88671875" style="3" customWidth="1"/>
    <col min="2570" max="2570" width="10.664062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10.88671875" style="3" customWidth="1"/>
    <col min="2826" max="2826" width="10.664062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10.88671875" style="3" customWidth="1"/>
    <col min="3082" max="3082" width="10.664062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10.88671875" style="3" customWidth="1"/>
    <col min="3338" max="3338" width="10.664062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10.88671875" style="3" customWidth="1"/>
    <col min="3594" max="3594" width="10.664062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10.88671875" style="3" customWidth="1"/>
    <col min="3850" max="3850" width="10.664062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10.88671875" style="3" customWidth="1"/>
    <col min="4106" max="4106" width="10.664062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10.88671875" style="3" customWidth="1"/>
    <col min="4362" max="4362" width="10.664062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10.88671875" style="3" customWidth="1"/>
    <col min="4618" max="4618" width="10.664062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10.88671875" style="3" customWidth="1"/>
    <col min="4874" max="4874" width="10.664062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10.88671875" style="3" customWidth="1"/>
    <col min="5130" max="5130" width="10.664062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10.88671875" style="3" customWidth="1"/>
    <col min="5386" max="5386" width="10.664062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10.88671875" style="3" customWidth="1"/>
    <col min="5642" max="5642" width="10.664062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10.88671875" style="3" customWidth="1"/>
    <col min="5898" max="5898" width="10.664062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10.88671875" style="3" customWidth="1"/>
    <col min="6154" max="6154" width="10.664062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10.88671875" style="3" customWidth="1"/>
    <col min="6410" max="6410" width="10.664062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10.88671875" style="3" customWidth="1"/>
    <col min="6666" max="6666" width="10.664062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10.88671875" style="3" customWidth="1"/>
    <col min="6922" max="6922" width="10.664062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10.88671875" style="3" customWidth="1"/>
    <col min="7178" max="7178" width="10.664062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10.88671875" style="3" customWidth="1"/>
    <col min="7434" max="7434" width="10.664062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10.88671875" style="3" customWidth="1"/>
    <col min="7690" max="7690" width="10.664062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10.88671875" style="3" customWidth="1"/>
    <col min="7946" max="7946" width="10.664062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10.88671875" style="3" customWidth="1"/>
    <col min="8202" max="8202" width="10.664062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10.88671875" style="3" customWidth="1"/>
    <col min="8458" max="8458" width="10.664062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10.88671875" style="3" customWidth="1"/>
    <col min="8714" max="8714" width="10.664062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10.88671875" style="3" customWidth="1"/>
    <col min="8970" max="8970" width="10.664062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10.88671875" style="3" customWidth="1"/>
    <col min="9226" max="9226" width="10.664062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10.88671875" style="3" customWidth="1"/>
    <col min="9482" max="9482" width="10.664062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10.88671875" style="3" customWidth="1"/>
    <col min="9738" max="9738" width="10.664062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10.88671875" style="3" customWidth="1"/>
    <col min="9994" max="9994" width="10.664062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10.88671875" style="3" customWidth="1"/>
    <col min="10250" max="10250" width="10.664062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10.88671875" style="3" customWidth="1"/>
    <col min="10506" max="10506" width="10.664062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10.88671875" style="3" customWidth="1"/>
    <col min="10762" max="10762" width="10.664062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10.88671875" style="3" customWidth="1"/>
    <col min="11018" max="11018" width="10.664062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10.88671875" style="3" customWidth="1"/>
    <col min="11274" max="11274" width="10.664062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10.88671875" style="3" customWidth="1"/>
    <col min="11530" max="11530" width="10.664062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10.88671875" style="3" customWidth="1"/>
    <col min="11786" max="11786" width="10.664062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10.88671875" style="3" customWidth="1"/>
    <col min="12042" max="12042" width="10.664062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10.88671875" style="3" customWidth="1"/>
    <col min="12298" max="12298" width="10.664062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10.88671875" style="3" customWidth="1"/>
    <col min="12554" max="12554" width="10.664062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10.88671875" style="3" customWidth="1"/>
    <col min="12810" max="12810" width="10.664062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10.88671875" style="3" customWidth="1"/>
    <col min="13066" max="13066" width="10.664062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10.88671875" style="3" customWidth="1"/>
    <col min="13322" max="13322" width="10.664062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10.88671875" style="3" customWidth="1"/>
    <col min="13578" max="13578" width="10.664062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10.88671875" style="3" customWidth="1"/>
    <col min="13834" max="13834" width="10.664062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10.88671875" style="3" customWidth="1"/>
    <col min="14090" max="14090" width="10.664062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10.88671875" style="3" customWidth="1"/>
    <col min="14346" max="14346" width="10.664062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10.88671875" style="3" customWidth="1"/>
    <col min="14602" max="14602" width="10.664062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10.88671875" style="3" customWidth="1"/>
    <col min="14858" max="14858" width="10.664062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10.88671875" style="3" customWidth="1"/>
    <col min="15114" max="15114" width="10.664062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10.88671875" style="3" customWidth="1"/>
    <col min="15370" max="15370" width="10.664062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10.88671875" style="3" customWidth="1"/>
    <col min="15626" max="15626" width="10.664062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10.88671875" style="3" customWidth="1"/>
    <col min="15882" max="15882" width="10.664062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10.88671875" style="3" customWidth="1"/>
    <col min="16138" max="16138" width="10.664062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161</v>
      </c>
      <c r="F15" s="121" t="str">
        <f>IF(E15&gt;0,VLOOKUP(E15,[1]ДовидникКФК!A$1:B$65536,2,FALSE),"")</f>
        <v>Фінансування енергозберігаючих заходів</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0</v>
      </c>
      <c r="E26" s="263">
        <v>0</v>
      </c>
      <c r="F26" s="265">
        <v>0</v>
      </c>
      <c r="G26" s="265">
        <v>0</v>
      </c>
      <c r="H26" s="263">
        <v>0</v>
      </c>
      <c r="I26" s="263">
        <v>0</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c r="F62" s="267">
        <f t="shared" ref="F62:L62" si="12">F63+F77</f>
        <v>0</v>
      </c>
      <c r="G62" s="267">
        <f t="shared" si="12"/>
        <v>0</v>
      </c>
      <c r="H62" s="267">
        <f t="shared" si="12"/>
        <v>0</v>
      </c>
      <c r="I62" s="267"/>
      <c r="J62" s="267"/>
      <c r="K62" s="267"/>
      <c r="L62" s="267">
        <f t="shared" si="12"/>
        <v>0</v>
      </c>
      <c r="M62" s="267"/>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c r="F73" s="269">
        <v>0</v>
      </c>
      <c r="G73" s="269">
        <v>0</v>
      </c>
      <c r="H73" s="269">
        <v>0</v>
      </c>
      <c r="I73" s="241">
        <f>SUM(J73:K73)</f>
        <v>0</v>
      </c>
      <c r="J73" s="269">
        <v>0</v>
      </c>
      <c r="K73" s="269"/>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158</v>
      </c>
      <c r="F15" s="121" t="str">
        <f>IF(E15&gt;0,VLOOKUP(E15,[1]ДовидникКФК!A$1:B$65536,2,FALSE),"")</f>
        <v>Капітальні вкладення</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0</v>
      </c>
      <c r="E26" s="263">
        <v>0</v>
      </c>
      <c r="F26" s="265">
        <v>0</v>
      </c>
      <c r="G26" s="265">
        <v>0</v>
      </c>
      <c r="H26" s="263">
        <v>0</v>
      </c>
      <c r="I26" s="263">
        <v>0</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49909.64</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v>49909.64</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49909.64</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49909.64</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49909.64</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IF([1]ЗАПОЛНИТЬ!$F$7=1,CONCATENATE([1]шапки!A6),CONCATENATE([1]шапки!A6,[1]шапки!C6))</f>
        <v xml:space="preserve">про заборгованість за бюджетними коштами (форма   № 7д, </v>
      </c>
      <c r="B5" s="6"/>
      <c r="C5" s="6"/>
      <c r="D5" s="6"/>
      <c r="E5" s="6"/>
      <c r="F5" s="6"/>
      <c r="G5" s="6"/>
      <c r="H5" s="7" t="str">
        <f>IF([1]ЗАПОЛНИТЬ!$F$7=1,[1]шапки!C6,[1]шапки!D6)</f>
        <v xml:space="preserve">   №7м)</v>
      </c>
      <c r="I5" s="8" t="str">
        <f>IF([1]ЗАПОЛНИТЬ!$F$7=1,[1]шапки!D6,"")</f>
        <v/>
      </c>
      <c r="L5" s="8"/>
      <c r="M5" s="8"/>
    </row>
    <row r="6" spans="1:13" x14ac:dyDescent="0.25">
      <c r="A6" s="5" t="str">
        <f>CONCATENATE("на ",[1]ЗАПОЛНИТЬ!$B$18," ",[1]ЗАПОЛНИТЬ!$C$18)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75" customHeight="1" x14ac:dyDescent="0.25">
      <c r="A9" s="116" t="s">
        <v>4</v>
      </c>
      <c r="B9" s="15" t="str">
        <f>[1]ЗАПОЛНИТЬ!B3</f>
        <v>Відділ освіти Амур-Нижньодніпровської районної у місті ради</v>
      </c>
      <c r="C9" s="15"/>
      <c r="D9" s="15"/>
      <c r="E9" s="15"/>
      <c r="F9" s="15"/>
      <c r="G9" s="15"/>
      <c r="H9" s="15"/>
      <c r="I9" s="15"/>
      <c r="J9" s="15"/>
      <c r="K9" s="117" t="str">
        <f>[1]ЗАПОЛНИТЬ!A13</f>
        <v>за ЄДРПОУ</v>
      </c>
      <c r="M9" s="17" t="str">
        <f>[1]ЗАПОЛНИТЬ!B13</f>
        <v>02142187</v>
      </c>
    </row>
    <row r="10" spans="1:13" s="12" customFormat="1" ht="11.25" customHeight="1" x14ac:dyDescent="0.25">
      <c r="A10" s="18" t="s">
        <v>6</v>
      </c>
      <c r="B10" s="19" t="str">
        <f>[1]ЗАПОЛНИТЬ!B5</f>
        <v>49023, м. Дніпропетровськ, пр. Воронцова, 31</v>
      </c>
      <c r="C10" s="19"/>
      <c r="D10" s="19"/>
      <c r="E10" s="19"/>
      <c r="F10" s="19"/>
      <c r="G10" s="19"/>
      <c r="H10" s="19"/>
      <c r="I10" s="19"/>
      <c r="J10" s="19"/>
      <c r="K10" s="117" t="str">
        <f>[1]ЗАПОЛНИТЬ!A14</f>
        <v>за КОАТУУ</v>
      </c>
      <c r="M10" s="17">
        <f>[1]ЗАПОЛНИТЬ!B14</f>
        <v>1210136300</v>
      </c>
    </row>
    <row r="11" spans="1:13" s="12" customFormat="1" ht="11.25" customHeight="1" x14ac:dyDescent="0.25">
      <c r="A11" s="18" t="str">
        <f>[1]Ф.4.3.1.КВК2!A11</f>
        <v>Організаційно-правова форма господарювання</v>
      </c>
      <c r="B11" s="255" t="str">
        <f>[1]ЗАПОЛНИТЬ!D15</f>
        <v>Орган місцевого самоврядування</v>
      </c>
      <c r="C11" s="255"/>
      <c r="D11" s="255"/>
      <c r="E11" s="255"/>
      <c r="F11" s="255"/>
      <c r="G11" s="255"/>
      <c r="H11" s="255"/>
      <c r="I11" s="255"/>
      <c r="J11" s="255"/>
      <c r="K11" s="117" t="str">
        <f>[1]ЗАПОЛНИТЬ!A15</f>
        <v>за КОПФГ</v>
      </c>
      <c r="L11" s="256"/>
      <c r="M11" s="17">
        <f>[1]ЗАПОЛНИТЬ!B15</f>
        <v>420</v>
      </c>
    </row>
    <row r="12" spans="1:13" s="12" customFormat="1" ht="11.25" customHeight="1" x14ac:dyDescent="0.2">
      <c r="A12" s="162" t="s">
        <v>101</v>
      </c>
      <c r="B12" s="162"/>
      <c r="C12" s="162"/>
      <c r="D12" s="162"/>
      <c r="E12" s="120" t="str">
        <f>[1]ЗАПОЛНИТЬ!H9</f>
        <v>-</v>
      </c>
      <c r="F12" s="257" t="str">
        <f>IF(E12&gt;0,VLOOKUP(E12,'[1]ДовидникКВК(ГОС)'!A$1:B$65536,2,FALSE),"")</f>
        <v>-</v>
      </c>
      <c r="G12" s="257"/>
      <c r="H12" s="257"/>
      <c r="I12" s="257"/>
      <c r="J12" s="257"/>
      <c r="K12" s="257"/>
      <c r="L12" s="257"/>
    </row>
    <row r="13" spans="1:13" s="12" customFormat="1" ht="21.75" customHeight="1" x14ac:dyDescent="0.25">
      <c r="A13" s="21" t="s">
        <v>12</v>
      </c>
      <c r="B13" s="21"/>
      <c r="C13" s="21"/>
      <c r="D13" s="21"/>
      <c r="E13" s="258"/>
      <c r="F13" s="150" t="str">
        <f>IF(E13&gt;0,VLOOKUP(E13,[1]ДовидникКПК!B$1:C$65536,2,FALSE),"")</f>
        <v/>
      </c>
      <c r="G13" s="150"/>
      <c r="H13" s="150"/>
      <c r="I13" s="150"/>
      <c r="J13" s="150"/>
      <c r="K13" s="150"/>
      <c r="L13" s="150"/>
      <c r="M13" s="259"/>
    </row>
    <row r="14" spans="1:13" s="12" customFormat="1" ht="10.8" x14ac:dyDescent="0.25">
      <c r="A14" s="21" t="s">
        <v>13</v>
      </c>
      <c r="B14" s="21"/>
      <c r="C14" s="21"/>
      <c r="D14" s="21"/>
      <c r="E14" s="28" t="str">
        <f>[1]ЗАПОЛНИТЬ!H10</f>
        <v>-</v>
      </c>
      <c r="F14" s="121" t="str">
        <f>[1]ЗАПОЛНИТЬ!I10</f>
        <v>10 - Орган з питань освіти і науки, молоді</v>
      </c>
      <c r="G14" s="121"/>
      <c r="H14" s="121"/>
      <c r="I14" s="121"/>
      <c r="J14" s="121"/>
      <c r="K14" s="121"/>
      <c r="L14" s="121"/>
      <c r="M14" s="260"/>
    </row>
    <row r="15" spans="1:13" s="12" customFormat="1" ht="43.5" customHeight="1" x14ac:dyDescent="0.25">
      <c r="A15" s="21" t="s">
        <v>14</v>
      </c>
      <c r="B15" s="21"/>
      <c r="C15" s="21"/>
      <c r="D15" s="21"/>
      <c r="E15" s="86" t="s">
        <v>163</v>
      </c>
      <c r="F15" s="121" t="str">
        <f>IF(E15&gt;0,VLOOKUP(E15,[1]ДовидникКФК!A$1:B$65536,2,FALSE),"")</f>
        <v>Централізовані бухгалтеріі обласних, міських, районних відділів освіти</v>
      </c>
      <c r="G15" s="121"/>
      <c r="H15" s="121"/>
      <c r="I15" s="121"/>
      <c r="J15" s="121"/>
      <c r="K15" s="121"/>
      <c r="L15" s="121"/>
      <c r="M15" s="260"/>
    </row>
    <row r="16" spans="1:13" s="12" customFormat="1" ht="10.199999999999999" x14ac:dyDescent="0.2">
      <c r="A16" s="235" t="s">
        <v>194</v>
      </c>
    </row>
    <row r="17" spans="1:14" s="12" customFormat="1" ht="10.199999999999999" x14ac:dyDescent="0.2">
      <c r="A17" s="33" t="s">
        <v>16</v>
      </c>
    </row>
    <row r="18" spans="1:14" s="12" customFormat="1" ht="19.5" customHeight="1" x14ac:dyDescent="0.2">
      <c r="A18" s="261" t="s">
        <v>167</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63">
        <v>0</v>
      </c>
      <c r="E26" s="263">
        <v>0</v>
      </c>
      <c r="F26" s="265">
        <v>0</v>
      </c>
      <c r="G26" s="265">
        <v>0</v>
      </c>
      <c r="H26" s="263">
        <v>0</v>
      </c>
      <c r="I26" s="263">
        <v>0</v>
      </c>
      <c r="J26" s="265">
        <v>0</v>
      </c>
      <c r="K26" s="243" t="s">
        <v>27</v>
      </c>
      <c r="L26" s="265">
        <v>0</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[1]ЗАПОЛНИТЬ!F30</f>
        <v xml:space="preserve">Керівник </v>
      </c>
      <c r="C84" s="76"/>
      <c r="D84" s="76"/>
      <c r="E84" s="76"/>
      <c r="F84" s="76"/>
      <c r="G84" s="146"/>
      <c r="H84" s="146"/>
      <c r="J84" s="110" t="str">
        <f>[1]ЗАПОЛНИТЬ!F26</f>
        <v>Л. О. Темченко</v>
      </c>
      <c r="K84" s="110"/>
      <c r="L84" s="110"/>
    </row>
    <row r="85" spans="1:13" x14ac:dyDescent="0.25">
      <c r="A85" s="76"/>
      <c r="C85" s="76"/>
      <c r="D85" s="76"/>
      <c r="E85" s="76"/>
      <c r="F85" s="76"/>
      <c r="G85" s="147" t="s">
        <v>97</v>
      </c>
      <c r="H85" s="147"/>
      <c r="J85" s="113" t="s">
        <v>98</v>
      </c>
      <c r="K85" s="113"/>
    </row>
    <row r="86" spans="1:13" x14ac:dyDescent="0.25">
      <c r="A86" s="76" t="str">
        <f>[1]ЗАПОЛНИТЬ!F31</f>
        <v>Головний бухгалтер</v>
      </c>
      <c r="C86" s="76"/>
      <c r="D86" s="76"/>
      <c r="E86" s="76"/>
      <c r="F86" s="76"/>
      <c r="G86" s="146"/>
      <c r="H86" s="146"/>
      <c r="J86" s="110" t="str">
        <f>[1]ЗАПОЛНИТЬ!F28</f>
        <v>А. М. Трусевич</v>
      </c>
      <c r="K86" s="110"/>
      <c r="L86" s="110"/>
    </row>
    <row r="87" spans="1:13" x14ac:dyDescent="0.25">
      <c r="A87" s="3" t="str">
        <f>[1]ЗАПОЛНИТЬ!C19</f>
        <v>" 12 "січня2016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E20:F20"/>
    <mergeCell ref="G20:G24"/>
    <mergeCell ref="H20:H24"/>
    <mergeCell ref="I20:K20"/>
    <mergeCell ref="L20:L24"/>
    <mergeCell ref="E21:E24"/>
    <mergeCell ref="F21:F24"/>
    <mergeCell ref="I21:I24"/>
    <mergeCell ref="J21:K21"/>
    <mergeCell ref="J22:J24"/>
    <mergeCell ref="A15:D15"/>
    <mergeCell ref="F15:M15"/>
    <mergeCell ref="A18:L18"/>
    <mergeCell ref="A19:A24"/>
    <mergeCell ref="B19:B24"/>
    <mergeCell ref="C19:C24"/>
    <mergeCell ref="D19:G19"/>
    <mergeCell ref="H19:L19"/>
    <mergeCell ref="M19:M24"/>
    <mergeCell ref="D20:D24"/>
    <mergeCell ref="B11:J11"/>
    <mergeCell ref="A12:D12"/>
    <mergeCell ref="F12:L12"/>
    <mergeCell ref="A13:D13"/>
    <mergeCell ref="F13:M13"/>
    <mergeCell ref="A14:D14"/>
    <mergeCell ref="F14:M14"/>
    <mergeCell ref="J1:M3"/>
    <mergeCell ref="A4:M4"/>
    <mergeCell ref="A5:G5"/>
    <mergeCell ref="A6:M6"/>
    <mergeCell ref="B9:J9"/>
    <mergeCell ref="B10:J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211" customWidth="1"/>
    <col min="2" max="2" width="4.6640625" style="211" customWidth="1"/>
    <col min="3" max="3" width="3.88671875" style="211" customWidth="1"/>
    <col min="4" max="4" width="7.5546875" style="211" customWidth="1"/>
    <col min="5" max="5" width="9.109375" style="211" customWidth="1"/>
    <col min="6" max="6" width="8.109375" style="211" customWidth="1"/>
    <col min="7" max="7" width="7.44140625" style="211" customWidth="1"/>
    <col min="8" max="8" width="8.88671875" style="211" customWidth="1"/>
    <col min="9" max="9" width="8.5546875" style="211" customWidth="1"/>
    <col min="10" max="10" width="8.109375" style="211" customWidth="1"/>
    <col min="11" max="11" width="9.44140625" style="211" customWidth="1"/>
    <col min="12" max="12" width="6.6640625" style="211" customWidth="1"/>
    <col min="13" max="13" width="11.44140625" style="211" customWidth="1"/>
    <col min="14" max="256" width="9.109375" style="211"/>
    <col min="257" max="257" width="61.6640625" style="211" customWidth="1"/>
    <col min="258" max="258" width="4.6640625" style="211" customWidth="1"/>
    <col min="259" max="259" width="3.88671875" style="211" customWidth="1"/>
    <col min="260" max="260" width="7.5546875" style="211" customWidth="1"/>
    <col min="261" max="261" width="9.109375" style="211" customWidth="1"/>
    <col min="262" max="262" width="8.109375" style="211" customWidth="1"/>
    <col min="263" max="263" width="7.44140625" style="211" customWidth="1"/>
    <col min="264" max="264" width="8.88671875" style="211" customWidth="1"/>
    <col min="265" max="265" width="8.5546875" style="211" customWidth="1"/>
    <col min="266" max="266" width="8.109375" style="211" customWidth="1"/>
    <col min="267" max="267" width="9.44140625" style="211" customWidth="1"/>
    <col min="268" max="268" width="6.6640625" style="211" customWidth="1"/>
    <col min="269" max="269" width="11.44140625" style="211" customWidth="1"/>
    <col min="270" max="512" width="9.109375" style="211"/>
    <col min="513" max="513" width="61.6640625" style="211" customWidth="1"/>
    <col min="514" max="514" width="4.6640625" style="211" customWidth="1"/>
    <col min="515" max="515" width="3.88671875" style="211" customWidth="1"/>
    <col min="516" max="516" width="7.5546875" style="211" customWidth="1"/>
    <col min="517" max="517" width="9.109375" style="211" customWidth="1"/>
    <col min="518" max="518" width="8.109375" style="211" customWidth="1"/>
    <col min="519" max="519" width="7.44140625" style="211" customWidth="1"/>
    <col min="520" max="520" width="8.88671875" style="211" customWidth="1"/>
    <col min="521" max="521" width="8.5546875" style="211" customWidth="1"/>
    <col min="522" max="522" width="8.109375" style="211" customWidth="1"/>
    <col min="523" max="523" width="9.44140625" style="211" customWidth="1"/>
    <col min="524" max="524" width="6.6640625" style="211" customWidth="1"/>
    <col min="525" max="525" width="11.44140625" style="211" customWidth="1"/>
    <col min="526" max="768" width="9.109375" style="211"/>
    <col min="769" max="769" width="61.6640625" style="211" customWidth="1"/>
    <col min="770" max="770" width="4.6640625" style="211" customWidth="1"/>
    <col min="771" max="771" width="3.88671875" style="211" customWidth="1"/>
    <col min="772" max="772" width="7.5546875" style="211" customWidth="1"/>
    <col min="773" max="773" width="9.109375" style="211" customWidth="1"/>
    <col min="774" max="774" width="8.109375" style="211" customWidth="1"/>
    <col min="775" max="775" width="7.44140625" style="211" customWidth="1"/>
    <col min="776" max="776" width="8.88671875" style="211" customWidth="1"/>
    <col min="777" max="777" width="8.5546875" style="211" customWidth="1"/>
    <col min="778" max="778" width="8.109375" style="211" customWidth="1"/>
    <col min="779" max="779" width="9.44140625" style="211" customWidth="1"/>
    <col min="780" max="780" width="6.6640625" style="211" customWidth="1"/>
    <col min="781" max="781" width="11.44140625" style="211" customWidth="1"/>
    <col min="782" max="1024" width="9.109375" style="211"/>
    <col min="1025" max="1025" width="61.6640625" style="211" customWidth="1"/>
    <col min="1026" max="1026" width="4.6640625" style="211" customWidth="1"/>
    <col min="1027" max="1027" width="3.88671875" style="211" customWidth="1"/>
    <col min="1028" max="1028" width="7.5546875" style="211" customWidth="1"/>
    <col min="1029" max="1029" width="9.109375" style="211" customWidth="1"/>
    <col min="1030" max="1030" width="8.109375" style="211" customWidth="1"/>
    <col min="1031" max="1031" width="7.44140625" style="211" customWidth="1"/>
    <col min="1032" max="1032" width="8.88671875" style="211" customWidth="1"/>
    <col min="1033" max="1033" width="8.5546875" style="211" customWidth="1"/>
    <col min="1034" max="1034" width="8.109375" style="211" customWidth="1"/>
    <col min="1035" max="1035" width="9.44140625" style="211" customWidth="1"/>
    <col min="1036" max="1036" width="6.6640625" style="211" customWidth="1"/>
    <col min="1037" max="1037" width="11.44140625" style="211" customWidth="1"/>
    <col min="1038" max="1280" width="9.109375" style="211"/>
    <col min="1281" max="1281" width="61.6640625" style="211" customWidth="1"/>
    <col min="1282" max="1282" width="4.6640625" style="211" customWidth="1"/>
    <col min="1283" max="1283" width="3.88671875" style="211" customWidth="1"/>
    <col min="1284" max="1284" width="7.5546875" style="211" customWidth="1"/>
    <col min="1285" max="1285" width="9.109375" style="211" customWidth="1"/>
    <col min="1286" max="1286" width="8.109375" style="211" customWidth="1"/>
    <col min="1287" max="1287" width="7.44140625" style="211" customWidth="1"/>
    <col min="1288" max="1288" width="8.88671875" style="211" customWidth="1"/>
    <col min="1289" max="1289" width="8.5546875" style="211" customWidth="1"/>
    <col min="1290" max="1290" width="8.109375" style="211" customWidth="1"/>
    <col min="1291" max="1291" width="9.44140625" style="211" customWidth="1"/>
    <col min="1292" max="1292" width="6.6640625" style="211" customWidth="1"/>
    <col min="1293" max="1293" width="11.44140625" style="211" customWidth="1"/>
    <col min="1294" max="1536" width="9.109375" style="211"/>
    <col min="1537" max="1537" width="61.6640625" style="211" customWidth="1"/>
    <col min="1538" max="1538" width="4.6640625" style="211" customWidth="1"/>
    <col min="1539" max="1539" width="3.88671875" style="211" customWidth="1"/>
    <col min="1540" max="1540" width="7.5546875" style="211" customWidth="1"/>
    <col min="1541" max="1541" width="9.109375" style="211" customWidth="1"/>
    <col min="1542" max="1542" width="8.109375" style="211" customWidth="1"/>
    <col min="1543" max="1543" width="7.44140625" style="211" customWidth="1"/>
    <col min="1544" max="1544" width="8.88671875" style="211" customWidth="1"/>
    <col min="1545" max="1545" width="8.5546875" style="211" customWidth="1"/>
    <col min="1546" max="1546" width="8.109375" style="211" customWidth="1"/>
    <col min="1547" max="1547" width="9.44140625" style="211" customWidth="1"/>
    <col min="1548" max="1548" width="6.6640625" style="211" customWidth="1"/>
    <col min="1549" max="1549" width="11.44140625" style="211" customWidth="1"/>
    <col min="1550" max="1792" width="9.109375" style="211"/>
    <col min="1793" max="1793" width="61.6640625" style="211" customWidth="1"/>
    <col min="1794" max="1794" width="4.6640625" style="211" customWidth="1"/>
    <col min="1795" max="1795" width="3.88671875" style="211" customWidth="1"/>
    <col min="1796" max="1796" width="7.5546875" style="211" customWidth="1"/>
    <col min="1797" max="1797" width="9.109375" style="211" customWidth="1"/>
    <col min="1798" max="1798" width="8.109375" style="211" customWidth="1"/>
    <col min="1799" max="1799" width="7.44140625" style="211" customWidth="1"/>
    <col min="1800" max="1800" width="8.88671875" style="211" customWidth="1"/>
    <col min="1801" max="1801" width="8.5546875" style="211" customWidth="1"/>
    <col min="1802" max="1802" width="8.109375" style="211" customWidth="1"/>
    <col min="1803" max="1803" width="9.44140625" style="211" customWidth="1"/>
    <col min="1804" max="1804" width="6.6640625" style="211" customWidth="1"/>
    <col min="1805" max="1805" width="11.44140625" style="211" customWidth="1"/>
    <col min="1806" max="2048" width="9.109375" style="211"/>
    <col min="2049" max="2049" width="61.6640625" style="211" customWidth="1"/>
    <col min="2050" max="2050" width="4.6640625" style="211" customWidth="1"/>
    <col min="2051" max="2051" width="3.88671875" style="211" customWidth="1"/>
    <col min="2052" max="2052" width="7.5546875" style="211" customWidth="1"/>
    <col min="2053" max="2053" width="9.109375" style="211" customWidth="1"/>
    <col min="2054" max="2054" width="8.109375" style="211" customWidth="1"/>
    <col min="2055" max="2055" width="7.44140625" style="211" customWidth="1"/>
    <col min="2056" max="2056" width="8.88671875" style="211" customWidth="1"/>
    <col min="2057" max="2057" width="8.5546875" style="211" customWidth="1"/>
    <col min="2058" max="2058" width="8.109375" style="211" customWidth="1"/>
    <col min="2059" max="2059" width="9.44140625" style="211" customWidth="1"/>
    <col min="2060" max="2060" width="6.6640625" style="211" customWidth="1"/>
    <col min="2061" max="2061" width="11.44140625" style="211" customWidth="1"/>
    <col min="2062" max="2304" width="9.109375" style="211"/>
    <col min="2305" max="2305" width="61.6640625" style="211" customWidth="1"/>
    <col min="2306" max="2306" width="4.6640625" style="211" customWidth="1"/>
    <col min="2307" max="2307" width="3.88671875" style="211" customWidth="1"/>
    <col min="2308" max="2308" width="7.5546875" style="211" customWidth="1"/>
    <col min="2309" max="2309" width="9.109375" style="211" customWidth="1"/>
    <col min="2310" max="2310" width="8.109375" style="211" customWidth="1"/>
    <col min="2311" max="2311" width="7.44140625" style="211" customWidth="1"/>
    <col min="2312" max="2312" width="8.88671875" style="211" customWidth="1"/>
    <col min="2313" max="2313" width="8.5546875" style="211" customWidth="1"/>
    <col min="2314" max="2314" width="8.109375" style="211" customWidth="1"/>
    <col min="2315" max="2315" width="9.44140625" style="211" customWidth="1"/>
    <col min="2316" max="2316" width="6.6640625" style="211" customWidth="1"/>
    <col min="2317" max="2317" width="11.44140625" style="211" customWidth="1"/>
    <col min="2318" max="2560" width="9.109375" style="211"/>
    <col min="2561" max="2561" width="61.6640625" style="211" customWidth="1"/>
    <col min="2562" max="2562" width="4.6640625" style="211" customWidth="1"/>
    <col min="2563" max="2563" width="3.88671875" style="211" customWidth="1"/>
    <col min="2564" max="2564" width="7.5546875" style="211" customWidth="1"/>
    <col min="2565" max="2565" width="9.109375" style="211" customWidth="1"/>
    <col min="2566" max="2566" width="8.109375" style="211" customWidth="1"/>
    <col min="2567" max="2567" width="7.44140625" style="211" customWidth="1"/>
    <col min="2568" max="2568" width="8.88671875" style="211" customWidth="1"/>
    <col min="2569" max="2569" width="8.5546875" style="211" customWidth="1"/>
    <col min="2570" max="2570" width="8.109375" style="211" customWidth="1"/>
    <col min="2571" max="2571" width="9.44140625" style="211" customWidth="1"/>
    <col min="2572" max="2572" width="6.6640625" style="211" customWidth="1"/>
    <col min="2573" max="2573" width="11.44140625" style="211" customWidth="1"/>
    <col min="2574" max="2816" width="9.109375" style="211"/>
    <col min="2817" max="2817" width="61.6640625" style="211" customWidth="1"/>
    <col min="2818" max="2818" width="4.6640625" style="211" customWidth="1"/>
    <col min="2819" max="2819" width="3.88671875" style="211" customWidth="1"/>
    <col min="2820" max="2820" width="7.5546875" style="211" customWidth="1"/>
    <col min="2821" max="2821" width="9.109375" style="211" customWidth="1"/>
    <col min="2822" max="2822" width="8.109375" style="211" customWidth="1"/>
    <col min="2823" max="2823" width="7.44140625" style="211" customWidth="1"/>
    <col min="2824" max="2824" width="8.88671875" style="211" customWidth="1"/>
    <col min="2825" max="2825" width="8.5546875" style="211" customWidth="1"/>
    <col min="2826" max="2826" width="8.109375" style="211" customWidth="1"/>
    <col min="2827" max="2827" width="9.44140625" style="211" customWidth="1"/>
    <col min="2828" max="2828" width="6.6640625" style="211" customWidth="1"/>
    <col min="2829" max="2829" width="11.44140625" style="211" customWidth="1"/>
    <col min="2830" max="3072" width="9.109375" style="211"/>
    <col min="3073" max="3073" width="61.6640625" style="211" customWidth="1"/>
    <col min="3074" max="3074" width="4.6640625" style="211" customWidth="1"/>
    <col min="3075" max="3075" width="3.88671875" style="211" customWidth="1"/>
    <col min="3076" max="3076" width="7.5546875" style="211" customWidth="1"/>
    <col min="3077" max="3077" width="9.109375" style="211" customWidth="1"/>
    <col min="3078" max="3078" width="8.109375" style="211" customWidth="1"/>
    <col min="3079" max="3079" width="7.44140625" style="211" customWidth="1"/>
    <col min="3080" max="3080" width="8.88671875" style="211" customWidth="1"/>
    <col min="3081" max="3081" width="8.5546875" style="211" customWidth="1"/>
    <col min="3082" max="3082" width="8.109375" style="211" customWidth="1"/>
    <col min="3083" max="3083" width="9.44140625" style="211" customWidth="1"/>
    <col min="3084" max="3084" width="6.6640625" style="211" customWidth="1"/>
    <col min="3085" max="3085" width="11.44140625" style="211" customWidth="1"/>
    <col min="3086" max="3328" width="9.109375" style="211"/>
    <col min="3329" max="3329" width="61.6640625" style="211" customWidth="1"/>
    <col min="3330" max="3330" width="4.6640625" style="211" customWidth="1"/>
    <col min="3331" max="3331" width="3.88671875" style="211" customWidth="1"/>
    <col min="3332" max="3332" width="7.5546875" style="211" customWidth="1"/>
    <col min="3333" max="3333" width="9.109375" style="211" customWidth="1"/>
    <col min="3334" max="3334" width="8.109375" style="211" customWidth="1"/>
    <col min="3335" max="3335" width="7.44140625" style="211" customWidth="1"/>
    <col min="3336" max="3336" width="8.88671875" style="211" customWidth="1"/>
    <col min="3337" max="3337" width="8.5546875" style="211" customWidth="1"/>
    <col min="3338" max="3338" width="8.109375" style="211" customWidth="1"/>
    <col min="3339" max="3339" width="9.44140625" style="211" customWidth="1"/>
    <col min="3340" max="3340" width="6.6640625" style="211" customWidth="1"/>
    <col min="3341" max="3341" width="11.44140625" style="211" customWidth="1"/>
    <col min="3342" max="3584" width="9.109375" style="211"/>
    <col min="3585" max="3585" width="61.6640625" style="211" customWidth="1"/>
    <col min="3586" max="3586" width="4.6640625" style="211" customWidth="1"/>
    <col min="3587" max="3587" width="3.88671875" style="211" customWidth="1"/>
    <col min="3588" max="3588" width="7.5546875" style="211" customWidth="1"/>
    <col min="3589" max="3589" width="9.109375" style="211" customWidth="1"/>
    <col min="3590" max="3590" width="8.109375" style="211" customWidth="1"/>
    <col min="3591" max="3591" width="7.44140625" style="211" customWidth="1"/>
    <col min="3592" max="3592" width="8.88671875" style="211" customWidth="1"/>
    <col min="3593" max="3593" width="8.5546875" style="211" customWidth="1"/>
    <col min="3594" max="3594" width="8.109375" style="211" customWidth="1"/>
    <col min="3595" max="3595" width="9.44140625" style="211" customWidth="1"/>
    <col min="3596" max="3596" width="6.6640625" style="211" customWidth="1"/>
    <col min="3597" max="3597" width="11.44140625" style="211" customWidth="1"/>
    <col min="3598" max="3840" width="9.109375" style="211"/>
    <col min="3841" max="3841" width="61.6640625" style="211" customWidth="1"/>
    <col min="3842" max="3842" width="4.6640625" style="211" customWidth="1"/>
    <col min="3843" max="3843" width="3.88671875" style="211" customWidth="1"/>
    <col min="3844" max="3844" width="7.5546875" style="211" customWidth="1"/>
    <col min="3845" max="3845" width="9.109375" style="211" customWidth="1"/>
    <col min="3846" max="3846" width="8.109375" style="211" customWidth="1"/>
    <col min="3847" max="3847" width="7.44140625" style="211" customWidth="1"/>
    <col min="3848" max="3848" width="8.88671875" style="211" customWidth="1"/>
    <col min="3849" max="3849" width="8.5546875" style="211" customWidth="1"/>
    <col min="3850" max="3850" width="8.109375" style="211" customWidth="1"/>
    <col min="3851" max="3851" width="9.44140625" style="211" customWidth="1"/>
    <col min="3852" max="3852" width="6.6640625" style="211" customWidth="1"/>
    <col min="3853" max="3853" width="11.44140625" style="211" customWidth="1"/>
    <col min="3854" max="4096" width="9.109375" style="211"/>
    <col min="4097" max="4097" width="61.6640625" style="211" customWidth="1"/>
    <col min="4098" max="4098" width="4.6640625" style="211" customWidth="1"/>
    <col min="4099" max="4099" width="3.88671875" style="211" customWidth="1"/>
    <col min="4100" max="4100" width="7.5546875" style="211" customWidth="1"/>
    <col min="4101" max="4101" width="9.109375" style="211" customWidth="1"/>
    <col min="4102" max="4102" width="8.109375" style="211" customWidth="1"/>
    <col min="4103" max="4103" width="7.44140625" style="211" customWidth="1"/>
    <col min="4104" max="4104" width="8.88671875" style="211" customWidth="1"/>
    <col min="4105" max="4105" width="8.5546875" style="211" customWidth="1"/>
    <col min="4106" max="4106" width="8.109375" style="211" customWidth="1"/>
    <col min="4107" max="4107" width="9.44140625" style="211" customWidth="1"/>
    <col min="4108" max="4108" width="6.6640625" style="211" customWidth="1"/>
    <col min="4109" max="4109" width="11.44140625" style="211" customWidth="1"/>
    <col min="4110" max="4352" width="9.109375" style="211"/>
    <col min="4353" max="4353" width="61.6640625" style="211" customWidth="1"/>
    <col min="4354" max="4354" width="4.6640625" style="211" customWidth="1"/>
    <col min="4355" max="4355" width="3.88671875" style="211" customWidth="1"/>
    <col min="4356" max="4356" width="7.5546875" style="211" customWidth="1"/>
    <col min="4357" max="4357" width="9.109375" style="211" customWidth="1"/>
    <col min="4358" max="4358" width="8.109375" style="211" customWidth="1"/>
    <col min="4359" max="4359" width="7.44140625" style="211" customWidth="1"/>
    <col min="4360" max="4360" width="8.88671875" style="211" customWidth="1"/>
    <col min="4361" max="4361" width="8.5546875" style="211" customWidth="1"/>
    <col min="4362" max="4362" width="8.109375" style="211" customWidth="1"/>
    <col min="4363" max="4363" width="9.44140625" style="211" customWidth="1"/>
    <col min="4364" max="4364" width="6.6640625" style="211" customWidth="1"/>
    <col min="4365" max="4365" width="11.44140625" style="211" customWidth="1"/>
    <col min="4366" max="4608" width="9.109375" style="211"/>
    <col min="4609" max="4609" width="61.6640625" style="211" customWidth="1"/>
    <col min="4610" max="4610" width="4.6640625" style="211" customWidth="1"/>
    <col min="4611" max="4611" width="3.88671875" style="211" customWidth="1"/>
    <col min="4612" max="4612" width="7.5546875" style="211" customWidth="1"/>
    <col min="4613" max="4613" width="9.109375" style="211" customWidth="1"/>
    <col min="4614" max="4614" width="8.109375" style="211" customWidth="1"/>
    <col min="4615" max="4615" width="7.44140625" style="211" customWidth="1"/>
    <col min="4616" max="4616" width="8.88671875" style="211" customWidth="1"/>
    <col min="4617" max="4617" width="8.5546875" style="211" customWidth="1"/>
    <col min="4618" max="4618" width="8.109375" style="211" customWidth="1"/>
    <col min="4619" max="4619" width="9.44140625" style="211" customWidth="1"/>
    <col min="4620" max="4620" width="6.6640625" style="211" customWidth="1"/>
    <col min="4621" max="4621" width="11.44140625" style="211" customWidth="1"/>
    <col min="4622" max="4864" width="9.109375" style="211"/>
    <col min="4865" max="4865" width="61.6640625" style="211" customWidth="1"/>
    <col min="4866" max="4866" width="4.6640625" style="211" customWidth="1"/>
    <col min="4867" max="4867" width="3.88671875" style="211" customWidth="1"/>
    <col min="4868" max="4868" width="7.5546875" style="211" customWidth="1"/>
    <col min="4869" max="4869" width="9.109375" style="211" customWidth="1"/>
    <col min="4870" max="4870" width="8.109375" style="211" customWidth="1"/>
    <col min="4871" max="4871" width="7.44140625" style="211" customWidth="1"/>
    <col min="4872" max="4872" width="8.88671875" style="211" customWidth="1"/>
    <col min="4873" max="4873" width="8.5546875" style="211" customWidth="1"/>
    <col min="4874" max="4874" width="8.109375" style="211" customWidth="1"/>
    <col min="4875" max="4875" width="9.44140625" style="211" customWidth="1"/>
    <col min="4876" max="4876" width="6.6640625" style="211" customWidth="1"/>
    <col min="4877" max="4877" width="11.44140625" style="211" customWidth="1"/>
    <col min="4878" max="5120" width="9.109375" style="211"/>
    <col min="5121" max="5121" width="61.6640625" style="211" customWidth="1"/>
    <col min="5122" max="5122" width="4.6640625" style="211" customWidth="1"/>
    <col min="5123" max="5123" width="3.88671875" style="211" customWidth="1"/>
    <col min="5124" max="5124" width="7.5546875" style="211" customWidth="1"/>
    <col min="5125" max="5125" width="9.109375" style="211" customWidth="1"/>
    <col min="5126" max="5126" width="8.109375" style="211" customWidth="1"/>
    <col min="5127" max="5127" width="7.44140625" style="211" customWidth="1"/>
    <col min="5128" max="5128" width="8.88671875" style="211" customWidth="1"/>
    <col min="5129" max="5129" width="8.5546875" style="211" customWidth="1"/>
    <col min="5130" max="5130" width="8.109375" style="211" customWidth="1"/>
    <col min="5131" max="5131" width="9.44140625" style="211" customWidth="1"/>
    <col min="5132" max="5132" width="6.6640625" style="211" customWidth="1"/>
    <col min="5133" max="5133" width="11.44140625" style="211" customWidth="1"/>
    <col min="5134" max="5376" width="9.109375" style="211"/>
    <col min="5377" max="5377" width="61.6640625" style="211" customWidth="1"/>
    <col min="5378" max="5378" width="4.6640625" style="211" customWidth="1"/>
    <col min="5379" max="5379" width="3.88671875" style="211" customWidth="1"/>
    <col min="5380" max="5380" width="7.5546875" style="211" customWidth="1"/>
    <col min="5381" max="5381" width="9.109375" style="211" customWidth="1"/>
    <col min="5382" max="5382" width="8.109375" style="211" customWidth="1"/>
    <col min="5383" max="5383" width="7.44140625" style="211" customWidth="1"/>
    <col min="5384" max="5384" width="8.88671875" style="211" customWidth="1"/>
    <col min="5385" max="5385" width="8.5546875" style="211" customWidth="1"/>
    <col min="5386" max="5386" width="8.109375" style="211" customWidth="1"/>
    <col min="5387" max="5387" width="9.44140625" style="211" customWidth="1"/>
    <col min="5388" max="5388" width="6.6640625" style="211" customWidth="1"/>
    <col min="5389" max="5389" width="11.44140625" style="211" customWidth="1"/>
    <col min="5390" max="5632" width="9.109375" style="211"/>
    <col min="5633" max="5633" width="61.6640625" style="211" customWidth="1"/>
    <col min="5634" max="5634" width="4.6640625" style="211" customWidth="1"/>
    <col min="5635" max="5635" width="3.88671875" style="211" customWidth="1"/>
    <col min="5636" max="5636" width="7.5546875" style="211" customWidth="1"/>
    <col min="5637" max="5637" width="9.109375" style="211" customWidth="1"/>
    <col min="5638" max="5638" width="8.109375" style="211" customWidth="1"/>
    <col min="5639" max="5639" width="7.44140625" style="211" customWidth="1"/>
    <col min="5640" max="5640" width="8.88671875" style="211" customWidth="1"/>
    <col min="5641" max="5641" width="8.5546875" style="211" customWidth="1"/>
    <col min="5642" max="5642" width="8.109375" style="211" customWidth="1"/>
    <col min="5643" max="5643" width="9.44140625" style="211" customWidth="1"/>
    <col min="5644" max="5644" width="6.6640625" style="211" customWidth="1"/>
    <col min="5645" max="5645" width="11.44140625" style="211" customWidth="1"/>
    <col min="5646" max="5888" width="9.109375" style="211"/>
    <col min="5889" max="5889" width="61.6640625" style="211" customWidth="1"/>
    <col min="5890" max="5890" width="4.6640625" style="211" customWidth="1"/>
    <col min="5891" max="5891" width="3.88671875" style="211" customWidth="1"/>
    <col min="5892" max="5892" width="7.5546875" style="211" customWidth="1"/>
    <col min="5893" max="5893" width="9.109375" style="211" customWidth="1"/>
    <col min="5894" max="5894" width="8.109375" style="211" customWidth="1"/>
    <col min="5895" max="5895" width="7.44140625" style="211" customWidth="1"/>
    <col min="5896" max="5896" width="8.88671875" style="211" customWidth="1"/>
    <col min="5897" max="5897" width="8.5546875" style="211" customWidth="1"/>
    <col min="5898" max="5898" width="8.109375" style="211" customWidth="1"/>
    <col min="5899" max="5899" width="9.44140625" style="211" customWidth="1"/>
    <col min="5900" max="5900" width="6.6640625" style="211" customWidth="1"/>
    <col min="5901" max="5901" width="11.44140625" style="211" customWidth="1"/>
    <col min="5902" max="6144" width="9.109375" style="211"/>
    <col min="6145" max="6145" width="61.6640625" style="211" customWidth="1"/>
    <col min="6146" max="6146" width="4.6640625" style="211" customWidth="1"/>
    <col min="6147" max="6147" width="3.88671875" style="211" customWidth="1"/>
    <col min="6148" max="6148" width="7.5546875" style="211" customWidth="1"/>
    <col min="6149" max="6149" width="9.109375" style="211" customWidth="1"/>
    <col min="6150" max="6150" width="8.109375" style="211" customWidth="1"/>
    <col min="6151" max="6151" width="7.44140625" style="211" customWidth="1"/>
    <col min="6152" max="6152" width="8.88671875" style="211" customWidth="1"/>
    <col min="6153" max="6153" width="8.5546875" style="211" customWidth="1"/>
    <col min="6154" max="6154" width="8.109375" style="211" customWidth="1"/>
    <col min="6155" max="6155" width="9.44140625" style="211" customWidth="1"/>
    <col min="6156" max="6156" width="6.6640625" style="211" customWidth="1"/>
    <col min="6157" max="6157" width="11.44140625" style="211" customWidth="1"/>
    <col min="6158" max="6400" width="9.109375" style="211"/>
    <col min="6401" max="6401" width="61.6640625" style="211" customWidth="1"/>
    <col min="6402" max="6402" width="4.6640625" style="211" customWidth="1"/>
    <col min="6403" max="6403" width="3.88671875" style="211" customWidth="1"/>
    <col min="6404" max="6404" width="7.5546875" style="211" customWidth="1"/>
    <col min="6405" max="6405" width="9.109375" style="211" customWidth="1"/>
    <col min="6406" max="6406" width="8.109375" style="211" customWidth="1"/>
    <col min="6407" max="6407" width="7.44140625" style="211" customWidth="1"/>
    <col min="6408" max="6408" width="8.88671875" style="211" customWidth="1"/>
    <col min="6409" max="6409" width="8.5546875" style="211" customWidth="1"/>
    <col min="6410" max="6410" width="8.109375" style="211" customWidth="1"/>
    <col min="6411" max="6411" width="9.44140625" style="211" customWidth="1"/>
    <col min="6412" max="6412" width="6.6640625" style="211" customWidth="1"/>
    <col min="6413" max="6413" width="11.44140625" style="211" customWidth="1"/>
    <col min="6414" max="6656" width="9.109375" style="211"/>
    <col min="6657" max="6657" width="61.6640625" style="211" customWidth="1"/>
    <col min="6658" max="6658" width="4.6640625" style="211" customWidth="1"/>
    <col min="6659" max="6659" width="3.88671875" style="211" customWidth="1"/>
    <col min="6660" max="6660" width="7.5546875" style="211" customWidth="1"/>
    <col min="6661" max="6661" width="9.109375" style="211" customWidth="1"/>
    <col min="6662" max="6662" width="8.109375" style="211" customWidth="1"/>
    <col min="6663" max="6663" width="7.44140625" style="211" customWidth="1"/>
    <col min="6664" max="6664" width="8.88671875" style="211" customWidth="1"/>
    <col min="6665" max="6665" width="8.5546875" style="211" customWidth="1"/>
    <col min="6666" max="6666" width="8.109375" style="211" customWidth="1"/>
    <col min="6667" max="6667" width="9.44140625" style="211" customWidth="1"/>
    <col min="6668" max="6668" width="6.6640625" style="211" customWidth="1"/>
    <col min="6669" max="6669" width="11.44140625" style="211" customWidth="1"/>
    <col min="6670" max="6912" width="9.109375" style="211"/>
    <col min="6913" max="6913" width="61.6640625" style="211" customWidth="1"/>
    <col min="6914" max="6914" width="4.6640625" style="211" customWidth="1"/>
    <col min="6915" max="6915" width="3.88671875" style="211" customWidth="1"/>
    <col min="6916" max="6916" width="7.5546875" style="211" customWidth="1"/>
    <col min="6917" max="6917" width="9.109375" style="211" customWidth="1"/>
    <col min="6918" max="6918" width="8.109375" style="211" customWidth="1"/>
    <col min="6919" max="6919" width="7.44140625" style="211" customWidth="1"/>
    <col min="6920" max="6920" width="8.88671875" style="211" customWidth="1"/>
    <col min="6921" max="6921" width="8.5546875" style="211" customWidth="1"/>
    <col min="6922" max="6922" width="8.109375" style="211" customWidth="1"/>
    <col min="6923" max="6923" width="9.44140625" style="211" customWidth="1"/>
    <col min="6924" max="6924" width="6.6640625" style="211" customWidth="1"/>
    <col min="6925" max="6925" width="11.44140625" style="211" customWidth="1"/>
    <col min="6926" max="7168" width="9.109375" style="211"/>
    <col min="7169" max="7169" width="61.6640625" style="211" customWidth="1"/>
    <col min="7170" max="7170" width="4.6640625" style="211" customWidth="1"/>
    <col min="7171" max="7171" width="3.88671875" style="211" customWidth="1"/>
    <col min="7172" max="7172" width="7.5546875" style="211" customWidth="1"/>
    <col min="7173" max="7173" width="9.109375" style="211" customWidth="1"/>
    <col min="7174" max="7174" width="8.109375" style="211" customWidth="1"/>
    <col min="7175" max="7175" width="7.44140625" style="211" customWidth="1"/>
    <col min="7176" max="7176" width="8.88671875" style="211" customWidth="1"/>
    <col min="7177" max="7177" width="8.5546875" style="211" customWidth="1"/>
    <col min="7178" max="7178" width="8.109375" style="211" customWidth="1"/>
    <col min="7179" max="7179" width="9.44140625" style="211" customWidth="1"/>
    <col min="7180" max="7180" width="6.6640625" style="211" customWidth="1"/>
    <col min="7181" max="7181" width="11.44140625" style="211" customWidth="1"/>
    <col min="7182" max="7424" width="9.109375" style="211"/>
    <col min="7425" max="7425" width="61.6640625" style="211" customWidth="1"/>
    <col min="7426" max="7426" width="4.6640625" style="211" customWidth="1"/>
    <col min="7427" max="7427" width="3.88671875" style="211" customWidth="1"/>
    <col min="7428" max="7428" width="7.5546875" style="211" customWidth="1"/>
    <col min="7429" max="7429" width="9.109375" style="211" customWidth="1"/>
    <col min="7430" max="7430" width="8.109375" style="211" customWidth="1"/>
    <col min="7431" max="7431" width="7.44140625" style="211" customWidth="1"/>
    <col min="7432" max="7432" width="8.88671875" style="211" customWidth="1"/>
    <col min="7433" max="7433" width="8.5546875" style="211" customWidth="1"/>
    <col min="7434" max="7434" width="8.109375" style="211" customWidth="1"/>
    <col min="7435" max="7435" width="9.44140625" style="211" customWidth="1"/>
    <col min="7436" max="7436" width="6.6640625" style="211" customWidth="1"/>
    <col min="7437" max="7437" width="11.44140625" style="211" customWidth="1"/>
    <col min="7438" max="7680" width="9.109375" style="211"/>
    <col min="7681" max="7681" width="61.6640625" style="211" customWidth="1"/>
    <col min="7682" max="7682" width="4.6640625" style="211" customWidth="1"/>
    <col min="7683" max="7683" width="3.88671875" style="211" customWidth="1"/>
    <col min="7684" max="7684" width="7.5546875" style="211" customWidth="1"/>
    <col min="7685" max="7685" width="9.109375" style="211" customWidth="1"/>
    <col min="7686" max="7686" width="8.109375" style="211" customWidth="1"/>
    <col min="7687" max="7687" width="7.44140625" style="211" customWidth="1"/>
    <col min="7688" max="7688" width="8.88671875" style="211" customWidth="1"/>
    <col min="7689" max="7689" width="8.5546875" style="211" customWidth="1"/>
    <col min="7690" max="7690" width="8.109375" style="211" customWidth="1"/>
    <col min="7691" max="7691" width="9.44140625" style="211" customWidth="1"/>
    <col min="7692" max="7692" width="6.6640625" style="211" customWidth="1"/>
    <col min="7693" max="7693" width="11.44140625" style="211" customWidth="1"/>
    <col min="7694" max="7936" width="9.109375" style="211"/>
    <col min="7937" max="7937" width="61.6640625" style="211" customWidth="1"/>
    <col min="7938" max="7938" width="4.6640625" style="211" customWidth="1"/>
    <col min="7939" max="7939" width="3.88671875" style="211" customWidth="1"/>
    <col min="7940" max="7940" width="7.5546875" style="211" customWidth="1"/>
    <col min="7941" max="7941" width="9.109375" style="211" customWidth="1"/>
    <col min="7942" max="7942" width="8.109375" style="211" customWidth="1"/>
    <col min="7943" max="7943" width="7.44140625" style="211" customWidth="1"/>
    <col min="7944" max="7944" width="8.88671875" style="211" customWidth="1"/>
    <col min="7945" max="7945" width="8.5546875" style="211" customWidth="1"/>
    <col min="7946" max="7946" width="8.109375" style="211" customWidth="1"/>
    <col min="7947" max="7947" width="9.44140625" style="211" customWidth="1"/>
    <col min="7948" max="7948" width="6.6640625" style="211" customWidth="1"/>
    <col min="7949" max="7949" width="11.44140625" style="211" customWidth="1"/>
    <col min="7950" max="8192" width="9.109375" style="211"/>
    <col min="8193" max="8193" width="61.6640625" style="211" customWidth="1"/>
    <col min="8194" max="8194" width="4.6640625" style="211" customWidth="1"/>
    <col min="8195" max="8195" width="3.88671875" style="211" customWidth="1"/>
    <col min="8196" max="8196" width="7.5546875" style="211" customWidth="1"/>
    <col min="8197" max="8197" width="9.109375" style="211" customWidth="1"/>
    <col min="8198" max="8198" width="8.109375" style="211" customWidth="1"/>
    <col min="8199" max="8199" width="7.44140625" style="211" customWidth="1"/>
    <col min="8200" max="8200" width="8.88671875" style="211" customWidth="1"/>
    <col min="8201" max="8201" width="8.5546875" style="211" customWidth="1"/>
    <col min="8202" max="8202" width="8.109375" style="211" customWidth="1"/>
    <col min="8203" max="8203" width="9.44140625" style="211" customWidth="1"/>
    <col min="8204" max="8204" width="6.6640625" style="211" customWidth="1"/>
    <col min="8205" max="8205" width="11.44140625" style="211" customWidth="1"/>
    <col min="8206" max="8448" width="9.109375" style="211"/>
    <col min="8449" max="8449" width="61.6640625" style="211" customWidth="1"/>
    <col min="8450" max="8450" width="4.6640625" style="211" customWidth="1"/>
    <col min="8451" max="8451" width="3.88671875" style="211" customWidth="1"/>
    <col min="8452" max="8452" width="7.5546875" style="211" customWidth="1"/>
    <col min="8453" max="8453" width="9.109375" style="211" customWidth="1"/>
    <col min="8454" max="8454" width="8.109375" style="211" customWidth="1"/>
    <col min="8455" max="8455" width="7.44140625" style="211" customWidth="1"/>
    <col min="8456" max="8456" width="8.88671875" style="211" customWidth="1"/>
    <col min="8457" max="8457" width="8.5546875" style="211" customWidth="1"/>
    <col min="8458" max="8458" width="8.109375" style="211" customWidth="1"/>
    <col min="8459" max="8459" width="9.44140625" style="211" customWidth="1"/>
    <col min="8460" max="8460" width="6.6640625" style="211" customWidth="1"/>
    <col min="8461" max="8461" width="11.44140625" style="211" customWidth="1"/>
    <col min="8462" max="8704" width="9.109375" style="211"/>
    <col min="8705" max="8705" width="61.6640625" style="211" customWidth="1"/>
    <col min="8706" max="8706" width="4.6640625" style="211" customWidth="1"/>
    <col min="8707" max="8707" width="3.88671875" style="211" customWidth="1"/>
    <col min="8708" max="8708" width="7.5546875" style="211" customWidth="1"/>
    <col min="8709" max="8709" width="9.109375" style="211" customWidth="1"/>
    <col min="8710" max="8710" width="8.109375" style="211" customWidth="1"/>
    <col min="8711" max="8711" width="7.44140625" style="211" customWidth="1"/>
    <col min="8712" max="8712" width="8.88671875" style="211" customWidth="1"/>
    <col min="8713" max="8713" width="8.5546875" style="211" customWidth="1"/>
    <col min="8714" max="8714" width="8.109375" style="211" customWidth="1"/>
    <col min="8715" max="8715" width="9.44140625" style="211" customWidth="1"/>
    <col min="8716" max="8716" width="6.6640625" style="211" customWidth="1"/>
    <col min="8717" max="8717" width="11.44140625" style="211" customWidth="1"/>
    <col min="8718" max="8960" width="9.109375" style="211"/>
    <col min="8961" max="8961" width="61.6640625" style="211" customWidth="1"/>
    <col min="8962" max="8962" width="4.6640625" style="211" customWidth="1"/>
    <col min="8963" max="8963" width="3.88671875" style="211" customWidth="1"/>
    <col min="8964" max="8964" width="7.5546875" style="211" customWidth="1"/>
    <col min="8965" max="8965" width="9.109375" style="211" customWidth="1"/>
    <col min="8966" max="8966" width="8.109375" style="211" customWidth="1"/>
    <col min="8967" max="8967" width="7.44140625" style="211" customWidth="1"/>
    <col min="8968" max="8968" width="8.88671875" style="211" customWidth="1"/>
    <col min="8969" max="8969" width="8.5546875" style="211" customWidth="1"/>
    <col min="8970" max="8970" width="8.109375" style="211" customWidth="1"/>
    <col min="8971" max="8971" width="9.44140625" style="211" customWidth="1"/>
    <col min="8972" max="8972" width="6.6640625" style="211" customWidth="1"/>
    <col min="8973" max="8973" width="11.44140625" style="211" customWidth="1"/>
    <col min="8974" max="9216" width="9.109375" style="211"/>
    <col min="9217" max="9217" width="61.6640625" style="211" customWidth="1"/>
    <col min="9218" max="9218" width="4.6640625" style="211" customWidth="1"/>
    <col min="9219" max="9219" width="3.88671875" style="211" customWidth="1"/>
    <col min="9220" max="9220" width="7.5546875" style="211" customWidth="1"/>
    <col min="9221" max="9221" width="9.109375" style="211" customWidth="1"/>
    <col min="9222" max="9222" width="8.109375" style="211" customWidth="1"/>
    <col min="9223" max="9223" width="7.44140625" style="211" customWidth="1"/>
    <col min="9224" max="9224" width="8.88671875" style="211" customWidth="1"/>
    <col min="9225" max="9225" width="8.5546875" style="211" customWidth="1"/>
    <col min="9226" max="9226" width="8.109375" style="211" customWidth="1"/>
    <col min="9227" max="9227" width="9.44140625" style="211" customWidth="1"/>
    <col min="9228" max="9228" width="6.6640625" style="211" customWidth="1"/>
    <col min="9229" max="9229" width="11.44140625" style="211" customWidth="1"/>
    <col min="9230" max="9472" width="9.109375" style="211"/>
    <col min="9473" max="9473" width="61.6640625" style="211" customWidth="1"/>
    <col min="9474" max="9474" width="4.6640625" style="211" customWidth="1"/>
    <col min="9475" max="9475" width="3.88671875" style="211" customWidth="1"/>
    <col min="9476" max="9476" width="7.5546875" style="211" customWidth="1"/>
    <col min="9477" max="9477" width="9.109375" style="211" customWidth="1"/>
    <col min="9478" max="9478" width="8.109375" style="211" customWidth="1"/>
    <col min="9479" max="9479" width="7.44140625" style="211" customWidth="1"/>
    <col min="9480" max="9480" width="8.88671875" style="211" customWidth="1"/>
    <col min="9481" max="9481" width="8.5546875" style="211" customWidth="1"/>
    <col min="9482" max="9482" width="8.109375" style="211" customWidth="1"/>
    <col min="9483" max="9483" width="9.44140625" style="211" customWidth="1"/>
    <col min="9484" max="9484" width="6.6640625" style="211" customWidth="1"/>
    <col min="9485" max="9485" width="11.44140625" style="211" customWidth="1"/>
    <col min="9486" max="9728" width="9.109375" style="211"/>
    <col min="9729" max="9729" width="61.6640625" style="211" customWidth="1"/>
    <col min="9730" max="9730" width="4.6640625" style="211" customWidth="1"/>
    <col min="9731" max="9731" width="3.88671875" style="211" customWidth="1"/>
    <col min="9732" max="9732" width="7.5546875" style="211" customWidth="1"/>
    <col min="9733" max="9733" width="9.109375" style="211" customWidth="1"/>
    <col min="9734" max="9734" width="8.109375" style="211" customWidth="1"/>
    <col min="9735" max="9735" width="7.44140625" style="211" customWidth="1"/>
    <col min="9736" max="9736" width="8.88671875" style="211" customWidth="1"/>
    <col min="9737" max="9737" width="8.5546875" style="211" customWidth="1"/>
    <col min="9738" max="9738" width="8.109375" style="211" customWidth="1"/>
    <col min="9739" max="9739" width="9.44140625" style="211" customWidth="1"/>
    <col min="9740" max="9740" width="6.6640625" style="211" customWidth="1"/>
    <col min="9741" max="9741" width="11.44140625" style="211" customWidth="1"/>
    <col min="9742" max="9984" width="9.109375" style="211"/>
    <col min="9985" max="9985" width="61.6640625" style="211" customWidth="1"/>
    <col min="9986" max="9986" width="4.6640625" style="211" customWidth="1"/>
    <col min="9987" max="9987" width="3.88671875" style="211" customWidth="1"/>
    <col min="9988" max="9988" width="7.5546875" style="211" customWidth="1"/>
    <col min="9989" max="9989" width="9.109375" style="211" customWidth="1"/>
    <col min="9990" max="9990" width="8.109375" style="211" customWidth="1"/>
    <col min="9991" max="9991" width="7.44140625" style="211" customWidth="1"/>
    <col min="9992" max="9992" width="8.88671875" style="211" customWidth="1"/>
    <col min="9993" max="9993" width="8.5546875" style="211" customWidth="1"/>
    <col min="9994" max="9994" width="8.109375" style="211" customWidth="1"/>
    <col min="9995" max="9995" width="9.44140625" style="211" customWidth="1"/>
    <col min="9996" max="9996" width="6.6640625" style="211" customWidth="1"/>
    <col min="9997" max="9997" width="11.44140625" style="211" customWidth="1"/>
    <col min="9998" max="10240" width="9.109375" style="211"/>
    <col min="10241" max="10241" width="61.6640625" style="211" customWidth="1"/>
    <col min="10242" max="10242" width="4.6640625" style="211" customWidth="1"/>
    <col min="10243" max="10243" width="3.88671875" style="211" customWidth="1"/>
    <col min="10244" max="10244" width="7.5546875" style="211" customWidth="1"/>
    <col min="10245" max="10245" width="9.109375" style="211" customWidth="1"/>
    <col min="10246" max="10246" width="8.109375" style="211" customWidth="1"/>
    <col min="10247" max="10247" width="7.44140625" style="211" customWidth="1"/>
    <col min="10248" max="10248" width="8.88671875" style="211" customWidth="1"/>
    <col min="10249" max="10249" width="8.5546875" style="211" customWidth="1"/>
    <col min="10250" max="10250" width="8.109375" style="211" customWidth="1"/>
    <col min="10251" max="10251" width="9.44140625" style="211" customWidth="1"/>
    <col min="10252" max="10252" width="6.6640625" style="211" customWidth="1"/>
    <col min="10253" max="10253" width="11.44140625" style="211" customWidth="1"/>
    <col min="10254" max="10496" width="9.109375" style="211"/>
    <col min="10497" max="10497" width="61.6640625" style="211" customWidth="1"/>
    <col min="10498" max="10498" width="4.6640625" style="211" customWidth="1"/>
    <col min="10499" max="10499" width="3.88671875" style="211" customWidth="1"/>
    <col min="10500" max="10500" width="7.5546875" style="211" customWidth="1"/>
    <col min="10501" max="10501" width="9.109375" style="211" customWidth="1"/>
    <col min="10502" max="10502" width="8.109375" style="211" customWidth="1"/>
    <col min="10503" max="10503" width="7.44140625" style="211" customWidth="1"/>
    <col min="10504" max="10504" width="8.88671875" style="211" customWidth="1"/>
    <col min="10505" max="10505" width="8.5546875" style="211" customWidth="1"/>
    <col min="10506" max="10506" width="8.109375" style="211" customWidth="1"/>
    <col min="10507" max="10507" width="9.44140625" style="211" customWidth="1"/>
    <col min="10508" max="10508" width="6.6640625" style="211" customWidth="1"/>
    <col min="10509" max="10509" width="11.44140625" style="211" customWidth="1"/>
    <col min="10510" max="10752" width="9.109375" style="211"/>
    <col min="10753" max="10753" width="61.6640625" style="211" customWidth="1"/>
    <col min="10754" max="10754" width="4.6640625" style="211" customWidth="1"/>
    <col min="10755" max="10755" width="3.88671875" style="211" customWidth="1"/>
    <col min="10756" max="10756" width="7.5546875" style="211" customWidth="1"/>
    <col min="10757" max="10757" width="9.109375" style="211" customWidth="1"/>
    <col min="10758" max="10758" width="8.109375" style="211" customWidth="1"/>
    <col min="10759" max="10759" width="7.44140625" style="211" customWidth="1"/>
    <col min="10760" max="10760" width="8.88671875" style="211" customWidth="1"/>
    <col min="10761" max="10761" width="8.5546875" style="211" customWidth="1"/>
    <col min="10762" max="10762" width="8.109375" style="211" customWidth="1"/>
    <col min="10763" max="10763" width="9.44140625" style="211" customWidth="1"/>
    <col min="10764" max="10764" width="6.6640625" style="211" customWidth="1"/>
    <col min="10765" max="10765" width="11.44140625" style="211" customWidth="1"/>
    <col min="10766" max="11008" width="9.109375" style="211"/>
    <col min="11009" max="11009" width="61.6640625" style="211" customWidth="1"/>
    <col min="11010" max="11010" width="4.6640625" style="211" customWidth="1"/>
    <col min="11011" max="11011" width="3.88671875" style="211" customWidth="1"/>
    <col min="11012" max="11012" width="7.5546875" style="211" customWidth="1"/>
    <col min="11013" max="11013" width="9.109375" style="211" customWidth="1"/>
    <col min="11014" max="11014" width="8.109375" style="211" customWidth="1"/>
    <col min="11015" max="11015" width="7.44140625" style="211" customWidth="1"/>
    <col min="11016" max="11016" width="8.88671875" style="211" customWidth="1"/>
    <col min="11017" max="11017" width="8.5546875" style="211" customWidth="1"/>
    <col min="11018" max="11018" width="8.109375" style="211" customWidth="1"/>
    <col min="11019" max="11019" width="9.44140625" style="211" customWidth="1"/>
    <col min="11020" max="11020" width="6.6640625" style="211" customWidth="1"/>
    <col min="11021" max="11021" width="11.44140625" style="211" customWidth="1"/>
    <col min="11022" max="11264" width="9.109375" style="211"/>
    <col min="11265" max="11265" width="61.6640625" style="211" customWidth="1"/>
    <col min="11266" max="11266" width="4.6640625" style="211" customWidth="1"/>
    <col min="11267" max="11267" width="3.88671875" style="211" customWidth="1"/>
    <col min="11268" max="11268" width="7.5546875" style="211" customWidth="1"/>
    <col min="11269" max="11269" width="9.109375" style="211" customWidth="1"/>
    <col min="11270" max="11270" width="8.109375" style="211" customWidth="1"/>
    <col min="11271" max="11271" width="7.44140625" style="211" customWidth="1"/>
    <col min="11272" max="11272" width="8.88671875" style="211" customWidth="1"/>
    <col min="11273" max="11273" width="8.5546875" style="211" customWidth="1"/>
    <col min="11274" max="11274" width="8.109375" style="211" customWidth="1"/>
    <col min="11275" max="11275" width="9.44140625" style="211" customWidth="1"/>
    <col min="11276" max="11276" width="6.6640625" style="211" customWidth="1"/>
    <col min="11277" max="11277" width="11.44140625" style="211" customWidth="1"/>
    <col min="11278" max="11520" width="9.109375" style="211"/>
    <col min="11521" max="11521" width="61.6640625" style="211" customWidth="1"/>
    <col min="11522" max="11522" width="4.6640625" style="211" customWidth="1"/>
    <col min="11523" max="11523" width="3.88671875" style="211" customWidth="1"/>
    <col min="11524" max="11524" width="7.5546875" style="211" customWidth="1"/>
    <col min="11525" max="11525" width="9.109375" style="211" customWidth="1"/>
    <col min="11526" max="11526" width="8.109375" style="211" customWidth="1"/>
    <col min="11527" max="11527" width="7.44140625" style="211" customWidth="1"/>
    <col min="11528" max="11528" width="8.88671875" style="211" customWidth="1"/>
    <col min="11529" max="11529" width="8.5546875" style="211" customWidth="1"/>
    <col min="11530" max="11530" width="8.109375" style="211" customWidth="1"/>
    <col min="11531" max="11531" width="9.44140625" style="211" customWidth="1"/>
    <col min="11532" max="11532" width="6.6640625" style="211" customWidth="1"/>
    <col min="11533" max="11533" width="11.44140625" style="211" customWidth="1"/>
    <col min="11534" max="11776" width="9.109375" style="211"/>
    <col min="11777" max="11777" width="61.6640625" style="211" customWidth="1"/>
    <col min="11778" max="11778" width="4.6640625" style="211" customWidth="1"/>
    <col min="11779" max="11779" width="3.88671875" style="211" customWidth="1"/>
    <col min="11780" max="11780" width="7.5546875" style="211" customWidth="1"/>
    <col min="11781" max="11781" width="9.109375" style="211" customWidth="1"/>
    <col min="11782" max="11782" width="8.109375" style="211" customWidth="1"/>
    <col min="11783" max="11783" width="7.44140625" style="211" customWidth="1"/>
    <col min="11784" max="11784" width="8.88671875" style="211" customWidth="1"/>
    <col min="11785" max="11785" width="8.5546875" style="211" customWidth="1"/>
    <col min="11786" max="11786" width="8.109375" style="211" customWidth="1"/>
    <col min="11787" max="11787" width="9.44140625" style="211" customWidth="1"/>
    <col min="11788" max="11788" width="6.6640625" style="211" customWidth="1"/>
    <col min="11789" max="11789" width="11.44140625" style="211" customWidth="1"/>
    <col min="11790" max="12032" width="9.109375" style="211"/>
    <col min="12033" max="12033" width="61.6640625" style="211" customWidth="1"/>
    <col min="12034" max="12034" width="4.6640625" style="211" customWidth="1"/>
    <col min="12035" max="12035" width="3.88671875" style="211" customWidth="1"/>
    <col min="12036" max="12036" width="7.5546875" style="211" customWidth="1"/>
    <col min="12037" max="12037" width="9.109375" style="211" customWidth="1"/>
    <col min="12038" max="12038" width="8.109375" style="211" customWidth="1"/>
    <col min="12039" max="12039" width="7.44140625" style="211" customWidth="1"/>
    <col min="12040" max="12040" width="8.88671875" style="211" customWidth="1"/>
    <col min="12041" max="12041" width="8.5546875" style="211" customWidth="1"/>
    <col min="12042" max="12042" width="8.109375" style="211" customWidth="1"/>
    <col min="12043" max="12043" width="9.44140625" style="211" customWidth="1"/>
    <col min="12044" max="12044" width="6.6640625" style="211" customWidth="1"/>
    <col min="12045" max="12045" width="11.44140625" style="211" customWidth="1"/>
    <col min="12046" max="12288" width="9.109375" style="211"/>
    <col min="12289" max="12289" width="61.6640625" style="211" customWidth="1"/>
    <col min="12290" max="12290" width="4.6640625" style="211" customWidth="1"/>
    <col min="12291" max="12291" width="3.88671875" style="211" customWidth="1"/>
    <col min="12292" max="12292" width="7.5546875" style="211" customWidth="1"/>
    <col min="12293" max="12293" width="9.109375" style="211" customWidth="1"/>
    <col min="12294" max="12294" width="8.109375" style="211" customWidth="1"/>
    <col min="12295" max="12295" width="7.44140625" style="211" customWidth="1"/>
    <col min="12296" max="12296" width="8.88671875" style="211" customWidth="1"/>
    <col min="12297" max="12297" width="8.5546875" style="211" customWidth="1"/>
    <col min="12298" max="12298" width="8.109375" style="211" customWidth="1"/>
    <col min="12299" max="12299" width="9.44140625" style="211" customWidth="1"/>
    <col min="12300" max="12300" width="6.6640625" style="211" customWidth="1"/>
    <col min="12301" max="12301" width="11.44140625" style="211" customWidth="1"/>
    <col min="12302" max="12544" width="9.109375" style="211"/>
    <col min="12545" max="12545" width="61.6640625" style="211" customWidth="1"/>
    <col min="12546" max="12546" width="4.6640625" style="211" customWidth="1"/>
    <col min="12547" max="12547" width="3.88671875" style="211" customWidth="1"/>
    <col min="12548" max="12548" width="7.5546875" style="211" customWidth="1"/>
    <col min="12549" max="12549" width="9.109375" style="211" customWidth="1"/>
    <col min="12550" max="12550" width="8.109375" style="211" customWidth="1"/>
    <col min="12551" max="12551" width="7.44140625" style="211" customWidth="1"/>
    <col min="12552" max="12552" width="8.88671875" style="211" customWidth="1"/>
    <col min="12553" max="12553" width="8.5546875" style="211" customWidth="1"/>
    <col min="12554" max="12554" width="8.109375" style="211" customWidth="1"/>
    <col min="12555" max="12555" width="9.44140625" style="211" customWidth="1"/>
    <col min="12556" max="12556" width="6.6640625" style="211" customWidth="1"/>
    <col min="12557" max="12557" width="11.44140625" style="211" customWidth="1"/>
    <col min="12558" max="12800" width="9.109375" style="211"/>
    <col min="12801" max="12801" width="61.6640625" style="211" customWidth="1"/>
    <col min="12802" max="12802" width="4.6640625" style="211" customWidth="1"/>
    <col min="12803" max="12803" width="3.88671875" style="211" customWidth="1"/>
    <col min="12804" max="12804" width="7.5546875" style="211" customWidth="1"/>
    <col min="12805" max="12805" width="9.109375" style="211" customWidth="1"/>
    <col min="12806" max="12806" width="8.109375" style="211" customWidth="1"/>
    <col min="12807" max="12807" width="7.44140625" style="211" customWidth="1"/>
    <col min="12808" max="12808" width="8.88671875" style="211" customWidth="1"/>
    <col min="12809" max="12809" width="8.5546875" style="211" customWidth="1"/>
    <col min="12810" max="12810" width="8.109375" style="211" customWidth="1"/>
    <col min="12811" max="12811" width="9.44140625" style="211" customWidth="1"/>
    <col min="12812" max="12812" width="6.6640625" style="211" customWidth="1"/>
    <col min="12813" max="12813" width="11.44140625" style="211" customWidth="1"/>
    <col min="12814" max="13056" width="9.109375" style="211"/>
    <col min="13057" max="13057" width="61.6640625" style="211" customWidth="1"/>
    <col min="13058" max="13058" width="4.6640625" style="211" customWidth="1"/>
    <col min="13059" max="13059" width="3.88671875" style="211" customWidth="1"/>
    <col min="13060" max="13060" width="7.5546875" style="211" customWidth="1"/>
    <col min="13061" max="13061" width="9.109375" style="211" customWidth="1"/>
    <col min="13062" max="13062" width="8.109375" style="211" customWidth="1"/>
    <col min="13063" max="13063" width="7.44140625" style="211" customWidth="1"/>
    <col min="13064" max="13064" width="8.88671875" style="211" customWidth="1"/>
    <col min="13065" max="13065" width="8.5546875" style="211" customWidth="1"/>
    <col min="13066" max="13066" width="8.109375" style="211" customWidth="1"/>
    <col min="13067" max="13067" width="9.44140625" style="211" customWidth="1"/>
    <col min="13068" max="13068" width="6.6640625" style="211" customWidth="1"/>
    <col min="13069" max="13069" width="11.44140625" style="211" customWidth="1"/>
    <col min="13070" max="13312" width="9.109375" style="211"/>
    <col min="13313" max="13313" width="61.6640625" style="211" customWidth="1"/>
    <col min="13314" max="13314" width="4.6640625" style="211" customWidth="1"/>
    <col min="13315" max="13315" width="3.88671875" style="211" customWidth="1"/>
    <col min="13316" max="13316" width="7.5546875" style="211" customWidth="1"/>
    <col min="13317" max="13317" width="9.109375" style="211" customWidth="1"/>
    <col min="13318" max="13318" width="8.109375" style="211" customWidth="1"/>
    <col min="13319" max="13319" width="7.44140625" style="211" customWidth="1"/>
    <col min="13320" max="13320" width="8.88671875" style="211" customWidth="1"/>
    <col min="13321" max="13321" width="8.5546875" style="211" customWidth="1"/>
    <col min="13322" max="13322" width="8.109375" style="211" customWidth="1"/>
    <col min="13323" max="13323" width="9.44140625" style="211" customWidth="1"/>
    <col min="13324" max="13324" width="6.6640625" style="211" customWidth="1"/>
    <col min="13325" max="13325" width="11.44140625" style="211" customWidth="1"/>
    <col min="13326" max="13568" width="9.109375" style="211"/>
    <col min="13569" max="13569" width="61.6640625" style="211" customWidth="1"/>
    <col min="13570" max="13570" width="4.6640625" style="211" customWidth="1"/>
    <col min="13571" max="13571" width="3.88671875" style="211" customWidth="1"/>
    <col min="13572" max="13572" width="7.5546875" style="211" customWidth="1"/>
    <col min="13573" max="13573" width="9.109375" style="211" customWidth="1"/>
    <col min="13574" max="13574" width="8.109375" style="211" customWidth="1"/>
    <col min="13575" max="13575" width="7.44140625" style="211" customWidth="1"/>
    <col min="13576" max="13576" width="8.88671875" style="211" customWidth="1"/>
    <col min="13577" max="13577" width="8.5546875" style="211" customWidth="1"/>
    <col min="13578" max="13578" width="8.109375" style="211" customWidth="1"/>
    <col min="13579" max="13579" width="9.44140625" style="211" customWidth="1"/>
    <col min="13580" max="13580" width="6.6640625" style="211" customWidth="1"/>
    <col min="13581" max="13581" width="11.44140625" style="211" customWidth="1"/>
    <col min="13582" max="13824" width="9.109375" style="211"/>
    <col min="13825" max="13825" width="61.6640625" style="211" customWidth="1"/>
    <col min="13826" max="13826" width="4.6640625" style="211" customWidth="1"/>
    <col min="13827" max="13827" width="3.88671875" style="211" customWidth="1"/>
    <col min="13828" max="13828" width="7.5546875" style="211" customWidth="1"/>
    <col min="13829" max="13829" width="9.109375" style="211" customWidth="1"/>
    <col min="13830" max="13830" width="8.109375" style="211" customWidth="1"/>
    <col min="13831" max="13831" width="7.44140625" style="211" customWidth="1"/>
    <col min="13832" max="13832" width="8.88671875" style="211" customWidth="1"/>
    <col min="13833" max="13833" width="8.5546875" style="211" customWidth="1"/>
    <col min="13834" max="13834" width="8.109375" style="211" customWidth="1"/>
    <col min="13835" max="13835" width="9.44140625" style="211" customWidth="1"/>
    <col min="13836" max="13836" width="6.6640625" style="211" customWidth="1"/>
    <col min="13837" max="13837" width="11.44140625" style="211" customWidth="1"/>
    <col min="13838" max="14080" width="9.109375" style="211"/>
    <col min="14081" max="14081" width="61.6640625" style="211" customWidth="1"/>
    <col min="14082" max="14082" width="4.6640625" style="211" customWidth="1"/>
    <col min="14083" max="14083" width="3.88671875" style="211" customWidth="1"/>
    <col min="14084" max="14084" width="7.5546875" style="211" customWidth="1"/>
    <col min="14085" max="14085" width="9.109375" style="211" customWidth="1"/>
    <col min="14086" max="14086" width="8.109375" style="211" customWidth="1"/>
    <col min="14087" max="14087" width="7.44140625" style="211" customWidth="1"/>
    <col min="14088" max="14088" width="8.88671875" style="211" customWidth="1"/>
    <col min="14089" max="14089" width="8.5546875" style="211" customWidth="1"/>
    <col min="14090" max="14090" width="8.109375" style="211" customWidth="1"/>
    <col min="14091" max="14091" width="9.44140625" style="211" customWidth="1"/>
    <col min="14092" max="14092" width="6.6640625" style="211" customWidth="1"/>
    <col min="14093" max="14093" width="11.44140625" style="211" customWidth="1"/>
    <col min="14094" max="14336" width="9.109375" style="211"/>
    <col min="14337" max="14337" width="61.6640625" style="211" customWidth="1"/>
    <col min="14338" max="14338" width="4.6640625" style="211" customWidth="1"/>
    <col min="14339" max="14339" width="3.88671875" style="211" customWidth="1"/>
    <col min="14340" max="14340" width="7.5546875" style="211" customWidth="1"/>
    <col min="14341" max="14341" width="9.109375" style="211" customWidth="1"/>
    <col min="14342" max="14342" width="8.109375" style="211" customWidth="1"/>
    <col min="14343" max="14343" width="7.44140625" style="211" customWidth="1"/>
    <col min="14344" max="14344" width="8.88671875" style="211" customWidth="1"/>
    <col min="14345" max="14345" width="8.5546875" style="211" customWidth="1"/>
    <col min="14346" max="14346" width="8.109375" style="211" customWidth="1"/>
    <col min="14347" max="14347" width="9.44140625" style="211" customWidth="1"/>
    <col min="14348" max="14348" width="6.6640625" style="211" customWidth="1"/>
    <col min="14349" max="14349" width="11.44140625" style="211" customWidth="1"/>
    <col min="14350" max="14592" width="9.109375" style="211"/>
    <col min="14593" max="14593" width="61.6640625" style="211" customWidth="1"/>
    <col min="14594" max="14594" width="4.6640625" style="211" customWidth="1"/>
    <col min="14595" max="14595" width="3.88671875" style="211" customWidth="1"/>
    <col min="14596" max="14596" width="7.5546875" style="211" customWidth="1"/>
    <col min="14597" max="14597" width="9.109375" style="211" customWidth="1"/>
    <col min="14598" max="14598" width="8.109375" style="211" customWidth="1"/>
    <col min="14599" max="14599" width="7.44140625" style="211" customWidth="1"/>
    <col min="14600" max="14600" width="8.88671875" style="211" customWidth="1"/>
    <col min="14601" max="14601" width="8.5546875" style="211" customWidth="1"/>
    <col min="14602" max="14602" width="8.109375" style="211" customWidth="1"/>
    <col min="14603" max="14603" width="9.44140625" style="211" customWidth="1"/>
    <col min="14604" max="14604" width="6.6640625" style="211" customWidth="1"/>
    <col min="14605" max="14605" width="11.44140625" style="211" customWidth="1"/>
    <col min="14606" max="14848" width="9.109375" style="211"/>
    <col min="14849" max="14849" width="61.6640625" style="211" customWidth="1"/>
    <col min="14850" max="14850" width="4.6640625" style="211" customWidth="1"/>
    <col min="14851" max="14851" width="3.88671875" style="211" customWidth="1"/>
    <col min="14852" max="14852" width="7.5546875" style="211" customWidth="1"/>
    <col min="14853" max="14853" width="9.109375" style="211" customWidth="1"/>
    <col min="14854" max="14854" width="8.109375" style="211" customWidth="1"/>
    <col min="14855" max="14855" width="7.44140625" style="211" customWidth="1"/>
    <col min="14856" max="14856" width="8.88671875" style="211" customWidth="1"/>
    <col min="14857" max="14857" width="8.5546875" style="211" customWidth="1"/>
    <col min="14858" max="14858" width="8.109375" style="211" customWidth="1"/>
    <col min="14859" max="14859" width="9.44140625" style="211" customWidth="1"/>
    <col min="14860" max="14860" width="6.6640625" style="211" customWidth="1"/>
    <col min="14861" max="14861" width="11.44140625" style="211" customWidth="1"/>
    <col min="14862" max="15104" width="9.109375" style="211"/>
    <col min="15105" max="15105" width="61.6640625" style="211" customWidth="1"/>
    <col min="15106" max="15106" width="4.6640625" style="211" customWidth="1"/>
    <col min="15107" max="15107" width="3.88671875" style="211" customWidth="1"/>
    <col min="15108" max="15108" width="7.5546875" style="211" customWidth="1"/>
    <col min="15109" max="15109" width="9.109375" style="211" customWidth="1"/>
    <col min="15110" max="15110" width="8.109375" style="211" customWidth="1"/>
    <col min="15111" max="15111" width="7.44140625" style="211" customWidth="1"/>
    <col min="15112" max="15112" width="8.88671875" style="211" customWidth="1"/>
    <col min="15113" max="15113" width="8.5546875" style="211" customWidth="1"/>
    <col min="15114" max="15114" width="8.109375" style="211" customWidth="1"/>
    <col min="15115" max="15115" width="9.44140625" style="211" customWidth="1"/>
    <col min="15116" max="15116" width="6.6640625" style="211" customWidth="1"/>
    <col min="15117" max="15117" width="11.44140625" style="211" customWidth="1"/>
    <col min="15118" max="15360" width="9.109375" style="211"/>
    <col min="15361" max="15361" width="61.6640625" style="211" customWidth="1"/>
    <col min="15362" max="15362" width="4.6640625" style="211" customWidth="1"/>
    <col min="15363" max="15363" width="3.88671875" style="211" customWidth="1"/>
    <col min="15364" max="15364" width="7.5546875" style="211" customWidth="1"/>
    <col min="15365" max="15365" width="9.109375" style="211" customWidth="1"/>
    <col min="15366" max="15366" width="8.109375" style="211" customWidth="1"/>
    <col min="15367" max="15367" width="7.44140625" style="211" customWidth="1"/>
    <col min="15368" max="15368" width="8.88671875" style="211" customWidth="1"/>
    <col min="15369" max="15369" width="8.5546875" style="211" customWidth="1"/>
    <col min="15370" max="15370" width="8.109375" style="211" customWidth="1"/>
    <col min="15371" max="15371" width="9.44140625" style="211" customWidth="1"/>
    <col min="15372" max="15372" width="6.6640625" style="211" customWidth="1"/>
    <col min="15373" max="15373" width="11.44140625" style="211" customWidth="1"/>
    <col min="15374" max="15616" width="9.109375" style="211"/>
    <col min="15617" max="15617" width="61.6640625" style="211" customWidth="1"/>
    <col min="15618" max="15618" width="4.6640625" style="211" customWidth="1"/>
    <col min="15619" max="15619" width="3.88671875" style="211" customWidth="1"/>
    <col min="15620" max="15620" width="7.5546875" style="211" customWidth="1"/>
    <col min="15621" max="15621" width="9.109375" style="211" customWidth="1"/>
    <col min="15622" max="15622" width="8.109375" style="211" customWidth="1"/>
    <col min="15623" max="15623" width="7.44140625" style="211" customWidth="1"/>
    <col min="15624" max="15624" width="8.88671875" style="211" customWidth="1"/>
    <col min="15625" max="15625" width="8.5546875" style="211" customWidth="1"/>
    <col min="15626" max="15626" width="8.109375" style="211" customWidth="1"/>
    <col min="15627" max="15627" width="9.44140625" style="211" customWidth="1"/>
    <col min="15628" max="15628" width="6.6640625" style="211" customWidth="1"/>
    <col min="15629" max="15629" width="11.44140625" style="211" customWidth="1"/>
    <col min="15630" max="15872" width="9.109375" style="211"/>
    <col min="15873" max="15873" width="61.6640625" style="211" customWidth="1"/>
    <col min="15874" max="15874" width="4.6640625" style="211" customWidth="1"/>
    <col min="15875" max="15875" width="3.88671875" style="211" customWidth="1"/>
    <col min="15876" max="15876" width="7.5546875" style="211" customWidth="1"/>
    <col min="15877" max="15877" width="9.109375" style="211" customWidth="1"/>
    <col min="15878" max="15878" width="8.109375" style="211" customWidth="1"/>
    <col min="15879" max="15879" width="7.44140625" style="211" customWidth="1"/>
    <col min="15880" max="15880" width="8.88671875" style="211" customWidth="1"/>
    <col min="15881" max="15881" width="8.5546875" style="211" customWidth="1"/>
    <col min="15882" max="15882" width="8.109375" style="211" customWidth="1"/>
    <col min="15883" max="15883" width="9.44140625" style="211" customWidth="1"/>
    <col min="15884" max="15884" width="6.6640625" style="211" customWidth="1"/>
    <col min="15885" max="15885" width="11.44140625" style="211" customWidth="1"/>
    <col min="15886" max="16128" width="9.109375" style="211"/>
    <col min="16129" max="16129" width="61.6640625" style="211" customWidth="1"/>
    <col min="16130" max="16130" width="4.6640625" style="211" customWidth="1"/>
    <col min="16131" max="16131" width="3.88671875" style="211" customWidth="1"/>
    <col min="16132" max="16132" width="7.5546875" style="211" customWidth="1"/>
    <col min="16133" max="16133" width="9.109375" style="211" customWidth="1"/>
    <col min="16134" max="16134" width="8.109375" style="211" customWidth="1"/>
    <col min="16135" max="16135" width="7.44140625" style="211" customWidth="1"/>
    <col min="16136" max="16136" width="8.88671875" style="211" customWidth="1"/>
    <col min="16137" max="16137" width="8.5546875" style="211" customWidth="1"/>
    <col min="16138" max="16138" width="8.109375" style="211" customWidth="1"/>
    <col min="16139" max="16139" width="9.44140625" style="211" customWidth="1"/>
    <col min="16140" max="16140" width="6.6640625" style="211" customWidth="1"/>
    <col min="16141" max="16141" width="11.44140625" style="211" customWidth="1"/>
    <col min="16142" max="16384" width="9.109375" style="211"/>
  </cols>
  <sheetData>
    <row r="1" spans="1:13" ht="15" customHeight="1" x14ac:dyDescent="0.25">
      <c r="J1" s="212" t="s">
        <v>165</v>
      </c>
      <c r="K1" s="212"/>
      <c r="L1" s="212"/>
      <c r="M1" s="212"/>
    </row>
    <row r="2" spans="1:13" ht="30.75" customHeight="1" x14ac:dyDescent="0.25">
      <c r="J2" s="212"/>
      <c r="K2" s="212"/>
      <c r="L2" s="212"/>
      <c r="M2" s="212"/>
    </row>
    <row r="3" spans="1:13" ht="0.75" customHeight="1" x14ac:dyDescent="0.25">
      <c r="J3" s="212"/>
      <c r="K3" s="212"/>
      <c r="L3" s="212"/>
      <c r="M3" s="212"/>
    </row>
    <row r="4" spans="1:13" x14ac:dyDescent="0.25">
      <c r="A4" s="213" t="s">
        <v>1</v>
      </c>
      <c r="B4" s="213"/>
      <c r="C4" s="213"/>
      <c r="D4" s="213"/>
      <c r="E4" s="213"/>
      <c r="F4" s="213"/>
      <c r="G4" s="213"/>
      <c r="H4" s="213"/>
      <c r="I4" s="213"/>
      <c r="J4" s="213"/>
      <c r="K4" s="213"/>
      <c r="L4" s="213"/>
      <c r="M4" s="213"/>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213" t="str">
        <f>CONCATENATE("на ",[2]ЗАПОЛНИТЬ!$B$18," ",[2]ЗАПОЛНИТЬ!$C$18)</f>
        <v>на 1 січня 2016 р.</v>
      </c>
      <c r="B6" s="213"/>
      <c r="C6" s="213"/>
      <c r="D6" s="213"/>
      <c r="E6" s="213"/>
      <c r="F6" s="213"/>
      <c r="G6" s="213"/>
      <c r="H6" s="213"/>
      <c r="I6" s="213"/>
      <c r="J6" s="213"/>
      <c r="K6" s="213"/>
      <c r="L6" s="213"/>
      <c r="M6" s="213"/>
    </row>
    <row r="7" spans="1:13" s="214" customFormat="1" ht="10.199999999999999" hidden="1" x14ac:dyDescent="0.2"/>
    <row r="8" spans="1:13" s="214" customFormat="1" ht="7.5" customHeight="1" x14ac:dyDescent="0.2">
      <c r="M8" s="215" t="s">
        <v>3</v>
      </c>
    </row>
    <row r="9" spans="1:13" s="214" customFormat="1" ht="21" customHeight="1" x14ac:dyDescent="0.25">
      <c r="A9" s="216" t="s">
        <v>4</v>
      </c>
      <c r="B9" s="217" t="str">
        <f>[2]ЗАПОЛНИТЬ!B3</f>
        <v>Вдділ освіти Амур -Нижньодніпровської у м.Дніпропетровську ради</v>
      </c>
      <c r="C9" s="217"/>
      <c r="D9" s="217"/>
      <c r="E9" s="217"/>
      <c r="F9" s="217"/>
      <c r="G9" s="217"/>
      <c r="H9" s="217"/>
      <c r="I9" s="217"/>
      <c r="J9" s="217"/>
      <c r="K9" s="218" t="str">
        <f>[2]ЗАПОЛНИТЬ!A13</f>
        <v>за ЄДРПОУ</v>
      </c>
      <c r="M9" s="219" t="str">
        <f>[2]ЗАПОЛНИТЬ!B13</f>
        <v>02142187</v>
      </c>
    </row>
    <row r="10" spans="1:13" s="214" customFormat="1" ht="11.25" customHeight="1" x14ac:dyDescent="0.25">
      <c r="A10" s="220" t="s">
        <v>6</v>
      </c>
      <c r="B10" s="221" t="str">
        <f>[2]ЗАПОЛНИТЬ!B5</f>
        <v>49023,м. Дніпропетровськ АНД район,пр. Воронцова,31</v>
      </c>
      <c r="C10" s="221"/>
      <c r="D10" s="221"/>
      <c r="E10" s="221"/>
      <c r="F10" s="221"/>
      <c r="G10" s="221"/>
      <c r="H10" s="221"/>
      <c r="I10" s="221"/>
      <c r="J10" s="221"/>
      <c r="K10" s="218" t="str">
        <f>[2]ЗАПОЛНИТЬ!A14</f>
        <v>за КОАТУУ</v>
      </c>
      <c r="M10" s="219">
        <f>[2]ЗАПОЛНИТЬ!B14</f>
        <v>12110136300</v>
      </c>
    </row>
    <row r="11" spans="1:13" s="214" customFormat="1" ht="11.25" customHeight="1" x14ac:dyDescent="0.25">
      <c r="A11" s="220" t="str">
        <f>[2]Ф.4.3.1.КВК2!A11</f>
        <v>Організаційно-правова форма господарювання</v>
      </c>
      <c r="B11" s="222" t="str">
        <f>[2]ЗАПОЛНИТЬ!D15</f>
        <v>Орган місцевого самоврядування</v>
      </c>
      <c r="C11" s="222"/>
      <c r="D11" s="222"/>
      <c r="E11" s="222"/>
      <c r="F11" s="222"/>
      <c r="G11" s="222"/>
      <c r="H11" s="222"/>
      <c r="I11" s="222"/>
      <c r="J11" s="222"/>
      <c r="K11" s="218" t="str">
        <f>[2]ЗАПОЛНИТЬ!A15</f>
        <v>за КОПФГ</v>
      </c>
      <c r="M11" s="219">
        <f>[2]ЗАПОЛНИТЬ!B15</f>
        <v>420</v>
      </c>
    </row>
    <row r="12" spans="1:13" s="214" customFormat="1" ht="10.199999999999999" x14ac:dyDescent="0.2">
      <c r="A12" s="227" t="s">
        <v>101</v>
      </c>
      <c r="B12" s="227"/>
      <c r="C12" s="227"/>
      <c r="D12" s="227"/>
      <c r="E12" s="224" t="str">
        <f>[2]ЗАПОЛНИТЬ!H9</f>
        <v>-</v>
      </c>
      <c r="F12" s="274" t="str">
        <f>IF(E12&gt;0,VLOOKUP(E12,'[2]ДовидникКВК(ГОС)'!A$1:B$65536,2,FALSE),"")</f>
        <v>-</v>
      </c>
      <c r="G12" s="274"/>
      <c r="H12" s="274"/>
      <c r="I12" s="274"/>
      <c r="J12" s="274"/>
      <c r="K12" s="274"/>
      <c r="L12" s="274"/>
    </row>
    <row r="13" spans="1:13" s="214" customFormat="1" ht="23.25" customHeight="1" x14ac:dyDescent="0.35">
      <c r="A13" s="227" t="s">
        <v>12</v>
      </c>
      <c r="B13" s="227"/>
      <c r="C13" s="227"/>
      <c r="D13" s="227"/>
      <c r="E13" s="275"/>
      <c r="F13" s="276"/>
      <c r="G13" s="276"/>
      <c r="H13" s="276"/>
      <c r="I13" s="276"/>
      <c r="J13" s="276"/>
      <c r="K13" s="276"/>
      <c r="L13" s="276"/>
    </row>
    <row r="14" spans="1:13" s="214" customFormat="1" ht="10.199999999999999" x14ac:dyDescent="0.2">
      <c r="A14" s="227" t="s">
        <v>13</v>
      </c>
      <c r="B14" s="227"/>
      <c r="C14" s="227"/>
      <c r="D14" s="227"/>
      <c r="E14" s="230" t="str">
        <f>[2]ЗАПОЛНИТЬ!H10</f>
        <v>10</v>
      </c>
      <c r="F14" s="277" t="str">
        <f>[2]ЗАПОЛНИТЬ!I10</f>
        <v>Орган з питань освіти та науки, молоді</v>
      </c>
      <c r="G14" s="277"/>
      <c r="H14" s="277"/>
      <c r="I14" s="277"/>
      <c r="J14" s="277"/>
      <c r="K14" s="277"/>
      <c r="L14" s="277"/>
    </row>
    <row r="15" spans="1:13" s="214" customFormat="1" ht="43.5" customHeight="1" x14ac:dyDescent="0.35">
      <c r="A15" s="227" t="s">
        <v>14</v>
      </c>
      <c r="B15" s="227"/>
      <c r="C15" s="227"/>
      <c r="D15" s="227"/>
      <c r="E15" s="278"/>
      <c r="F15" s="125" t="s">
        <v>15</v>
      </c>
      <c r="G15" s="125"/>
      <c r="H15" s="125"/>
      <c r="I15" s="125"/>
      <c r="J15" s="125"/>
      <c r="K15" s="125"/>
      <c r="L15" s="125"/>
    </row>
    <row r="16" spans="1:13" s="214" customFormat="1" ht="10.199999999999999" x14ac:dyDescent="0.2">
      <c r="A16" s="235" t="s">
        <v>196</v>
      </c>
    </row>
    <row r="17" spans="1:14" s="214" customFormat="1" ht="10.199999999999999" x14ac:dyDescent="0.2">
      <c r="A17" s="236" t="s">
        <v>16</v>
      </c>
    </row>
    <row r="18" spans="1:14" s="214" customFormat="1" ht="19.5" customHeight="1" x14ac:dyDescent="0.2">
      <c r="A18" s="237" t="s">
        <v>195</v>
      </c>
      <c r="B18" s="237"/>
      <c r="C18" s="237"/>
      <c r="D18" s="237"/>
      <c r="E18" s="237"/>
      <c r="F18" s="237"/>
      <c r="G18" s="237"/>
      <c r="H18" s="237"/>
      <c r="I18" s="237"/>
      <c r="J18" s="237"/>
      <c r="K18" s="237"/>
      <c r="L18" s="237"/>
    </row>
    <row r="19" spans="1:14" s="214" customFormat="1" ht="11.25" customHeight="1" x14ac:dyDescent="0.2">
      <c r="A19" s="34" t="s">
        <v>17</v>
      </c>
      <c r="B19" s="34" t="s">
        <v>104</v>
      </c>
      <c r="C19" s="34" t="s">
        <v>19</v>
      </c>
      <c r="D19" s="34" t="s">
        <v>168</v>
      </c>
      <c r="E19" s="34"/>
      <c r="F19" s="34"/>
      <c r="G19" s="34"/>
      <c r="H19" s="34" t="s">
        <v>169</v>
      </c>
      <c r="I19" s="34"/>
      <c r="J19" s="34"/>
      <c r="K19" s="34"/>
      <c r="L19" s="34"/>
      <c r="M19" s="34" t="s">
        <v>170</v>
      </c>
      <c r="N19" s="238"/>
    </row>
    <row r="20" spans="1:14" s="214" customFormat="1" ht="21.75" customHeight="1" x14ac:dyDescent="0.2">
      <c r="A20" s="34"/>
      <c r="B20" s="34"/>
      <c r="C20" s="34"/>
      <c r="D20" s="34" t="s">
        <v>171</v>
      </c>
      <c r="E20" s="34" t="s">
        <v>172</v>
      </c>
      <c r="F20" s="34"/>
      <c r="G20" s="34" t="s">
        <v>173</v>
      </c>
      <c r="H20" s="34" t="s">
        <v>174</v>
      </c>
      <c r="I20" s="34" t="s">
        <v>172</v>
      </c>
      <c r="J20" s="34"/>
      <c r="K20" s="34"/>
      <c r="L20" s="34" t="s">
        <v>173</v>
      </c>
      <c r="M20" s="34"/>
      <c r="N20" s="238"/>
    </row>
    <row r="21" spans="1:14" s="214" customFormat="1" ht="10.5" customHeight="1" x14ac:dyDescent="0.2">
      <c r="A21" s="34"/>
      <c r="B21" s="34"/>
      <c r="C21" s="34"/>
      <c r="D21" s="34"/>
      <c r="E21" s="34" t="s">
        <v>109</v>
      </c>
      <c r="F21" s="34" t="s">
        <v>175</v>
      </c>
      <c r="G21" s="34"/>
      <c r="H21" s="34"/>
      <c r="I21" s="34" t="s">
        <v>109</v>
      </c>
      <c r="J21" s="239" t="s">
        <v>176</v>
      </c>
      <c r="K21" s="239"/>
      <c r="L21" s="34"/>
      <c r="M21" s="34"/>
      <c r="N21" s="238"/>
    </row>
    <row r="22" spans="1:14" s="214" customFormat="1" ht="12" customHeight="1" x14ac:dyDescent="0.2">
      <c r="A22" s="34"/>
      <c r="B22" s="34"/>
      <c r="C22" s="34"/>
      <c r="D22" s="34"/>
      <c r="E22" s="34"/>
      <c r="F22" s="34"/>
      <c r="G22" s="34"/>
      <c r="H22" s="34"/>
      <c r="I22" s="34"/>
      <c r="J22" s="34" t="s">
        <v>177</v>
      </c>
      <c r="K22" s="34" t="s">
        <v>178</v>
      </c>
      <c r="L22" s="34"/>
      <c r="M22" s="34"/>
      <c r="N22" s="238"/>
    </row>
    <row r="23" spans="1:14" s="214" customFormat="1" ht="12" customHeight="1" x14ac:dyDescent="0.2">
      <c r="A23" s="34"/>
      <c r="B23" s="34"/>
      <c r="C23" s="34"/>
      <c r="D23" s="34"/>
      <c r="E23" s="34"/>
      <c r="F23" s="34"/>
      <c r="G23" s="34"/>
      <c r="H23" s="34"/>
      <c r="I23" s="34"/>
      <c r="J23" s="34"/>
      <c r="K23" s="34"/>
      <c r="L23" s="34"/>
      <c r="M23" s="34"/>
      <c r="N23" s="238"/>
    </row>
    <row r="24" spans="1:14" s="214" customFormat="1" ht="9.75" customHeight="1" x14ac:dyDescent="0.2">
      <c r="A24" s="34"/>
      <c r="B24" s="34"/>
      <c r="C24" s="34"/>
      <c r="D24" s="34"/>
      <c r="E24" s="34"/>
      <c r="F24" s="34"/>
      <c r="G24" s="34"/>
      <c r="H24" s="34"/>
      <c r="I24" s="34"/>
      <c r="J24" s="34"/>
      <c r="K24" s="34"/>
      <c r="L24" s="34"/>
      <c r="M24" s="34"/>
      <c r="N24" s="238"/>
    </row>
    <row r="25" spans="1:14" s="214"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38"/>
    </row>
    <row r="26" spans="1:14" s="214" customFormat="1" ht="11.4" x14ac:dyDescent="0.2">
      <c r="A26" s="65" t="s">
        <v>179</v>
      </c>
      <c r="B26" s="65" t="s">
        <v>27</v>
      </c>
      <c r="C26" s="240" t="s">
        <v>28</v>
      </c>
      <c r="D26" s="241">
        <f>SUM('[2]Ф.7(ЗФ).1:Ф.7(ЗФ).50'!D26)</f>
        <v>0</v>
      </c>
      <c r="E26" s="241">
        <f>SUM('[2]Ф.7(ЗФ).1:Ф.7(ЗФ).50'!E26)</f>
        <v>0</v>
      </c>
      <c r="F26" s="241">
        <f>SUM('[2]Ф.7(ЗФ).1:Ф.7(ЗФ).50'!F26)</f>
        <v>0</v>
      </c>
      <c r="G26" s="241">
        <f>SUM('[2]Ф.7(ЗФ).1:Ф.7(ЗФ).50'!G26)</f>
        <v>0</v>
      </c>
      <c r="H26" s="241">
        <f>SUM('[2]Ф.7(ЗФ).1:Ф.7(ЗФ).50'!H26)</f>
        <v>0</v>
      </c>
      <c r="I26" s="241">
        <f>SUM('[2]Ф.7(ЗФ).1:Ф.7(ЗФ).50'!I26)</f>
        <v>0</v>
      </c>
      <c r="J26" s="241">
        <f>SUM('[2]Ф.7(ЗФ).1:Ф.7(ЗФ).50'!J26)</f>
        <v>0</v>
      </c>
      <c r="K26" s="243" t="s">
        <v>27</v>
      </c>
      <c r="L26" s="241">
        <f>SUM('[2]Ф.7(ЗФ).1:Ф.7(ЗФ).50'!L26)</f>
        <v>0</v>
      </c>
      <c r="M26" s="244" t="s">
        <v>27</v>
      </c>
      <c r="N26" s="238"/>
    </row>
    <row r="27" spans="1:14" s="214" customFormat="1" ht="13.2" x14ac:dyDescent="0.2">
      <c r="A27" s="245" t="s">
        <v>180</v>
      </c>
      <c r="B27" s="245" t="s">
        <v>27</v>
      </c>
      <c r="C27" s="240" t="s">
        <v>29</v>
      </c>
      <c r="D27" s="241">
        <f>SUM('[2]Ф.7(ЗФ).1:Ф.7(ЗФ).50'!D27)</f>
        <v>0</v>
      </c>
      <c r="E27" s="241">
        <f>SUM('[2]Ф.7(ЗФ).1:Ф.7(ЗФ).50'!E27)</f>
        <v>5202.84</v>
      </c>
      <c r="F27" s="241">
        <f>SUM('[2]Ф.7(ЗФ).1:Ф.7(ЗФ).50'!F27)</f>
        <v>0</v>
      </c>
      <c r="G27" s="241">
        <f>SUM('[2]Ф.7(ЗФ).1:Ф.7(ЗФ).50'!G27)</f>
        <v>0</v>
      </c>
      <c r="H27" s="241">
        <v>585574.54</v>
      </c>
      <c r="I27" s="241">
        <f>I28</f>
        <v>0</v>
      </c>
      <c r="J27" s="241">
        <f>J28</f>
        <v>0</v>
      </c>
      <c r="K27" s="241">
        <f>SUM('[2]Ф.7(ЗФ).1:Ф.7(ЗФ).50'!K27)</f>
        <v>0</v>
      </c>
      <c r="L27" s="241">
        <f>SUM('[2]Ф.7(ЗФ).1:Ф.7(ЗФ).50'!L27)</f>
        <v>0</v>
      </c>
      <c r="M27" s="241">
        <f>SUM('[2]Ф.7(ЗФ).1:Ф.7(ЗФ).50'!M27)</f>
        <v>0</v>
      </c>
      <c r="N27" s="238"/>
    </row>
    <row r="28" spans="1:14" s="214" customFormat="1" ht="20.399999999999999" x14ac:dyDescent="0.2">
      <c r="A28" s="39" t="s">
        <v>181</v>
      </c>
      <c r="B28" s="65">
        <v>2000</v>
      </c>
      <c r="C28" s="40" t="s">
        <v>31</v>
      </c>
      <c r="D28" s="241">
        <f>SUM('[2]Ф.7(ЗФ).1:Ф.7(ЗФ).50'!D28)</f>
        <v>0</v>
      </c>
      <c r="E28" s="241">
        <f>SUM('[2]Ф.7(ЗФ).1:Ф.7(ЗФ).50'!E28)</f>
        <v>5202.84</v>
      </c>
      <c r="F28" s="241">
        <f>SUM('[2]Ф.7(ЗФ).1:Ф.7(ЗФ).50'!F28)</f>
        <v>0</v>
      </c>
      <c r="G28" s="241">
        <f>SUM('[2]Ф.7(ЗФ).1:Ф.7(ЗФ).50'!G28)</f>
        <v>0</v>
      </c>
      <c r="H28" s="241">
        <v>585574.54</v>
      </c>
      <c r="I28" s="241">
        <f>I29+I34</f>
        <v>0</v>
      </c>
      <c r="J28" s="241">
        <f>J34</f>
        <v>0</v>
      </c>
      <c r="K28" s="241">
        <f>K30+K34</f>
        <v>0</v>
      </c>
      <c r="L28" s="241">
        <f>SUM('[2]Ф.7(ЗФ).1:Ф.7(ЗФ).50'!L28)</f>
        <v>0</v>
      </c>
      <c r="M28" s="241">
        <f>M30+M34</f>
        <v>0</v>
      </c>
      <c r="N28" s="246"/>
    </row>
    <row r="29" spans="1:14" s="214" customFormat="1" ht="10.199999999999999" x14ac:dyDescent="0.2">
      <c r="A29" s="53" t="s">
        <v>30</v>
      </c>
      <c r="B29" s="39">
        <v>2100</v>
      </c>
      <c r="C29" s="40" t="s">
        <v>33</v>
      </c>
      <c r="D29" s="241">
        <f>SUM('[2]Ф.7(ЗФ).1:Ф.7(ЗФ).50'!D29)</f>
        <v>0</v>
      </c>
      <c r="E29" s="241">
        <f>SUM('[2]Ф.7(ЗФ).1:Ф.7(ЗФ).50'!E29)</f>
        <v>0</v>
      </c>
      <c r="F29" s="241">
        <f>SUM('[2]Ф.7(ЗФ).1:Ф.7(ЗФ).50'!F29)</f>
        <v>0</v>
      </c>
      <c r="G29" s="241">
        <f>SUM('[2]Ф.7(ЗФ).1:Ф.7(ЗФ).50'!G29)</f>
        <v>0</v>
      </c>
      <c r="H29" s="241">
        <f>SUM('[2]Ф.7(ЗФ).1:Ф.7(ЗФ).50'!H29)</f>
        <v>0</v>
      </c>
      <c r="I29" s="241">
        <f>I30</f>
        <v>0</v>
      </c>
      <c r="J29" s="241">
        <f>SUM('[2]Ф.7(ЗФ).1:Ф.7(ЗФ).50'!J29)</f>
        <v>0</v>
      </c>
      <c r="K29" s="241">
        <f>SUM('[2]Ф.7(ЗФ).1:Ф.7(ЗФ).50'!K29)</f>
        <v>0</v>
      </c>
      <c r="L29" s="241">
        <f>SUM('[2]Ф.7(ЗФ).1:Ф.7(ЗФ).50'!L29)</f>
        <v>0</v>
      </c>
      <c r="M29" s="241">
        <f>SUM('[2]Ф.7(ЗФ).1:Ф.7(ЗФ).50'!M29)</f>
        <v>0</v>
      </c>
      <c r="N29" s="238"/>
    </row>
    <row r="30" spans="1:14" s="214" customFormat="1" ht="10.199999999999999" x14ac:dyDescent="0.2">
      <c r="A30" s="49" t="s">
        <v>32</v>
      </c>
      <c r="B30" s="50">
        <v>2110</v>
      </c>
      <c r="C30" s="133" t="s">
        <v>35</v>
      </c>
      <c r="D30" s="241">
        <f>SUM('[2]Ф.7(ЗФ).1:Ф.7(ЗФ).50'!D30)</f>
        <v>0</v>
      </c>
      <c r="E30" s="241">
        <f>SUM('[2]Ф.7(ЗФ).1:Ф.7(ЗФ).50'!E30)</f>
        <v>0</v>
      </c>
      <c r="F30" s="241">
        <f>SUM('[2]Ф.7(ЗФ).1:Ф.7(ЗФ).50'!F30)</f>
        <v>0</v>
      </c>
      <c r="G30" s="241">
        <f>SUM('[2]Ф.7(ЗФ).1:Ф.7(ЗФ).50'!G30)</f>
        <v>0</v>
      </c>
      <c r="H30" s="241">
        <f>SUM('[2]Ф.7(ЗФ).1:Ф.7(ЗФ).50'!H30)</f>
        <v>0</v>
      </c>
      <c r="I30" s="241">
        <f>I31</f>
        <v>0</v>
      </c>
      <c r="J30" s="241">
        <f>SUM('[2]Ф.7(ЗФ).1:Ф.7(ЗФ).50'!J30)</f>
        <v>0</v>
      </c>
      <c r="K30" s="241">
        <f>K31</f>
        <v>0</v>
      </c>
      <c r="L30" s="241">
        <f>SUM('[2]Ф.7(ЗФ).1:Ф.7(ЗФ).50'!L30)</f>
        <v>0</v>
      </c>
      <c r="M30" s="241">
        <f>M31</f>
        <v>0</v>
      </c>
      <c r="N30" s="238"/>
    </row>
    <row r="31" spans="1:14" s="214" customFormat="1" ht="10.199999999999999" x14ac:dyDescent="0.2">
      <c r="A31" s="51" t="s">
        <v>34</v>
      </c>
      <c r="B31" s="35">
        <v>2111</v>
      </c>
      <c r="C31" s="166" t="s">
        <v>37</v>
      </c>
      <c r="D31" s="241">
        <f>SUM('[2]Ф.7(ЗФ).1:Ф.7(ЗФ).50'!D31)</f>
        <v>0</v>
      </c>
      <c r="E31" s="241">
        <f>SUM('[2]Ф.7(ЗФ).1:Ф.7(ЗФ).50'!E31)</f>
        <v>0</v>
      </c>
      <c r="F31" s="241">
        <f>SUM('[2]Ф.7(ЗФ).1:Ф.7(ЗФ).50'!F31)</f>
        <v>0</v>
      </c>
      <c r="G31" s="241">
        <f>SUM('[2]Ф.7(ЗФ).1:Ф.7(ЗФ).50'!G31)</f>
        <v>0</v>
      </c>
      <c r="H31" s="241">
        <f>SUM('[2]Ф.7(ЗФ).1:Ф.7(ЗФ).50'!H31)</f>
        <v>0</v>
      </c>
      <c r="I31" s="241">
        <f>'[2]Ф.7(ЗФ).2'!I31</f>
        <v>0</v>
      </c>
      <c r="J31" s="241">
        <f>SUM('[2]Ф.7(ЗФ).1:Ф.7(ЗФ).50'!J31)</f>
        <v>0</v>
      </c>
      <c r="K31" s="241">
        <f>'[2]Ф.7(ЗФ).2'!K31</f>
        <v>0</v>
      </c>
      <c r="L31" s="241">
        <f>SUM('[2]Ф.7(ЗФ).1:Ф.7(ЗФ).50'!L31)</f>
        <v>0</v>
      </c>
      <c r="M31" s="241">
        <f>'[2]Ф.7(ЗФ).2'!M31</f>
        <v>0</v>
      </c>
      <c r="N31" s="238"/>
    </row>
    <row r="32" spans="1:14" s="214" customFormat="1" ht="10.199999999999999" x14ac:dyDescent="0.2">
      <c r="A32" s="51" t="s">
        <v>36</v>
      </c>
      <c r="B32" s="35">
        <v>2112</v>
      </c>
      <c r="C32" s="166" t="s">
        <v>39</v>
      </c>
      <c r="D32" s="241">
        <f>SUM('[2]Ф.7(ЗФ).1:Ф.7(ЗФ).50'!D32)</f>
        <v>0</v>
      </c>
      <c r="E32" s="241">
        <f>SUM('[2]Ф.7(ЗФ).1:Ф.7(ЗФ).50'!E32)</f>
        <v>0</v>
      </c>
      <c r="F32" s="241">
        <f>SUM('[2]Ф.7(ЗФ).1:Ф.7(ЗФ).50'!F32)</f>
        <v>0</v>
      </c>
      <c r="G32" s="241">
        <f>SUM('[2]Ф.7(ЗФ).1:Ф.7(ЗФ).50'!G32)</f>
        <v>0</v>
      </c>
      <c r="H32" s="241">
        <f>SUM('[2]Ф.7(ЗФ).1:Ф.7(ЗФ).50'!H32)</f>
        <v>0</v>
      </c>
      <c r="I32" s="241">
        <f>SUM('[2]Ф.7(ЗФ).1:Ф.7(ЗФ).50'!I32)</f>
        <v>0</v>
      </c>
      <c r="J32" s="241">
        <f>SUM('[2]Ф.7(ЗФ).1:Ф.7(ЗФ).50'!J32)</f>
        <v>0</v>
      </c>
      <c r="K32" s="241">
        <f>SUM('[2]Ф.7(ЗФ).1:Ф.7(ЗФ).50'!K32)</f>
        <v>0</v>
      </c>
      <c r="L32" s="241">
        <f>SUM('[2]Ф.7(ЗФ).1:Ф.7(ЗФ).50'!L32)</f>
        <v>0</v>
      </c>
      <c r="M32" s="241">
        <f>SUM('[2]Ф.7(ЗФ).1:Ф.7(ЗФ).50'!M32)</f>
        <v>0</v>
      </c>
      <c r="N32" s="238"/>
    </row>
    <row r="33" spans="1:14" s="214" customFormat="1" ht="10.199999999999999" x14ac:dyDescent="0.2">
      <c r="A33" s="52" t="s">
        <v>182</v>
      </c>
      <c r="B33" s="50">
        <v>2120</v>
      </c>
      <c r="C33" s="133" t="s">
        <v>41</v>
      </c>
      <c r="D33" s="241">
        <f>SUM('[2]Ф.7(ЗФ).1:Ф.7(ЗФ).50'!D33)</f>
        <v>0</v>
      </c>
      <c r="E33" s="241">
        <f>SUM('[2]Ф.7(ЗФ).1:Ф.7(ЗФ).50'!E33)</f>
        <v>0</v>
      </c>
      <c r="F33" s="241">
        <f>SUM('[2]Ф.7(ЗФ).1:Ф.7(ЗФ).50'!F33)</f>
        <v>0</v>
      </c>
      <c r="G33" s="241">
        <f>SUM('[2]Ф.7(ЗФ).1:Ф.7(ЗФ).50'!G33)</f>
        <v>0</v>
      </c>
      <c r="H33" s="241">
        <f>SUM('[2]Ф.7(ЗФ).1:Ф.7(ЗФ).50'!H33)</f>
        <v>0</v>
      </c>
      <c r="I33" s="241">
        <f>SUM('[2]Ф.7(ЗФ).1:Ф.7(ЗФ).50'!I33)</f>
        <v>0</v>
      </c>
      <c r="J33" s="241">
        <f>SUM('[2]Ф.7(ЗФ).1:Ф.7(ЗФ).50'!J33)</f>
        <v>0</v>
      </c>
      <c r="K33" s="241">
        <f>SUM('[2]Ф.7(ЗФ).1:Ф.7(ЗФ).50'!K33)</f>
        <v>0</v>
      </c>
      <c r="L33" s="241">
        <f>SUM('[2]Ф.7(ЗФ).1:Ф.7(ЗФ).50'!L33)</f>
        <v>0</v>
      </c>
      <c r="M33" s="241">
        <f>SUM('[2]Ф.7(ЗФ).1:Ф.7(ЗФ).50'!M33)</f>
        <v>0</v>
      </c>
      <c r="N33" s="238"/>
    </row>
    <row r="34" spans="1:14" s="214" customFormat="1" ht="10.199999999999999" x14ac:dyDescent="0.2">
      <c r="A34" s="53" t="s">
        <v>40</v>
      </c>
      <c r="B34" s="39">
        <v>2200</v>
      </c>
      <c r="C34" s="40" t="s">
        <v>43</v>
      </c>
      <c r="D34" s="241">
        <f>SUM('[2]Ф.7(ЗФ).1:Ф.7(ЗФ).50'!D34)</f>
        <v>0</v>
      </c>
      <c r="E34" s="241">
        <f>SUM('[2]Ф.7(ЗФ).1:Ф.7(ЗФ).50'!E34)</f>
        <v>5202.84</v>
      </c>
      <c r="F34" s="241">
        <f>SUM('[2]Ф.7(ЗФ).1:Ф.7(ЗФ).50'!F34)</f>
        <v>0</v>
      </c>
      <c r="G34" s="241">
        <f>SUM('[2]Ф.7(ЗФ).1:Ф.7(ЗФ).50'!G34)</f>
        <v>0</v>
      </c>
      <c r="H34" s="241">
        <f>H35+H38+H41</f>
        <v>559501.42000000004</v>
      </c>
      <c r="I34" s="241">
        <f>I35+I38+I41</f>
        <v>0</v>
      </c>
      <c r="J34" s="241">
        <f>J35+J38</f>
        <v>0</v>
      </c>
      <c r="K34" s="241">
        <f>K35+K38+K41</f>
        <v>0</v>
      </c>
      <c r="L34" s="241">
        <f>SUM('[2]Ф.7(ЗФ).1:Ф.7(ЗФ).50'!L34)</f>
        <v>0</v>
      </c>
      <c r="M34" s="241">
        <f>M35+M38+M41</f>
        <v>0</v>
      </c>
      <c r="N34" s="246"/>
    </row>
    <row r="35" spans="1:14" s="214" customFormat="1" ht="10.199999999999999" x14ac:dyDescent="0.2">
      <c r="A35" s="49" t="s">
        <v>42</v>
      </c>
      <c r="B35" s="50">
        <v>2210</v>
      </c>
      <c r="C35" s="50">
        <v>100</v>
      </c>
      <c r="D35" s="241">
        <f>SUM('[2]Ф.7(ЗФ).1:Ф.7(ЗФ).50'!D35)</f>
        <v>0</v>
      </c>
      <c r="E35" s="241">
        <f>SUM('[2]Ф.7(ЗФ).1:Ф.7(ЗФ).50'!E35)</f>
        <v>5202.84</v>
      </c>
      <c r="F35" s="241">
        <f>SUM('[2]Ф.7(ЗФ).1:Ф.7(ЗФ).50'!F35)</f>
        <v>0</v>
      </c>
      <c r="G35" s="241">
        <f>SUM('[2]Ф.7(ЗФ).1:Ф.7(ЗФ).50'!G35)</f>
        <v>0</v>
      </c>
      <c r="H35" s="241">
        <v>169216.21</v>
      </c>
      <c r="I35" s="241">
        <f>SUM('[2]Ф.7(ЗФ).1:Ф.7(ЗФ).50'!I35)</f>
        <v>0</v>
      </c>
      <c r="J35" s="241">
        <f>SUM('[2]Ф.7(ЗФ).1:Ф.7(ЗФ).50'!J35)</f>
        <v>0</v>
      </c>
      <c r="K35" s="241">
        <f>'[2]Ф.7(ЗФ).1'!K35+'[2]Ф.7(ЗФ).2'!K35+'[2]Ф.7(ЗФ).3'!K35+'[2]Ф.7(ЗФ).4'!K35+'[2]Ф.7(ЗФ).5'!K35+'[2]Ф.7(ЗФ).6'!K30+'[2]Ф.7(ЗФ).8'!K35+'[2]Ф.7(ЗФ).9'!K35</f>
        <v>0</v>
      </c>
      <c r="L35" s="241">
        <f>SUM('[2]Ф.7(ЗФ).1:Ф.7(ЗФ).50'!L35)</f>
        <v>0</v>
      </c>
      <c r="M35" s="241">
        <f>I35</f>
        <v>0</v>
      </c>
      <c r="N35" s="238"/>
    </row>
    <row r="36" spans="1:14" s="214" customFormat="1" ht="10.199999999999999" x14ac:dyDescent="0.2">
      <c r="A36" s="49" t="s">
        <v>44</v>
      </c>
      <c r="B36" s="50">
        <v>2220</v>
      </c>
      <c r="C36" s="50">
        <v>110</v>
      </c>
      <c r="D36" s="241">
        <f>SUM('[2]Ф.7(ЗФ).1:Ф.7(ЗФ).50'!D36)</f>
        <v>0</v>
      </c>
      <c r="E36" s="241">
        <f>SUM('[2]Ф.7(ЗФ).1:Ф.7(ЗФ).50'!E36)</f>
        <v>0</v>
      </c>
      <c r="F36" s="241">
        <f>SUM('[2]Ф.7(ЗФ).1:Ф.7(ЗФ).50'!F36)</f>
        <v>0</v>
      </c>
      <c r="G36" s="241">
        <f>SUM('[2]Ф.7(ЗФ).1:Ф.7(ЗФ).50'!G36)</f>
        <v>0</v>
      </c>
      <c r="H36" s="241">
        <f>SUM('[2]Ф.7(ЗФ).1:Ф.7(ЗФ).50'!H36)</f>
        <v>0</v>
      </c>
      <c r="I36" s="241">
        <f>SUM('[2]Ф.7(ЗФ).1:Ф.7(ЗФ).50'!I36)</f>
        <v>0</v>
      </c>
      <c r="J36" s="241">
        <f>SUM('[2]Ф.7(ЗФ).1:Ф.7(ЗФ).50'!J36)</f>
        <v>0</v>
      </c>
      <c r="K36" s="241">
        <f>SUM('[2]Ф.7(ЗФ).1:Ф.7(ЗФ).50'!K36)</f>
        <v>0</v>
      </c>
      <c r="L36" s="241">
        <f>SUM('[2]Ф.7(ЗФ).1:Ф.7(ЗФ).50'!L36)</f>
        <v>0</v>
      </c>
      <c r="M36" s="241">
        <v>0</v>
      </c>
      <c r="N36" s="238"/>
    </row>
    <row r="37" spans="1:14" s="214" customFormat="1" ht="10.199999999999999" x14ac:dyDescent="0.2">
      <c r="A37" s="49" t="s">
        <v>45</v>
      </c>
      <c r="B37" s="50">
        <v>2230</v>
      </c>
      <c r="C37" s="50">
        <v>120</v>
      </c>
      <c r="D37" s="241">
        <f>SUM('[2]Ф.7(ЗФ).1:Ф.7(ЗФ).50'!D37)</f>
        <v>0</v>
      </c>
      <c r="E37" s="241">
        <f>SUM('[2]Ф.7(ЗФ).1:Ф.7(ЗФ).50'!E37)</f>
        <v>0</v>
      </c>
      <c r="F37" s="241">
        <f>SUM('[2]Ф.7(ЗФ).1:Ф.7(ЗФ).50'!F37)</f>
        <v>0</v>
      </c>
      <c r="G37" s="241">
        <f>SUM('[2]Ф.7(ЗФ).1:Ф.7(ЗФ).50'!G37)</f>
        <v>0</v>
      </c>
      <c r="H37" s="241">
        <f>SUM('[2]Ф.7(ЗФ).1:Ф.7(ЗФ).50'!H37)</f>
        <v>0</v>
      </c>
      <c r="I37" s="241">
        <f>SUM('[2]Ф.7(ЗФ).1:Ф.7(ЗФ).50'!I37)</f>
        <v>0</v>
      </c>
      <c r="J37" s="241">
        <f>SUM('[2]Ф.7(ЗФ).1:Ф.7(ЗФ).50'!J37)</f>
        <v>0</v>
      </c>
      <c r="K37" s="241">
        <f>SUM('[2]Ф.7(ЗФ).1:Ф.7(ЗФ).50'!K37)</f>
        <v>0</v>
      </c>
      <c r="L37" s="241">
        <f>SUM('[2]Ф.7(ЗФ).1:Ф.7(ЗФ).50'!L37)</f>
        <v>0</v>
      </c>
      <c r="M37" s="241">
        <f>SUM('[2]Ф.7(ЗФ).1:Ф.7(ЗФ).50'!M37)</f>
        <v>0</v>
      </c>
      <c r="N37" s="238"/>
    </row>
    <row r="38" spans="1:14" s="214" customFormat="1" ht="10.199999999999999" x14ac:dyDescent="0.2">
      <c r="A38" s="49" t="s">
        <v>46</v>
      </c>
      <c r="B38" s="50">
        <v>2240</v>
      </c>
      <c r="C38" s="50">
        <v>130</v>
      </c>
      <c r="D38" s="241">
        <f>SUM('[2]Ф.7(ЗФ).1:Ф.7(ЗФ).50'!D38)</f>
        <v>0</v>
      </c>
      <c r="E38" s="241">
        <f>SUM('[2]Ф.7(ЗФ).1:Ф.7(ЗФ).50'!E38)</f>
        <v>0</v>
      </c>
      <c r="F38" s="241">
        <f>SUM('[2]Ф.7(ЗФ).1:Ф.7(ЗФ).50'!F38)</f>
        <v>0</v>
      </c>
      <c r="G38" s="241">
        <f>SUM('[2]Ф.7(ЗФ).1:Ф.7(ЗФ).50'!G38)</f>
        <v>0</v>
      </c>
      <c r="H38" s="241">
        <v>390285.21</v>
      </c>
      <c r="I38" s="241">
        <f>'[2]Ф.7(ЗФ).1'!I38+'[2]Ф.7(ЗФ).2'!I38+'[2]Ф.7(ЗФ).3'!I38+'[2]Ф.7(ЗФ).4'!I38+'[2]Ф.7(ЗФ).5'!I38+'[2]Ф.7(ЗФ).6'!I33+'[2]Ф.7(ЗФ).8'!I38+'[2]Ф.7(ЗФ).9'!I38</f>
        <v>0</v>
      </c>
      <c r="J38" s="241">
        <f>'[2]Ф.7(ЗФ).1'!J38+'[2]Ф.7(ЗФ).2'!J38+'[2]Ф.7(ЗФ).3'!J38+'[2]Ф.7(ЗФ).4'!J38+'[2]Ф.7(ЗФ).5'!J38+'[2]Ф.7(ЗФ).6'!J33+'[2]Ф.7(ЗФ).8'!J38+'[2]Ф.7(ЗФ).9'!J38</f>
        <v>0</v>
      </c>
      <c r="K38" s="241">
        <f>'[2]Ф.7(ЗФ).1'!K38+'[2]Ф.7(ЗФ).2'!K38+'[2]Ф.7(ЗФ).3'!K38+'[2]Ф.7(ЗФ).4'!K38+'[2]Ф.7(ЗФ).5'!K38+'[2]Ф.7(ЗФ).6'!K33+'[2]Ф.7(ЗФ).8'!K38+'[2]Ф.7(ЗФ).9'!K38</f>
        <v>0</v>
      </c>
      <c r="L38" s="241">
        <f>SUM('[2]Ф.7(ЗФ).1:Ф.7(ЗФ).50'!L38)</f>
        <v>0</v>
      </c>
      <c r="M38" s="241">
        <f>'[2]Ф.7(ЗФ).1'!M38+'[2]Ф.7(ЗФ).2'!M38+'[2]Ф.7(ЗФ).3'!M38+'[2]Ф.7(ЗФ).4'!M38+'[2]Ф.7(ЗФ).5'!M38+'[2]Ф.7(ЗФ).6'!M33+'[2]Ф.7(ЗФ).8'!M38+'[2]Ф.7(ЗФ).9'!M38</f>
        <v>0</v>
      </c>
      <c r="N38" s="238"/>
    </row>
    <row r="39" spans="1:14" s="214" customFormat="1" ht="12.75" customHeight="1" x14ac:dyDescent="0.2">
      <c r="A39" s="49" t="s">
        <v>47</v>
      </c>
      <c r="B39" s="50">
        <v>2250</v>
      </c>
      <c r="C39" s="50">
        <v>140</v>
      </c>
      <c r="D39" s="241">
        <f>SUM('[2]Ф.7(ЗФ).1:Ф.7(ЗФ).50'!D39)</f>
        <v>0</v>
      </c>
      <c r="E39" s="241">
        <f>SUM('[2]Ф.7(ЗФ).1:Ф.7(ЗФ).50'!E39)</f>
        <v>0</v>
      </c>
      <c r="F39" s="241">
        <f>SUM('[2]Ф.7(ЗФ).1:Ф.7(ЗФ).50'!F39)</f>
        <v>0</v>
      </c>
      <c r="G39" s="241">
        <f>SUM('[2]Ф.7(ЗФ).1:Ф.7(ЗФ).50'!G39)</f>
        <v>0</v>
      </c>
      <c r="H39" s="241">
        <f>SUM('[2]Ф.7(ЗФ).1:Ф.7(ЗФ).50'!H39)</f>
        <v>0</v>
      </c>
      <c r="I39" s="241">
        <f>SUM('[2]Ф.7(ЗФ).1:Ф.7(ЗФ).50'!I39)</f>
        <v>0</v>
      </c>
      <c r="J39" s="241">
        <f>SUM('[2]Ф.7(ЗФ).1:Ф.7(ЗФ).50'!J39)</f>
        <v>0</v>
      </c>
      <c r="K39" s="241">
        <f>SUM('[2]Ф.7(ЗФ).1:Ф.7(ЗФ).50'!K39)</f>
        <v>0</v>
      </c>
      <c r="L39" s="241">
        <f>SUM('[2]Ф.7(ЗФ).1:Ф.7(ЗФ).50'!L39)</f>
        <v>0</v>
      </c>
      <c r="M39" s="241">
        <f>SUM('[2]Ф.7(ЗФ).1:Ф.7(ЗФ).50'!M39)</f>
        <v>0</v>
      </c>
      <c r="N39" s="246"/>
    </row>
    <row r="40" spans="1:14" s="214" customFormat="1" ht="10.199999999999999" x14ac:dyDescent="0.2">
      <c r="A40" s="52" t="s">
        <v>48</v>
      </c>
      <c r="B40" s="50">
        <v>2260</v>
      </c>
      <c r="C40" s="50">
        <v>150</v>
      </c>
      <c r="D40" s="241">
        <f>SUM('[2]Ф.7(ЗФ).1:Ф.7(ЗФ).50'!D40)</f>
        <v>0</v>
      </c>
      <c r="E40" s="241">
        <f>SUM('[2]Ф.7(ЗФ).1:Ф.7(ЗФ).50'!E40)</f>
        <v>0</v>
      </c>
      <c r="F40" s="241">
        <f>SUM('[2]Ф.7(ЗФ).1:Ф.7(ЗФ).50'!F40)</f>
        <v>0</v>
      </c>
      <c r="G40" s="241">
        <f>SUM('[2]Ф.7(ЗФ).1:Ф.7(ЗФ).50'!G40)</f>
        <v>0</v>
      </c>
      <c r="H40" s="241">
        <f>SUM('[2]Ф.7(ЗФ).1:Ф.7(ЗФ).50'!H40)</f>
        <v>0</v>
      </c>
      <c r="I40" s="241">
        <f>SUM('[2]Ф.7(ЗФ).1:Ф.7(ЗФ).50'!I40)</f>
        <v>0</v>
      </c>
      <c r="J40" s="241">
        <f>SUM('[2]Ф.7(ЗФ).1:Ф.7(ЗФ).50'!J40)</f>
        <v>0</v>
      </c>
      <c r="K40" s="241">
        <f>SUM('[2]Ф.7(ЗФ).1:Ф.7(ЗФ).50'!K40)</f>
        <v>0</v>
      </c>
      <c r="L40" s="241">
        <f>SUM('[2]Ф.7(ЗФ).1:Ф.7(ЗФ).50'!L40)</f>
        <v>0</v>
      </c>
      <c r="M40" s="241">
        <f>SUM('[2]Ф.7(ЗФ).1:Ф.7(ЗФ).50'!M40)</f>
        <v>0</v>
      </c>
    </row>
    <row r="41" spans="1:14" s="214" customFormat="1" ht="10.199999999999999" x14ac:dyDescent="0.2">
      <c r="A41" s="52" t="s">
        <v>183</v>
      </c>
      <c r="B41" s="50">
        <v>2270</v>
      </c>
      <c r="C41" s="50">
        <v>160</v>
      </c>
      <c r="D41" s="241">
        <f>SUM('[2]Ф.7(ЗФ).1:Ф.7(ЗФ).50'!D41)</f>
        <v>0</v>
      </c>
      <c r="E41" s="241">
        <f>SUM('[2]Ф.7(ЗФ).1:Ф.7(ЗФ).50'!E41)</f>
        <v>0</v>
      </c>
      <c r="F41" s="241">
        <f>SUM('[2]Ф.7(ЗФ).1:Ф.7(ЗФ).50'!F41)</f>
        <v>0</v>
      </c>
      <c r="G41" s="241">
        <f>SUM('[2]Ф.7(ЗФ).1:Ф.7(ЗФ).50'!G41)</f>
        <v>0</v>
      </c>
      <c r="H41" s="241">
        <f>SUM('[2]Ф.7(ЗФ).1:Ф.7(ЗФ).50'!H41)</f>
        <v>0</v>
      </c>
      <c r="I41" s="241">
        <f>I42+I43+I44+I45</f>
        <v>0</v>
      </c>
      <c r="J41" s="241">
        <f>SUM('[2]Ф.7(ЗФ).1:Ф.7(ЗФ).50'!J41)</f>
        <v>0</v>
      </c>
      <c r="K41" s="241">
        <f>K42+K43+K44+K45</f>
        <v>0</v>
      </c>
      <c r="L41" s="241">
        <f>SUM('[2]Ф.7(ЗФ).1:Ф.7(ЗФ).50'!L41)</f>
        <v>0</v>
      </c>
      <c r="M41" s="241">
        <f>M42+M43+M44+M45</f>
        <v>0</v>
      </c>
    </row>
    <row r="42" spans="1:14" s="214" customFormat="1" ht="10.199999999999999" x14ac:dyDescent="0.2">
      <c r="A42" s="51" t="s">
        <v>50</v>
      </c>
      <c r="B42" s="35">
        <v>2271</v>
      </c>
      <c r="C42" s="35">
        <v>170</v>
      </c>
      <c r="D42" s="241">
        <f>SUM('[2]Ф.7(ЗФ).1:Ф.7(ЗФ).50'!D42)</f>
        <v>0</v>
      </c>
      <c r="E42" s="241">
        <f>SUM('[2]Ф.7(ЗФ).1:Ф.7(ЗФ).50'!E42)</f>
        <v>0</v>
      </c>
      <c r="F42" s="241">
        <f>SUM('[2]Ф.7(ЗФ).1:Ф.7(ЗФ).50'!F42)</f>
        <v>0</v>
      </c>
      <c r="G42" s="241">
        <f>SUM('[2]Ф.7(ЗФ).1:Ф.7(ЗФ).50'!G42)</f>
        <v>0</v>
      </c>
      <c r="H42" s="241"/>
      <c r="I42" s="241">
        <f>'[2]Ф.7(ЗФ).1'!I42+'[2]Ф.7(ЗФ).2'!I42+'[2]Ф.7(ЗФ).3'!I42+'[2]Ф.7(ЗФ).4'!I42+'[2]Ф.7(ЗФ).5'!I42+'[2]Ф.7(ЗФ).6'!I37+'[2]Ф.7(ЗФ).8'!I42+'[2]Ф.7(ЗФ).9'!I42</f>
        <v>0</v>
      </c>
      <c r="J42" s="241">
        <f>SUM('[2]Ф.7(ЗФ).1:Ф.7(ЗФ).50'!J42)</f>
        <v>0</v>
      </c>
      <c r="K42" s="241">
        <f>'[2]Ф.7(ЗФ).1'!K42+'[2]Ф.7(ЗФ).2'!K42+'[2]Ф.7(ЗФ).3'!K42+'[2]Ф.7(ЗФ).4'!K42+'[2]Ф.7(ЗФ).5'!K42+'[2]Ф.7(ЗФ).6'!K37+'[2]Ф.7(ЗФ).8'!K42+'[2]Ф.7(ЗФ).9'!K42</f>
        <v>0</v>
      </c>
      <c r="L42" s="241">
        <f>SUM('[2]Ф.7(ЗФ).1:Ф.7(ЗФ).50'!L42)</f>
        <v>0</v>
      </c>
      <c r="M42" s="241">
        <f>'[2]Ф.7(ЗФ).1'!M42+'[2]Ф.7(ЗФ).2'!M42+'[2]Ф.7(ЗФ).3'!M42+'[2]Ф.7(ЗФ).4'!M42+'[2]Ф.7(ЗФ).5'!M42+'[2]Ф.7(ЗФ).6'!M37+'[2]Ф.7(ЗФ).8'!M42+'[2]Ф.7(ЗФ).9'!M42</f>
        <v>0</v>
      </c>
    </row>
    <row r="43" spans="1:14" s="214" customFormat="1" ht="10.199999999999999" x14ac:dyDescent="0.2">
      <c r="A43" s="51" t="s">
        <v>51</v>
      </c>
      <c r="B43" s="35">
        <v>2272</v>
      </c>
      <c r="C43" s="35">
        <v>180</v>
      </c>
      <c r="D43" s="241">
        <f>SUM('[2]Ф.7(ЗФ).1:Ф.7(ЗФ).50'!D43)</f>
        <v>0</v>
      </c>
      <c r="E43" s="241">
        <f>SUM('[2]Ф.7(ЗФ).1:Ф.7(ЗФ).50'!E43)</f>
        <v>0</v>
      </c>
      <c r="F43" s="241">
        <f>SUM('[2]Ф.7(ЗФ).1:Ф.7(ЗФ).50'!F43)</f>
        <v>0</v>
      </c>
      <c r="G43" s="241">
        <f>SUM('[2]Ф.7(ЗФ).1:Ф.7(ЗФ).50'!G43)</f>
        <v>0</v>
      </c>
      <c r="H43" s="241">
        <f>SUM('[2]Ф.7(ЗФ).1:Ф.7(ЗФ).50'!H43)</f>
        <v>0</v>
      </c>
      <c r="I43" s="241">
        <f>'[2]Ф.7(ЗФ).1'!I43+'[2]Ф.7(ЗФ).2'!I43+'[2]Ф.7(ЗФ).3'!I43+'[2]Ф.7(ЗФ).4'!I43+'[2]Ф.7(ЗФ).5'!I43+'[2]Ф.7(ЗФ).6'!I38+'[2]Ф.7(ЗФ).8'!I43+'[2]Ф.7(ЗФ).9'!I43</f>
        <v>0</v>
      </c>
      <c r="J43" s="241">
        <f>SUM('[2]Ф.7(ЗФ).1:Ф.7(ЗФ).50'!J43)</f>
        <v>0</v>
      </c>
      <c r="K43" s="241">
        <f>'[2]Ф.7(ЗФ).1'!K43+'[2]Ф.7(ЗФ).2'!K43+'[2]Ф.7(ЗФ).3'!K43+'[2]Ф.7(ЗФ).4'!K43+'[2]Ф.7(ЗФ).5'!K43+'[2]Ф.7(ЗФ).6'!K38+'[2]Ф.7(ЗФ).8'!K43+'[2]Ф.7(ЗФ).9'!K43</f>
        <v>0</v>
      </c>
      <c r="L43" s="241">
        <f>SUM('[2]Ф.7(ЗФ).1:Ф.7(ЗФ).50'!L43)</f>
        <v>0</v>
      </c>
      <c r="M43" s="241">
        <f>'[2]Ф.7(ЗФ).1'!M43+'[2]Ф.7(ЗФ).2'!M43+'[2]Ф.7(ЗФ).3'!M43+'[2]Ф.7(ЗФ).4'!M43+'[2]Ф.7(ЗФ).5'!M43+'[2]Ф.7(ЗФ).6'!M38+'[2]Ф.7(ЗФ).8'!M43+'[2]Ф.7(ЗФ).9'!M43</f>
        <v>0</v>
      </c>
    </row>
    <row r="44" spans="1:14" s="214" customFormat="1" ht="10.199999999999999" x14ac:dyDescent="0.2">
      <c r="A44" s="51" t="s">
        <v>52</v>
      </c>
      <c r="B44" s="35">
        <v>2273</v>
      </c>
      <c r="C44" s="35">
        <v>190</v>
      </c>
      <c r="D44" s="241">
        <f>SUM('[2]Ф.7(ЗФ).1:Ф.7(ЗФ).50'!D44)</f>
        <v>0</v>
      </c>
      <c r="E44" s="241">
        <f>SUM('[2]Ф.7(ЗФ).1:Ф.7(ЗФ).50'!E44)</f>
        <v>0</v>
      </c>
      <c r="F44" s="241">
        <f>SUM('[2]Ф.7(ЗФ).1:Ф.7(ЗФ).50'!F44)</f>
        <v>0</v>
      </c>
      <c r="G44" s="241">
        <f>SUM('[2]Ф.7(ЗФ).1:Ф.7(ЗФ).50'!G44)</f>
        <v>0</v>
      </c>
      <c r="H44" s="241">
        <f>SUM('[2]Ф.7(ЗФ).1:Ф.7(ЗФ).50'!H44)</f>
        <v>0</v>
      </c>
      <c r="I44" s="241">
        <f>'[2]Ф.7(ЗФ).1'!I44+'[2]Ф.7(ЗФ).2'!I44+'[2]Ф.7(ЗФ).3'!I44+'[2]Ф.7(ЗФ).4'!I44+'[2]Ф.7(ЗФ).5'!I44+'[2]Ф.7(ЗФ).6'!I39+'[2]Ф.7(ЗФ).8'!I44+'[2]Ф.7(ЗФ).9'!I44</f>
        <v>0</v>
      </c>
      <c r="J44" s="241">
        <f>SUM('[2]Ф.7(ЗФ).1:Ф.7(ЗФ).50'!J44)</f>
        <v>0</v>
      </c>
      <c r="K44" s="241">
        <f>'[2]Ф.7(ЗФ).1'!K44+'[2]Ф.7(ЗФ).2'!K44+'[2]Ф.7(ЗФ).3'!K44+'[2]Ф.7(ЗФ).4'!K44+'[2]Ф.7(ЗФ).5'!K44+'[2]Ф.7(ЗФ).6'!K39+'[2]Ф.7(ЗФ).8'!K44+'[2]Ф.7(ЗФ).9'!K44</f>
        <v>0</v>
      </c>
      <c r="L44" s="241">
        <f>SUM('[2]Ф.7(ЗФ).1:Ф.7(ЗФ).50'!L44)</f>
        <v>0</v>
      </c>
      <c r="M44" s="241">
        <f>'[2]Ф.7(ЗФ).1'!M44+'[2]Ф.7(ЗФ).2'!M44+'[2]Ф.7(ЗФ).3'!M44+'[2]Ф.7(ЗФ).4'!M44+'[2]Ф.7(ЗФ).5'!M44+'[2]Ф.7(ЗФ).6'!M39+'[2]Ф.7(ЗФ).8'!M44+'[2]Ф.7(ЗФ).9'!M44</f>
        <v>0</v>
      </c>
    </row>
    <row r="45" spans="1:14" s="214" customFormat="1" ht="10.199999999999999" x14ac:dyDescent="0.2">
      <c r="A45" s="51" t="s">
        <v>53</v>
      </c>
      <c r="B45" s="35">
        <v>2274</v>
      </c>
      <c r="C45" s="35">
        <v>200</v>
      </c>
      <c r="D45" s="241">
        <f>SUM('[2]Ф.7(ЗФ).1:Ф.7(ЗФ).50'!D45)</f>
        <v>0</v>
      </c>
      <c r="E45" s="241">
        <f>SUM('[2]Ф.7(ЗФ).1:Ф.7(ЗФ).50'!E45)</f>
        <v>0</v>
      </c>
      <c r="F45" s="241">
        <f>SUM('[2]Ф.7(ЗФ).1:Ф.7(ЗФ).50'!F45)</f>
        <v>0</v>
      </c>
      <c r="G45" s="241">
        <f>SUM('[2]Ф.7(ЗФ).1:Ф.7(ЗФ).50'!G45)</f>
        <v>0</v>
      </c>
      <c r="H45" s="241">
        <f>SUM('[2]Ф.7(ЗФ).1:Ф.7(ЗФ).50'!H45)</f>
        <v>0</v>
      </c>
      <c r="I45" s="241">
        <f>'[2]Ф.7(ЗФ).1'!I45+'[2]Ф.7(ЗФ).2'!I45+'[2]Ф.7(ЗФ).3'!I45+'[2]Ф.7(ЗФ).4'!I45+'[2]Ф.7(ЗФ).5'!I45+'[2]Ф.7(ЗФ).6'!I40+'[2]Ф.7(ЗФ).8'!I45+'[2]Ф.7(ЗФ).9'!I45</f>
        <v>0</v>
      </c>
      <c r="J45" s="241">
        <f>SUM('[2]Ф.7(ЗФ).1:Ф.7(ЗФ).50'!J45)</f>
        <v>0</v>
      </c>
      <c r="K45" s="241">
        <f>SUM('[2]Ф.7(ЗФ).1:Ф.7(ЗФ).50'!K45)</f>
        <v>0</v>
      </c>
      <c r="L45" s="241">
        <f>SUM('[2]Ф.7(ЗФ).1:Ф.7(ЗФ).50'!L45)</f>
        <v>0</v>
      </c>
      <c r="M45" s="241">
        <f>SUM('[2]Ф.7(ЗФ).1:Ф.7(ЗФ).50'!M45)</f>
        <v>0</v>
      </c>
    </row>
    <row r="46" spans="1:14" s="214" customFormat="1" ht="10.199999999999999" x14ac:dyDescent="0.2">
      <c r="A46" s="51" t="s">
        <v>54</v>
      </c>
      <c r="B46" s="35">
        <v>2275</v>
      </c>
      <c r="C46" s="35">
        <v>210</v>
      </c>
      <c r="D46" s="241">
        <f>SUM('[2]Ф.7(ЗФ).1:Ф.7(ЗФ).50'!D46)</f>
        <v>0</v>
      </c>
      <c r="E46" s="241">
        <f>SUM('[2]Ф.7(ЗФ).1:Ф.7(ЗФ).50'!E46)</f>
        <v>0</v>
      </c>
      <c r="F46" s="241">
        <f>SUM('[2]Ф.7(ЗФ).1:Ф.7(ЗФ).50'!F46)</f>
        <v>0</v>
      </c>
      <c r="G46" s="241">
        <f>SUM('[2]Ф.7(ЗФ).1:Ф.7(ЗФ).50'!G46)</f>
        <v>0</v>
      </c>
      <c r="H46" s="241">
        <f>SUM('[2]Ф.7(ЗФ).1:Ф.7(ЗФ).50'!H46)</f>
        <v>0</v>
      </c>
      <c r="I46" s="241">
        <f>SUM('[2]Ф.7(ЗФ).1:Ф.7(ЗФ).50'!I46)</f>
        <v>0</v>
      </c>
      <c r="J46" s="241">
        <f>SUM('[2]Ф.7(ЗФ).1:Ф.7(ЗФ).50'!J46)</f>
        <v>0</v>
      </c>
      <c r="K46" s="241">
        <f>SUM('[2]Ф.7(ЗФ).1:Ф.7(ЗФ).50'!K46)</f>
        <v>0</v>
      </c>
      <c r="L46" s="241">
        <f>SUM('[2]Ф.7(ЗФ).1:Ф.7(ЗФ).50'!L46)</f>
        <v>0</v>
      </c>
      <c r="M46" s="241">
        <f>SUM('[2]Ф.7(ЗФ).1:Ф.7(ЗФ).50'!M46)</f>
        <v>0</v>
      </c>
    </row>
    <row r="47" spans="1:14" s="214" customFormat="1" ht="13.5" customHeight="1" x14ac:dyDescent="0.2">
      <c r="A47" s="52" t="s">
        <v>55</v>
      </c>
      <c r="B47" s="50">
        <v>2280</v>
      </c>
      <c r="C47" s="50">
        <v>220</v>
      </c>
      <c r="D47" s="241">
        <f>SUM('[2]Ф.7(ЗФ).1:Ф.7(ЗФ).50'!D47)</f>
        <v>0</v>
      </c>
      <c r="E47" s="241">
        <f>SUM('[2]Ф.7(ЗФ).1:Ф.7(ЗФ).50'!E47)</f>
        <v>0</v>
      </c>
      <c r="F47" s="241">
        <f>SUM('[2]Ф.7(ЗФ).1:Ф.7(ЗФ).50'!F47)</f>
        <v>0</v>
      </c>
      <c r="G47" s="241">
        <f>SUM('[2]Ф.7(ЗФ).1:Ф.7(ЗФ).50'!G47)</f>
        <v>0</v>
      </c>
      <c r="H47" s="241">
        <f>SUM('[2]Ф.7(ЗФ).1:Ф.7(ЗФ).50'!H47)</f>
        <v>0</v>
      </c>
      <c r="I47" s="241">
        <f>SUM('[2]Ф.7(ЗФ).1:Ф.7(ЗФ).50'!I47)</f>
        <v>0</v>
      </c>
      <c r="J47" s="241">
        <f>SUM('[2]Ф.7(ЗФ).1:Ф.7(ЗФ).50'!J47)</f>
        <v>0</v>
      </c>
      <c r="K47" s="241">
        <f>SUM('[2]Ф.7(ЗФ).1:Ф.7(ЗФ).50'!K47)</f>
        <v>0</v>
      </c>
      <c r="L47" s="241">
        <f>SUM('[2]Ф.7(ЗФ).1:Ф.7(ЗФ).50'!L47)</f>
        <v>0</v>
      </c>
      <c r="M47" s="241">
        <f>SUM('[2]Ф.7(ЗФ).1:Ф.7(ЗФ).50'!M47)</f>
        <v>0</v>
      </c>
    </row>
    <row r="48" spans="1:14" s="214" customFormat="1" ht="13.5" customHeight="1" x14ac:dyDescent="0.2">
      <c r="A48" s="54" t="s">
        <v>56</v>
      </c>
      <c r="B48" s="35">
        <v>2281</v>
      </c>
      <c r="C48" s="35">
        <v>230</v>
      </c>
      <c r="D48" s="241">
        <f>SUM('[2]Ф.7(ЗФ).1:Ф.7(ЗФ).50'!D48)</f>
        <v>0</v>
      </c>
      <c r="E48" s="241">
        <f>SUM('[2]Ф.7(ЗФ).1:Ф.7(ЗФ).50'!E48)</f>
        <v>0</v>
      </c>
      <c r="F48" s="241">
        <f>SUM('[2]Ф.7(ЗФ).1:Ф.7(ЗФ).50'!F48)</f>
        <v>0</v>
      </c>
      <c r="G48" s="241">
        <f>SUM('[2]Ф.7(ЗФ).1:Ф.7(ЗФ).50'!G48)</f>
        <v>0</v>
      </c>
      <c r="H48" s="241">
        <f>SUM('[2]Ф.7(ЗФ).1:Ф.7(ЗФ).50'!H48)</f>
        <v>0</v>
      </c>
      <c r="I48" s="241">
        <f>SUM('[2]Ф.7(ЗФ).1:Ф.7(ЗФ).50'!I48)</f>
        <v>0</v>
      </c>
      <c r="J48" s="241">
        <f>SUM('[2]Ф.7(ЗФ).1:Ф.7(ЗФ).50'!J48)</f>
        <v>0</v>
      </c>
      <c r="K48" s="241">
        <f>SUM('[2]Ф.7(ЗФ).1:Ф.7(ЗФ).50'!K48)</f>
        <v>0</v>
      </c>
      <c r="L48" s="241">
        <f>SUM('[2]Ф.7(ЗФ).1:Ф.7(ЗФ).50'!L48)</f>
        <v>0</v>
      </c>
      <c r="M48" s="241">
        <f>SUM('[2]Ф.7(ЗФ).1:Ф.7(ЗФ).50'!M48)</f>
        <v>0</v>
      </c>
    </row>
    <row r="49" spans="1:14" s="214" customFormat="1" ht="13.5" customHeight="1" x14ac:dyDescent="0.2">
      <c r="A49" s="54" t="s">
        <v>57</v>
      </c>
      <c r="B49" s="35">
        <v>2282</v>
      </c>
      <c r="C49" s="35">
        <v>240</v>
      </c>
      <c r="D49" s="241">
        <f>SUM('[2]Ф.7(ЗФ).1:Ф.7(ЗФ).50'!D49)</f>
        <v>0</v>
      </c>
      <c r="E49" s="241">
        <f>SUM('[2]Ф.7(ЗФ).1:Ф.7(ЗФ).50'!E49)</f>
        <v>0</v>
      </c>
      <c r="F49" s="241">
        <f>SUM('[2]Ф.7(ЗФ).1:Ф.7(ЗФ).50'!F49)</f>
        <v>0</v>
      </c>
      <c r="G49" s="241">
        <f>SUM('[2]Ф.7(ЗФ).1:Ф.7(ЗФ).50'!G49)</f>
        <v>0</v>
      </c>
      <c r="H49" s="241">
        <f>SUM('[2]Ф.7(ЗФ).1:Ф.7(ЗФ).50'!H49)</f>
        <v>0</v>
      </c>
      <c r="I49" s="241">
        <f>SUM('[2]Ф.7(ЗФ).1:Ф.7(ЗФ).50'!I49)</f>
        <v>0</v>
      </c>
      <c r="J49" s="241">
        <f>SUM('[2]Ф.7(ЗФ).1:Ф.7(ЗФ).50'!J49)</f>
        <v>0</v>
      </c>
      <c r="K49" s="241">
        <f>SUM('[2]Ф.7(ЗФ).1:Ф.7(ЗФ).50'!K49)</f>
        <v>0</v>
      </c>
      <c r="L49" s="241">
        <f>SUM('[2]Ф.7(ЗФ).1:Ф.7(ЗФ).50'!L49)</f>
        <v>0</v>
      </c>
      <c r="M49" s="241">
        <f>SUM('[2]Ф.7(ЗФ).1:Ф.7(ЗФ).50'!M49)</f>
        <v>0</v>
      </c>
    </row>
    <row r="50" spans="1:14" s="214" customFormat="1" ht="10.199999999999999" x14ac:dyDescent="0.2">
      <c r="A50" s="48" t="s">
        <v>184</v>
      </c>
      <c r="B50" s="39">
        <v>2400</v>
      </c>
      <c r="C50" s="39">
        <v>250</v>
      </c>
      <c r="D50" s="241">
        <f>SUM('[2]Ф.7(ЗФ).1:Ф.7(ЗФ).50'!D50)</f>
        <v>0</v>
      </c>
      <c r="E50" s="241">
        <f>SUM('[2]Ф.7(ЗФ).1:Ф.7(ЗФ).50'!E50)</f>
        <v>0</v>
      </c>
      <c r="F50" s="241">
        <f>SUM('[2]Ф.7(ЗФ).1:Ф.7(ЗФ).50'!F50)</f>
        <v>0</v>
      </c>
      <c r="G50" s="241">
        <f>SUM('[2]Ф.7(ЗФ).1:Ф.7(ЗФ).50'!G50)</f>
        <v>0</v>
      </c>
      <c r="H50" s="241">
        <f>SUM('[2]Ф.7(ЗФ).1:Ф.7(ЗФ).50'!H50)</f>
        <v>0</v>
      </c>
      <c r="I50" s="241">
        <f>SUM('[2]Ф.7(ЗФ).1:Ф.7(ЗФ).50'!I50)</f>
        <v>0</v>
      </c>
      <c r="J50" s="241">
        <f>SUM('[2]Ф.7(ЗФ).1:Ф.7(ЗФ).50'!J50)</f>
        <v>0</v>
      </c>
      <c r="K50" s="241">
        <f>SUM('[2]Ф.7(ЗФ).1:Ф.7(ЗФ).50'!K50)</f>
        <v>0</v>
      </c>
      <c r="L50" s="241">
        <f>SUM('[2]Ф.7(ЗФ).1:Ф.7(ЗФ).50'!L50)</f>
        <v>0</v>
      </c>
      <c r="M50" s="241">
        <f>SUM('[2]Ф.7(ЗФ).1:Ф.7(ЗФ).50'!M50)</f>
        <v>0</v>
      </c>
    </row>
    <row r="51" spans="1:14" s="214" customFormat="1" ht="10.199999999999999" x14ac:dyDescent="0.2">
      <c r="A51" s="49" t="s">
        <v>59</v>
      </c>
      <c r="B51" s="50">
        <v>2410</v>
      </c>
      <c r="C51" s="50">
        <v>260</v>
      </c>
      <c r="D51" s="241">
        <f>SUM('[2]Ф.7(ЗФ).1:Ф.7(ЗФ).50'!D51)</f>
        <v>0</v>
      </c>
      <c r="E51" s="241">
        <f>SUM('[2]Ф.7(ЗФ).1:Ф.7(ЗФ).50'!E51)</f>
        <v>0</v>
      </c>
      <c r="F51" s="241">
        <f>SUM('[2]Ф.7(ЗФ).1:Ф.7(ЗФ).50'!F51)</f>
        <v>0</v>
      </c>
      <c r="G51" s="241">
        <f>SUM('[2]Ф.7(ЗФ).1:Ф.7(ЗФ).50'!G51)</f>
        <v>0</v>
      </c>
      <c r="H51" s="241">
        <f>SUM('[2]Ф.7(ЗФ).1:Ф.7(ЗФ).50'!H51)</f>
        <v>0</v>
      </c>
      <c r="I51" s="241">
        <f>SUM('[2]Ф.7(ЗФ).1:Ф.7(ЗФ).50'!I51)</f>
        <v>0</v>
      </c>
      <c r="J51" s="241">
        <f>SUM('[2]Ф.7(ЗФ).1:Ф.7(ЗФ).50'!J51)</f>
        <v>0</v>
      </c>
      <c r="K51" s="241">
        <f>SUM('[2]Ф.7(ЗФ).1:Ф.7(ЗФ).50'!K51)</f>
        <v>0</v>
      </c>
      <c r="L51" s="241">
        <f>SUM('[2]Ф.7(ЗФ).1:Ф.7(ЗФ).50'!L51)</f>
        <v>0</v>
      </c>
      <c r="M51" s="241">
        <f>SUM('[2]Ф.7(ЗФ).1:Ф.7(ЗФ).50'!M51)</f>
        <v>0</v>
      </c>
    </row>
    <row r="52" spans="1:14" s="214" customFormat="1" ht="10.199999999999999" x14ac:dyDescent="0.2">
      <c r="A52" s="49" t="s">
        <v>60</v>
      </c>
      <c r="B52" s="50">
        <v>2420</v>
      </c>
      <c r="C52" s="50">
        <v>270</v>
      </c>
      <c r="D52" s="241">
        <f>SUM('[2]Ф.7(ЗФ).1:Ф.7(ЗФ).50'!D52)</f>
        <v>0</v>
      </c>
      <c r="E52" s="241">
        <f>SUM('[2]Ф.7(ЗФ).1:Ф.7(ЗФ).50'!E52)</f>
        <v>0</v>
      </c>
      <c r="F52" s="241">
        <f>SUM('[2]Ф.7(ЗФ).1:Ф.7(ЗФ).50'!F52)</f>
        <v>0</v>
      </c>
      <c r="G52" s="241">
        <f>SUM('[2]Ф.7(ЗФ).1:Ф.7(ЗФ).50'!G52)</f>
        <v>0</v>
      </c>
      <c r="H52" s="241">
        <f>SUM('[2]Ф.7(ЗФ).1:Ф.7(ЗФ).50'!H52)</f>
        <v>0</v>
      </c>
      <c r="I52" s="241">
        <f>SUM('[2]Ф.7(ЗФ).1:Ф.7(ЗФ).50'!I52)</f>
        <v>0</v>
      </c>
      <c r="J52" s="241">
        <f>SUM('[2]Ф.7(ЗФ).1:Ф.7(ЗФ).50'!J52)</f>
        <v>0</v>
      </c>
      <c r="K52" s="241">
        <f>SUM('[2]Ф.7(ЗФ).1:Ф.7(ЗФ).50'!K52)</f>
        <v>0</v>
      </c>
      <c r="L52" s="241">
        <f>SUM('[2]Ф.7(ЗФ).1:Ф.7(ЗФ).50'!L52)</f>
        <v>0</v>
      </c>
      <c r="M52" s="241">
        <f>SUM('[2]Ф.7(ЗФ).1:Ф.7(ЗФ).50'!M52)</f>
        <v>0</v>
      </c>
    </row>
    <row r="53" spans="1:14" s="214" customFormat="1" ht="10.199999999999999" x14ac:dyDescent="0.2">
      <c r="A53" s="48" t="s">
        <v>61</v>
      </c>
      <c r="B53" s="39">
        <v>2600</v>
      </c>
      <c r="C53" s="39">
        <v>280</v>
      </c>
      <c r="D53" s="241">
        <f>SUM('[2]Ф.7(ЗФ).1:Ф.7(ЗФ).50'!D53)</f>
        <v>0</v>
      </c>
      <c r="E53" s="241">
        <f>SUM('[2]Ф.7(ЗФ).1:Ф.7(ЗФ).50'!E53)</f>
        <v>0</v>
      </c>
      <c r="F53" s="241">
        <f>SUM('[2]Ф.7(ЗФ).1:Ф.7(ЗФ).50'!F53)</f>
        <v>0</v>
      </c>
      <c r="G53" s="241">
        <f>SUM('[2]Ф.7(ЗФ).1:Ф.7(ЗФ).50'!G53)</f>
        <v>0</v>
      </c>
      <c r="H53" s="241">
        <f>SUM('[2]Ф.7(ЗФ).1:Ф.7(ЗФ).50'!H53)</f>
        <v>0</v>
      </c>
      <c r="I53" s="241">
        <f>SUM('[2]Ф.7(ЗФ).1:Ф.7(ЗФ).50'!I53)</f>
        <v>0</v>
      </c>
      <c r="J53" s="241">
        <f>SUM('[2]Ф.7(ЗФ).1:Ф.7(ЗФ).50'!J53)</f>
        <v>0</v>
      </c>
      <c r="K53" s="241">
        <f>SUM('[2]Ф.7(ЗФ).1:Ф.7(ЗФ).50'!K53)</f>
        <v>0</v>
      </c>
      <c r="L53" s="241">
        <f>SUM('[2]Ф.7(ЗФ).1:Ф.7(ЗФ).50'!L53)</f>
        <v>0</v>
      </c>
      <c r="M53" s="241">
        <f>SUM('[2]Ф.7(ЗФ).1:Ф.7(ЗФ).50'!M53)</f>
        <v>0</v>
      </c>
    </row>
    <row r="54" spans="1:14" s="214" customFormat="1" ht="10.199999999999999" x14ac:dyDescent="0.2">
      <c r="A54" s="52" t="s">
        <v>62</v>
      </c>
      <c r="B54" s="50">
        <v>2610</v>
      </c>
      <c r="C54" s="50">
        <v>290</v>
      </c>
      <c r="D54" s="241">
        <f>SUM('[2]Ф.7(ЗФ).1:Ф.7(ЗФ).50'!D54)</f>
        <v>0</v>
      </c>
      <c r="E54" s="241">
        <f>SUM('[2]Ф.7(ЗФ).1:Ф.7(ЗФ).50'!E54)</f>
        <v>0</v>
      </c>
      <c r="F54" s="241">
        <f>SUM('[2]Ф.7(ЗФ).1:Ф.7(ЗФ).50'!F54)</f>
        <v>0</v>
      </c>
      <c r="G54" s="241">
        <f>SUM('[2]Ф.7(ЗФ).1:Ф.7(ЗФ).50'!G54)</f>
        <v>0</v>
      </c>
      <c r="H54" s="241">
        <f>SUM('[2]Ф.7(ЗФ).1:Ф.7(ЗФ).50'!H54)</f>
        <v>0</v>
      </c>
      <c r="I54" s="241">
        <f>SUM('[2]Ф.7(ЗФ).1:Ф.7(ЗФ).50'!I54)</f>
        <v>0</v>
      </c>
      <c r="J54" s="241">
        <f>SUM('[2]Ф.7(ЗФ).1:Ф.7(ЗФ).50'!J54)</f>
        <v>0</v>
      </c>
      <c r="K54" s="241">
        <f>SUM('[2]Ф.7(ЗФ).1:Ф.7(ЗФ).50'!K54)</f>
        <v>0</v>
      </c>
      <c r="L54" s="241">
        <f>SUM('[2]Ф.7(ЗФ).1:Ф.7(ЗФ).50'!L54)</f>
        <v>0</v>
      </c>
      <c r="M54" s="241">
        <f>SUM('[2]Ф.7(ЗФ).1:Ф.7(ЗФ).50'!M54)</f>
        <v>0</v>
      </c>
    </row>
    <row r="55" spans="1:14" s="214" customFormat="1" ht="10.199999999999999" x14ac:dyDescent="0.2">
      <c r="A55" s="52" t="s">
        <v>63</v>
      </c>
      <c r="B55" s="50">
        <v>2620</v>
      </c>
      <c r="C55" s="50">
        <v>300</v>
      </c>
      <c r="D55" s="241">
        <f>SUM('[2]Ф.7(ЗФ).1:Ф.7(ЗФ).50'!D55)</f>
        <v>0</v>
      </c>
      <c r="E55" s="241">
        <f>SUM('[2]Ф.7(ЗФ).1:Ф.7(ЗФ).50'!E55)</f>
        <v>0</v>
      </c>
      <c r="F55" s="241">
        <f>SUM('[2]Ф.7(ЗФ).1:Ф.7(ЗФ).50'!F55)</f>
        <v>0</v>
      </c>
      <c r="G55" s="241">
        <f>SUM('[2]Ф.7(ЗФ).1:Ф.7(ЗФ).50'!G55)</f>
        <v>0</v>
      </c>
      <c r="H55" s="241">
        <f>SUM('[2]Ф.7(ЗФ).1:Ф.7(ЗФ).50'!H55)</f>
        <v>0</v>
      </c>
      <c r="I55" s="241">
        <f>SUM('[2]Ф.7(ЗФ).1:Ф.7(ЗФ).50'!I55)</f>
        <v>0</v>
      </c>
      <c r="J55" s="241">
        <f>SUM('[2]Ф.7(ЗФ).1:Ф.7(ЗФ).50'!J55)</f>
        <v>0</v>
      </c>
      <c r="K55" s="241">
        <f>SUM('[2]Ф.7(ЗФ).1:Ф.7(ЗФ).50'!K55)</f>
        <v>0</v>
      </c>
      <c r="L55" s="241">
        <f>SUM('[2]Ф.7(ЗФ).1:Ф.7(ЗФ).50'!L55)</f>
        <v>0</v>
      </c>
      <c r="M55" s="241">
        <f>SUM('[2]Ф.7(ЗФ).1:Ф.7(ЗФ).50'!M55)</f>
        <v>0</v>
      </c>
    </row>
    <row r="56" spans="1:14" s="214" customFormat="1" ht="10.199999999999999" x14ac:dyDescent="0.2">
      <c r="A56" s="49" t="s">
        <v>64</v>
      </c>
      <c r="B56" s="50">
        <v>2630</v>
      </c>
      <c r="C56" s="50">
        <v>310</v>
      </c>
      <c r="D56" s="241">
        <f>SUM('[2]Ф.7(ЗФ).1:Ф.7(ЗФ).50'!D56)</f>
        <v>0</v>
      </c>
      <c r="E56" s="241">
        <f>SUM('[2]Ф.7(ЗФ).1:Ф.7(ЗФ).50'!E56)</f>
        <v>0</v>
      </c>
      <c r="F56" s="241">
        <f>SUM('[2]Ф.7(ЗФ).1:Ф.7(ЗФ).50'!F56)</f>
        <v>0</v>
      </c>
      <c r="G56" s="241">
        <f>SUM('[2]Ф.7(ЗФ).1:Ф.7(ЗФ).50'!G56)</f>
        <v>0</v>
      </c>
      <c r="H56" s="241">
        <f>SUM('[2]Ф.7(ЗФ).1:Ф.7(ЗФ).50'!H56)</f>
        <v>0</v>
      </c>
      <c r="I56" s="241">
        <f>SUM('[2]Ф.7(ЗФ).1:Ф.7(ЗФ).50'!I56)</f>
        <v>0</v>
      </c>
      <c r="J56" s="241">
        <f>SUM('[2]Ф.7(ЗФ).1:Ф.7(ЗФ).50'!J56)</f>
        <v>0</v>
      </c>
      <c r="K56" s="241">
        <f>SUM('[2]Ф.7(ЗФ).1:Ф.7(ЗФ).50'!K56)</f>
        <v>0</v>
      </c>
      <c r="L56" s="241">
        <f>SUM('[2]Ф.7(ЗФ).1:Ф.7(ЗФ).50'!L56)</f>
        <v>0</v>
      </c>
      <c r="M56" s="241">
        <f>SUM('[2]Ф.7(ЗФ).1:Ф.7(ЗФ).50'!M56)</f>
        <v>0</v>
      </c>
    </row>
    <row r="57" spans="1:14" s="214" customFormat="1" ht="10.199999999999999" x14ac:dyDescent="0.2">
      <c r="A57" s="53" t="s">
        <v>65</v>
      </c>
      <c r="B57" s="39">
        <v>2700</v>
      </c>
      <c r="C57" s="39">
        <v>320</v>
      </c>
      <c r="D57" s="241">
        <f>SUM('[2]Ф.7(ЗФ).1:Ф.7(ЗФ).50'!D57)</f>
        <v>0</v>
      </c>
      <c r="E57" s="241">
        <f>SUM('[2]Ф.7(ЗФ).1:Ф.7(ЗФ).50'!E57)</f>
        <v>0</v>
      </c>
      <c r="F57" s="241">
        <f>SUM('[2]Ф.7(ЗФ).1:Ф.7(ЗФ).50'!F57)</f>
        <v>0</v>
      </c>
      <c r="G57" s="241">
        <f>SUM('[2]Ф.7(ЗФ).1:Ф.7(ЗФ).50'!G57)</f>
        <v>0</v>
      </c>
      <c r="H57" s="241">
        <f>SUM('[2]Ф.7(ЗФ).1:Ф.7(ЗФ).50'!H57)</f>
        <v>0</v>
      </c>
      <c r="I57" s="241">
        <f>SUM('[2]Ф.7(ЗФ).1:Ф.7(ЗФ).50'!I57)</f>
        <v>0</v>
      </c>
      <c r="J57" s="241">
        <f>SUM('[2]Ф.7(ЗФ).1:Ф.7(ЗФ).50'!J57)</f>
        <v>0</v>
      </c>
      <c r="K57" s="241">
        <f>SUM('[2]Ф.7(ЗФ).1:Ф.7(ЗФ).50'!K57)</f>
        <v>0</v>
      </c>
      <c r="L57" s="241">
        <f>SUM('[2]Ф.7(ЗФ).1:Ф.7(ЗФ).50'!L57)</f>
        <v>0</v>
      </c>
      <c r="M57" s="241">
        <f>SUM('[2]Ф.7(ЗФ).1:Ф.7(ЗФ).50'!M57)</f>
        <v>0</v>
      </c>
    </row>
    <row r="58" spans="1:14" s="214" customFormat="1" ht="10.199999999999999" x14ac:dyDescent="0.2">
      <c r="A58" s="52" t="s">
        <v>66</v>
      </c>
      <c r="B58" s="50">
        <v>2710</v>
      </c>
      <c r="C58" s="50">
        <v>330</v>
      </c>
      <c r="D58" s="241">
        <f>SUM('[2]Ф.7(ЗФ).1:Ф.7(ЗФ).50'!D58)</f>
        <v>0</v>
      </c>
      <c r="E58" s="241">
        <f>SUM('[2]Ф.7(ЗФ).1:Ф.7(ЗФ).50'!E58)</f>
        <v>0</v>
      </c>
      <c r="F58" s="241">
        <f>SUM('[2]Ф.7(ЗФ).1:Ф.7(ЗФ).50'!F58)</f>
        <v>0</v>
      </c>
      <c r="G58" s="241">
        <f>SUM('[2]Ф.7(ЗФ).1:Ф.7(ЗФ).50'!G58)</f>
        <v>0</v>
      </c>
      <c r="H58" s="241">
        <f>SUM('[2]Ф.7(ЗФ).1:Ф.7(ЗФ).50'!H58)</f>
        <v>0</v>
      </c>
      <c r="I58" s="241">
        <f>SUM('[2]Ф.7(ЗФ).1:Ф.7(ЗФ).50'!I58)</f>
        <v>0</v>
      </c>
      <c r="J58" s="241">
        <f>SUM('[2]Ф.7(ЗФ).1:Ф.7(ЗФ).50'!J58)</f>
        <v>0</v>
      </c>
      <c r="K58" s="241">
        <f>SUM('[2]Ф.7(ЗФ).1:Ф.7(ЗФ).50'!K58)</f>
        <v>0</v>
      </c>
      <c r="L58" s="241">
        <f>SUM('[2]Ф.7(ЗФ).1:Ф.7(ЗФ).50'!L58)</f>
        <v>0</v>
      </c>
      <c r="M58" s="241">
        <f>SUM('[2]Ф.7(ЗФ).1:Ф.7(ЗФ).50'!M58)</f>
        <v>0</v>
      </c>
    </row>
    <row r="59" spans="1:14" s="214" customFormat="1" ht="10.199999999999999" x14ac:dyDescent="0.2">
      <c r="A59" s="52" t="s">
        <v>67</v>
      </c>
      <c r="B59" s="50">
        <v>2720</v>
      </c>
      <c r="C59" s="50">
        <v>340</v>
      </c>
      <c r="D59" s="241">
        <f>SUM('[2]Ф.7(ЗФ).1:Ф.7(ЗФ).50'!D59)</f>
        <v>0</v>
      </c>
      <c r="E59" s="241">
        <f>SUM('[2]Ф.7(ЗФ).1:Ф.7(ЗФ).50'!E59)</f>
        <v>0</v>
      </c>
      <c r="F59" s="241">
        <f>SUM('[2]Ф.7(ЗФ).1:Ф.7(ЗФ).50'!F59)</f>
        <v>0</v>
      </c>
      <c r="G59" s="241">
        <f>SUM('[2]Ф.7(ЗФ).1:Ф.7(ЗФ).50'!G59)</f>
        <v>0</v>
      </c>
      <c r="H59" s="241">
        <f>SUM('[2]Ф.7(ЗФ).1:Ф.7(ЗФ).50'!H59)</f>
        <v>0</v>
      </c>
      <c r="I59" s="241">
        <f>SUM('[2]Ф.7(ЗФ).1:Ф.7(ЗФ).50'!I59)</f>
        <v>0</v>
      </c>
      <c r="J59" s="241">
        <f>SUM('[2]Ф.7(ЗФ).1:Ф.7(ЗФ).50'!J59)</f>
        <v>0</v>
      </c>
      <c r="K59" s="241">
        <f>SUM('[2]Ф.7(ЗФ).1:Ф.7(ЗФ).50'!K59)</f>
        <v>0</v>
      </c>
      <c r="L59" s="241">
        <f>SUM('[2]Ф.7(ЗФ).1:Ф.7(ЗФ).50'!L59)</f>
        <v>0</v>
      </c>
      <c r="M59" s="241">
        <f>SUM('[2]Ф.7(ЗФ).1:Ф.7(ЗФ).50'!M59)</f>
        <v>0</v>
      </c>
    </row>
    <row r="60" spans="1:14" s="214" customFormat="1" ht="10.199999999999999" x14ac:dyDescent="0.2">
      <c r="A60" s="52" t="s">
        <v>68</v>
      </c>
      <c r="B60" s="50">
        <v>2730</v>
      </c>
      <c r="C60" s="50">
        <v>350</v>
      </c>
      <c r="D60" s="241">
        <f>SUM('[2]Ф.7(ЗФ).1:Ф.7(ЗФ).50'!D60)</f>
        <v>0</v>
      </c>
      <c r="E60" s="241">
        <f>SUM('[2]Ф.7(ЗФ).1:Ф.7(ЗФ).50'!E60)</f>
        <v>0</v>
      </c>
      <c r="F60" s="241">
        <f>SUM('[2]Ф.7(ЗФ).1:Ф.7(ЗФ).50'!F60)</f>
        <v>0</v>
      </c>
      <c r="G60" s="241">
        <f>SUM('[2]Ф.7(ЗФ).1:Ф.7(ЗФ).50'!G60)</f>
        <v>0</v>
      </c>
      <c r="H60" s="241">
        <f>SUM('[2]Ф.7(ЗФ).1:Ф.7(ЗФ).50'!H60)</f>
        <v>0</v>
      </c>
      <c r="I60" s="241">
        <f>SUM('[2]Ф.7(ЗФ).1:Ф.7(ЗФ).50'!I60)</f>
        <v>0</v>
      </c>
      <c r="J60" s="241">
        <f>SUM('[2]Ф.7(ЗФ).1:Ф.7(ЗФ).50'!J60)</f>
        <v>0</v>
      </c>
      <c r="K60" s="241">
        <f>SUM('[2]Ф.7(ЗФ).1:Ф.7(ЗФ).50'!K60)</f>
        <v>0</v>
      </c>
      <c r="L60" s="241">
        <f>SUM('[2]Ф.7(ЗФ).1:Ф.7(ЗФ).50'!L60)</f>
        <v>0</v>
      </c>
      <c r="M60" s="241">
        <f>SUM('[2]Ф.7(ЗФ).1:Ф.7(ЗФ).50'!M60)</f>
        <v>0</v>
      </c>
      <c r="N60" s="247"/>
    </row>
    <row r="61" spans="1:14" s="214" customFormat="1" ht="10.199999999999999" x14ac:dyDescent="0.2">
      <c r="A61" s="53" t="s">
        <v>69</v>
      </c>
      <c r="B61" s="39">
        <v>2800</v>
      </c>
      <c r="C61" s="39">
        <v>360</v>
      </c>
      <c r="D61" s="241">
        <f>SUM('[2]Ф.7(ЗФ).1:Ф.7(ЗФ).50'!D61)</f>
        <v>0</v>
      </c>
      <c r="E61" s="241">
        <f>SUM('[2]Ф.7(ЗФ).1:Ф.7(ЗФ).50'!E61)</f>
        <v>0</v>
      </c>
      <c r="F61" s="241">
        <f>SUM('[2]Ф.7(ЗФ).1:Ф.7(ЗФ).50'!F61)</f>
        <v>0</v>
      </c>
      <c r="G61" s="241"/>
      <c r="H61" s="241">
        <f>'[2]Ф.7(ЗФ).1'!H61+'[2]Ф.7(ЗФ).2'!H61</f>
        <v>26073.119999999999</v>
      </c>
      <c r="I61" s="241">
        <f>SUM('[2]Ф.7(ЗФ).1:Ф.7(ЗФ).50'!I61)</f>
        <v>0</v>
      </c>
      <c r="J61" s="241">
        <f>SUM('[2]Ф.7(ЗФ).1:Ф.7(ЗФ).50'!J61)</f>
        <v>0</v>
      </c>
      <c r="K61" s="241">
        <f>SUM('[2]Ф.7(ЗФ).1:Ф.7(ЗФ).50'!K61)</f>
        <v>0</v>
      </c>
      <c r="L61" s="241">
        <f>SUM('[2]Ф.7(ЗФ).1:Ф.7(ЗФ).50'!L61)</f>
        <v>0</v>
      </c>
      <c r="M61" s="241">
        <f>SUM('[2]Ф.7(ЗФ).1:Ф.7(ЗФ).50'!M61)</f>
        <v>0</v>
      </c>
    </row>
    <row r="62" spans="1:14" s="214" customFormat="1" ht="11.4" x14ac:dyDescent="0.2">
      <c r="A62" s="65" t="s">
        <v>185</v>
      </c>
      <c r="B62" s="65">
        <v>3000</v>
      </c>
      <c r="C62" s="65">
        <v>370</v>
      </c>
      <c r="D62" s="241">
        <f>SUM('[2]Ф.7(ЗФ).1:Ф.7(ЗФ).50'!D62)</f>
        <v>0</v>
      </c>
      <c r="E62" s="241">
        <f>SUM('[2]Ф.7(ЗФ).1:Ф.7(ЗФ).50'!E62)</f>
        <v>0</v>
      </c>
      <c r="F62" s="241">
        <f>SUM('[2]Ф.7(ЗФ).1:Ф.7(ЗФ).50'!F62)</f>
        <v>0</v>
      </c>
      <c r="G62" s="241">
        <f>SUM('[2]Ф.7(ЗФ).1:Ф.7(ЗФ).50'!G62)</f>
        <v>0</v>
      </c>
      <c r="H62" s="241">
        <f>SUM('[2]Ф.7(ЗФ).1:Ф.7(ЗФ).50'!H62)</f>
        <v>0</v>
      </c>
      <c r="I62" s="241">
        <f>SUM('[2]Ф.7(ЗФ).1:Ф.7(ЗФ).50'!I62)</f>
        <v>0</v>
      </c>
      <c r="J62" s="241">
        <f>SUM('[2]Ф.7(ЗФ).1:Ф.7(ЗФ).50'!J62)</f>
        <v>0</v>
      </c>
      <c r="K62" s="241">
        <f>SUM('[2]Ф.7(ЗФ).1:Ф.7(ЗФ).50'!K62)</f>
        <v>0</v>
      </c>
      <c r="L62" s="241">
        <f>SUM('[2]Ф.7(ЗФ).1:Ф.7(ЗФ).50'!L62)</f>
        <v>0</v>
      </c>
      <c r="M62" s="241">
        <f>SUM('[2]Ф.7(ЗФ).1:Ф.7(ЗФ).50'!M62)</f>
        <v>0</v>
      </c>
    </row>
    <row r="63" spans="1:14" s="214" customFormat="1" ht="11.25" customHeight="1" x14ac:dyDescent="0.2">
      <c r="A63" s="48" t="s">
        <v>186</v>
      </c>
      <c r="B63" s="39">
        <v>3100</v>
      </c>
      <c r="C63" s="39">
        <v>380</v>
      </c>
      <c r="D63" s="241">
        <f>SUM('[2]Ф.7(ЗФ).1:Ф.7(ЗФ).50'!D63)</f>
        <v>0</v>
      </c>
      <c r="E63" s="241">
        <f>SUM('[2]Ф.7(ЗФ).1:Ф.7(ЗФ).50'!E63)</f>
        <v>0</v>
      </c>
      <c r="F63" s="241">
        <f>SUM('[2]Ф.7(ЗФ).1:Ф.7(ЗФ).50'!F63)</f>
        <v>0</v>
      </c>
      <c r="G63" s="241">
        <f>SUM('[2]Ф.7(ЗФ).1:Ф.7(ЗФ).50'!G63)</f>
        <v>0</v>
      </c>
      <c r="H63" s="241">
        <f>SUM('[2]Ф.7(ЗФ).1:Ф.7(ЗФ).50'!H63)</f>
        <v>0</v>
      </c>
      <c r="I63" s="241">
        <f>SUM('[2]Ф.7(ЗФ).1:Ф.7(ЗФ).50'!I63)</f>
        <v>0</v>
      </c>
      <c r="J63" s="241">
        <f>SUM('[2]Ф.7(ЗФ).1:Ф.7(ЗФ).50'!J63)</f>
        <v>0</v>
      </c>
      <c r="K63" s="241">
        <f>SUM('[2]Ф.7(ЗФ).1:Ф.7(ЗФ).50'!K63)</f>
        <v>0</v>
      </c>
      <c r="L63" s="241">
        <f>SUM('[2]Ф.7(ЗФ).1:Ф.7(ЗФ).50'!L63)</f>
        <v>0</v>
      </c>
      <c r="M63" s="241">
        <f>SUM('[2]Ф.7(ЗФ).1:Ф.7(ЗФ).50'!M63)</f>
        <v>0</v>
      </c>
    </row>
    <row r="64" spans="1:14" s="214" customFormat="1" ht="10.199999999999999" x14ac:dyDescent="0.2">
      <c r="A64" s="52" t="s">
        <v>72</v>
      </c>
      <c r="B64" s="50">
        <v>3110</v>
      </c>
      <c r="C64" s="50">
        <v>390</v>
      </c>
      <c r="D64" s="241">
        <f>SUM('[2]Ф.7(ЗФ).1:Ф.7(ЗФ).50'!D64)</f>
        <v>0</v>
      </c>
      <c r="E64" s="241">
        <f>SUM('[2]Ф.7(ЗФ).1:Ф.7(ЗФ).50'!E64)</f>
        <v>0</v>
      </c>
      <c r="F64" s="241">
        <f>SUM('[2]Ф.7(ЗФ).1:Ф.7(ЗФ).50'!F64)</f>
        <v>0</v>
      </c>
      <c r="G64" s="241">
        <f>SUM('[2]Ф.7(ЗФ).1:Ф.7(ЗФ).50'!G64)</f>
        <v>0</v>
      </c>
      <c r="H64" s="241">
        <f>SUM('[2]Ф.7(ЗФ).1:Ф.7(ЗФ).50'!H64)</f>
        <v>0</v>
      </c>
      <c r="I64" s="241">
        <f>SUM('[2]Ф.7(ЗФ).1:Ф.7(ЗФ).50'!I64)</f>
        <v>0</v>
      </c>
      <c r="J64" s="241">
        <f>SUM('[2]Ф.7(ЗФ).1:Ф.7(ЗФ).50'!J64)</f>
        <v>0</v>
      </c>
      <c r="K64" s="241">
        <f>SUM('[2]Ф.7(ЗФ).1:Ф.7(ЗФ).50'!K64)</f>
        <v>0</v>
      </c>
      <c r="L64" s="241">
        <f>SUM('[2]Ф.7(ЗФ).1:Ф.7(ЗФ).50'!L64)</f>
        <v>0</v>
      </c>
      <c r="M64" s="241">
        <f>SUM('[2]Ф.7(ЗФ).1:Ф.7(ЗФ).50'!M64)</f>
        <v>0</v>
      </c>
    </row>
    <row r="65" spans="1:13" s="214" customFormat="1" ht="10.199999999999999" x14ac:dyDescent="0.2">
      <c r="A65" s="49" t="s">
        <v>73</v>
      </c>
      <c r="B65" s="50">
        <v>3120</v>
      </c>
      <c r="C65" s="50">
        <v>400</v>
      </c>
      <c r="D65" s="241">
        <f>SUM('[2]Ф.7(ЗФ).1:Ф.7(ЗФ).50'!D65)</f>
        <v>0</v>
      </c>
      <c r="E65" s="241">
        <f>SUM('[2]Ф.7(ЗФ).1:Ф.7(ЗФ).50'!E65)</f>
        <v>0</v>
      </c>
      <c r="F65" s="241">
        <f>SUM('[2]Ф.7(ЗФ).1:Ф.7(ЗФ).50'!F65)</f>
        <v>0</v>
      </c>
      <c r="G65" s="241">
        <f>SUM('[2]Ф.7(ЗФ).1:Ф.7(ЗФ).50'!G65)</f>
        <v>0</v>
      </c>
      <c r="H65" s="241">
        <f>SUM('[2]Ф.7(ЗФ).1:Ф.7(ЗФ).50'!H65)</f>
        <v>0</v>
      </c>
      <c r="I65" s="241">
        <f>SUM('[2]Ф.7(ЗФ).1:Ф.7(ЗФ).50'!I65)</f>
        <v>0</v>
      </c>
      <c r="J65" s="241">
        <f>SUM('[2]Ф.7(ЗФ).1:Ф.7(ЗФ).50'!J65)</f>
        <v>0</v>
      </c>
      <c r="K65" s="241">
        <f>SUM('[2]Ф.7(ЗФ).1:Ф.7(ЗФ).50'!K65)</f>
        <v>0</v>
      </c>
      <c r="L65" s="241">
        <f>SUM('[2]Ф.7(ЗФ).1:Ф.7(ЗФ).50'!L65)</f>
        <v>0</v>
      </c>
      <c r="M65" s="241">
        <f>SUM('[2]Ф.7(ЗФ).1:Ф.7(ЗФ).50'!M65)</f>
        <v>0</v>
      </c>
    </row>
    <row r="66" spans="1:13" s="214" customFormat="1" ht="10.199999999999999" x14ac:dyDescent="0.2">
      <c r="A66" s="51" t="s">
        <v>187</v>
      </c>
      <c r="B66" s="35">
        <v>3121</v>
      </c>
      <c r="C66" s="35">
        <v>410</v>
      </c>
      <c r="D66" s="241">
        <f>SUM('[2]Ф.7(ЗФ).1:Ф.7(ЗФ).50'!D66)</f>
        <v>0</v>
      </c>
      <c r="E66" s="241">
        <f>SUM('[2]Ф.7(ЗФ).1:Ф.7(ЗФ).50'!E66)</f>
        <v>0</v>
      </c>
      <c r="F66" s="241">
        <f>SUM('[2]Ф.7(ЗФ).1:Ф.7(ЗФ).50'!F66)</f>
        <v>0</v>
      </c>
      <c r="G66" s="241">
        <f>SUM('[2]Ф.7(ЗФ).1:Ф.7(ЗФ).50'!G66)</f>
        <v>0</v>
      </c>
      <c r="H66" s="241">
        <f>SUM('[2]Ф.7(ЗФ).1:Ф.7(ЗФ).50'!H66)</f>
        <v>0</v>
      </c>
      <c r="I66" s="241">
        <f>SUM('[2]Ф.7(ЗФ).1:Ф.7(ЗФ).50'!I66)</f>
        <v>0</v>
      </c>
      <c r="J66" s="241">
        <f>SUM('[2]Ф.7(ЗФ).1:Ф.7(ЗФ).50'!J66)</f>
        <v>0</v>
      </c>
      <c r="K66" s="241">
        <f>SUM('[2]Ф.7(ЗФ).1:Ф.7(ЗФ).50'!K66)</f>
        <v>0</v>
      </c>
      <c r="L66" s="241">
        <f>SUM('[2]Ф.7(ЗФ).1:Ф.7(ЗФ).50'!L66)</f>
        <v>0</v>
      </c>
      <c r="M66" s="241">
        <f>SUM('[2]Ф.7(ЗФ).1:Ф.7(ЗФ).50'!M66)</f>
        <v>0</v>
      </c>
    </row>
    <row r="67" spans="1:13" s="214" customFormat="1" ht="10.199999999999999" x14ac:dyDescent="0.2">
      <c r="A67" s="51" t="s">
        <v>188</v>
      </c>
      <c r="B67" s="35">
        <v>3122</v>
      </c>
      <c r="C67" s="35">
        <v>420</v>
      </c>
      <c r="D67" s="241">
        <f>SUM('[2]Ф.7(ЗФ).1:Ф.7(ЗФ).50'!D67)</f>
        <v>0</v>
      </c>
      <c r="E67" s="241">
        <f>SUM('[2]Ф.7(ЗФ).1:Ф.7(ЗФ).50'!E67)</f>
        <v>0</v>
      </c>
      <c r="F67" s="241">
        <f>SUM('[2]Ф.7(ЗФ).1:Ф.7(ЗФ).50'!F67)</f>
        <v>0</v>
      </c>
      <c r="G67" s="241">
        <f>SUM('[2]Ф.7(ЗФ).1:Ф.7(ЗФ).50'!G67)</f>
        <v>0</v>
      </c>
      <c r="H67" s="241">
        <f>SUM('[2]Ф.7(ЗФ).1:Ф.7(ЗФ).50'!H67)</f>
        <v>0</v>
      </c>
      <c r="I67" s="241">
        <f>SUM('[2]Ф.7(ЗФ).1:Ф.7(ЗФ).50'!I67)</f>
        <v>0</v>
      </c>
      <c r="J67" s="241">
        <f>SUM('[2]Ф.7(ЗФ).1:Ф.7(ЗФ).50'!J67)</f>
        <v>0</v>
      </c>
      <c r="K67" s="241">
        <f>SUM('[2]Ф.7(ЗФ).1:Ф.7(ЗФ).50'!K67)</f>
        <v>0</v>
      </c>
      <c r="L67" s="241">
        <f>SUM('[2]Ф.7(ЗФ).1:Ф.7(ЗФ).50'!L67)</f>
        <v>0</v>
      </c>
      <c r="M67" s="241">
        <f>SUM('[2]Ф.7(ЗФ).1:Ф.7(ЗФ).50'!M67)</f>
        <v>0</v>
      </c>
    </row>
    <row r="68" spans="1:13" s="214" customFormat="1" ht="10.199999999999999" x14ac:dyDescent="0.2">
      <c r="A68" s="49" t="s">
        <v>76</v>
      </c>
      <c r="B68" s="50">
        <v>3130</v>
      </c>
      <c r="C68" s="50">
        <v>430</v>
      </c>
      <c r="D68" s="241">
        <f>SUM('[2]Ф.7(ЗФ).1:Ф.7(ЗФ).50'!D68)</f>
        <v>0</v>
      </c>
      <c r="E68" s="241">
        <f>SUM('[2]Ф.7(ЗФ).1:Ф.7(ЗФ).50'!E68)</f>
        <v>0</v>
      </c>
      <c r="F68" s="241">
        <f>SUM('[2]Ф.7(ЗФ).1:Ф.7(ЗФ).50'!F68)</f>
        <v>0</v>
      </c>
      <c r="G68" s="241">
        <f>SUM('[2]Ф.7(ЗФ).1:Ф.7(ЗФ).50'!G68)</f>
        <v>0</v>
      </c>
      <c r="H68" s="241">
        <f>SUM('[2]Ф.7(ЗФ).1:Ф.7(ЗФ).50'!H68)</f>
        <v>0</v>
      </c>
      <c r="I68" s="241">
        <f>SUM('[2]Ф.7(ЗФ).1:Ф.7(ЗФ).50'!I68)</f>
        <v>0</v>
      </c>
      <c r="J68" s="241">
        <f>SUM('[2]Ф.7(ЗФ).1:Ф.7(ЗФ).50'!J68)</f>
        <v>0</v>
      </c>
      <c r="K68" s="241">
        <f>SUM('[2]Ф.7(ЗФ).1:Ф.7(ЗФ).50'!K68)</f>
        <v>0</v>
      </c>
      <c r="L68" s="241">
        <f>SUM('[2]Ф.7(ЗФ).1:Ф.7(ЗФ).50'!L68)</f>
        <v>0</v>
      </c>
      <c r="M68" s="241">
        <f>SUM('[2]Ф.7(ЗФ).1:Ф.7(ЗФ).50'!M68)</f>
        <v>0</v>
      </c>
    </row>
    <row r="69" spans="1:13" s="214" customFormat="1" ht="10.199999999999999" x14ac:dyDescent="0.2">
      <c r="A69" s="51" t="s">
        <v>77</v>
      </c>
      <c r="B69" s="35">
        <v>3131</v>
      </c>
      <c r="C69" s="35">
        <v>440</v>
      </c>
      <c r="D69" s="241">
        <f>SUM('[2]Ф.7(ЗФ).1:Ф.7(ЗФ).50'!D69)</f>
        <v>0</v>
      </c>
      <c r="E69" s="241">
        <f>SUM('[2]Ф.7(ЗФ).1:Ф.7(ЗФ).50'!E69)</f>
        <v>0</v>
      </c>
      <c r="F69" s="241">
        <f>SUM('[2]Ф.7(ЗФ).1:Ф.7(ЗФ).50'!F69)</f>
        <v>0</v>
      </c>
      <c r="G69" s="241">
        <f>SUM('[2]Ф.7(ЗФ).1:Ф.7(ЗФ).50'!G69)</f>
        <v>0</v>
      </c>
      <c r="H69" s="241">
        <f>SUM('[2]Ф.7(ЗФ).1:Ф.7(ЗФ).50'!H69)</f>
        <v>0</v>
      </c>
      <c r="I69" s="241">
        <f>SUM('[2]Ф.7(ЗФ).1:Ф.7(ЗФ).50'!I69)</f>
        <v>0</v>
      </c>
      <c r="J69" s="241">
        <f>SUM('[2]Ф.7(ЗФ).1:Ф.7(ЗФ).50'!J69)</f>
        <v>0</v>
      </c>
      <c r="K69" s="241">
        <f>SUM('[2]Ф.7(ЗФ).1:Ф.7(ЗФ).50'!K69)</f>
        <v>0</v>
      </c>
      <c r="L69" s="241">
        <f>SUM('[2]Ф.7(ЗФ).1:Ф.7(ЗФ).50'!L69)</f>
        <v>0</v>
      </c>
      <c r="M69" s="241">
        <f>SUM('[2]Ф.7(ЗФ).1:Ф.7(ЗФ).50'!M69)</f>
        <v>0</v>
      </c>
    </row>
    <row r="70" spans="1:13" s="214" customFormat="1" ht="10.199999999999999" x14ac:dyDescent="0.2">
      <c r="A70" s="51" t="s">
        <v>78</v>
      </c>
      <c r="B70" s="35">
        <v>3132</v>
      </c>
      <c r="C70" s="35">
        <v>450</v>
      </c>
      <c r="D70" s="241">
        <f>SUM('[2]Ф.7(ЗФ).1:Ф.7(ЗФ).50'!D70)</f>
        <v>0</v>
      </c>
      <c r="E70" s="241">
        <f>SUM('[2]Ф.7(ЗФ).1:Ф.7(ЗФ).50'!E70)</f>
        <v>0</v>
      </c>
      <c r="F70" s="241">
        <f>SUM('[2]Ф.7(ЗФ).1:Ф.7(ЗФ).50'!F70)</f>
        <v>0</v>
      </c>
      <c r="G70" s="241">
        <f>SUM('[2]Ф.7(ЗФ).1:Ф.7(ЗФ).50'!G70)</f>
        <v>0</v>
      </c>
      <c r="H70" s="241">
        <f>SUM('[2]Ф.7(ЗФ).1:Ф.7(ЗФ).50'!H70)</f>
        <v>0</v>
      </c>
      <c r="I70" s="241">
        <f>SUM('[2]Ф.7(ЗФ).1:Ф.7(ЗФ).50'!I70)</f>
        <v>0</v>
      </c>
      <c r="J70" s="241">
        <f>SUM('[2]Ф.7(ЗФ).1:Ф.7(ЗФ).50'!J70)</f>
        <v>0</v>
      </c>
      <c r="K70" s="241">
        <f>SUM('[2]Ф.7(ЗФ).1:Ф.7(ЗФ).50'!K70)</f>
        <v>0</v>
      </c>
      <c r="L70" s="241">
        <f>SUM('[2]Ф.7(ЗФ).1:Ф.7(ЗФ).50'!L70)</f>
        <v>0</v>
      </c>
      <c r="M70" s="241">
        <f>SUM('[2]Ф.7(ЗФ).1:Ф.7(ЗФ).50'!M70)</f>
        <v>0</v>
      </c>
    </row>
    <row r="71" spans="1:13" s="214" customFormat="1" ht="10.199999999999999" x14ac:dyDescent="0.2">
      <c r="A71" s="49" t="s">
        <v>79</v>
      </c>
      <c r="B71" s="50">
        <v>3140</v>
      </c>
      <c r="C71" s="50">
        <v>460</v>
      </c>
      <c r="D71" s="241">
        <f>SUM('[2]Ф.7(ЗФ).1:Ф.7(ЗФ).50'!D71)</f>
        <v>0</v>
      </c>
      <c r="E71" s="241">
        <f>SUM('[2]Ф.7(ЗФ).1:Ф.7(ЗФ).50'!E71)</f>
        <v>0</v>
      </c>
      <c r="F71" s="241">
        <f>SUM('[2]Ф.7(ЗФ).1:Ф.7(ЗФ).50'!F71)</f>
        <v>0</v>
      </c>
      <c r="G71" s="241">
        <f>SUM('[2]Ф.7(ЗФ).1:Ф.7(ЗФ).50'!G71)</f>
        <v>0</v>
      </c>
      <c r="H71" s="241">
        <f>SUM('[2]Ф.7(ЗФ).1:Ф.7(ЗФ).50'!H71)</f>
        <v>0</v>
      </c>
      <c r="I71" s="241">
        <f>SUM('[2]Ф.7(ЗФ).1:Ф.7(ЗФ).50'!I71)</f>
        <v>0</v>
      </c>
      <c r="J71" s="241">
        <f>SUM('[2]Ф.7(ЗФ).1:Ф.7(ЗФ).50'!J71)</f>
        <v>0</v>
      </c>
      <c r="K71" s="241">
        <f>SUM('[2]Ф.7(ЗФ).1:Ф.7(ЗФ).50'!K71)</f>
        <v>0</v>
      </c>
      <c r="L71" s="241">
        <f>SUM('[2]Ф.7(ЗФ).1:Ф.7(ЗФ).50'!L71)</f>
        <v>0</v>
      </c>
      <c r="M71" s="241">
        <f>SUM('[2]Ф.7(ЗФ).1:Ф.7(ЗФ).50'!M71)</f>
        <v>0</v>
      </c>
    </row>
    <row r="72" spans="1:13" s="214" customFormat="1" ht="11.4" x14ac:dyDescent="0.2">
      <c r="A72" s="135" t="s">
        <v>121</v>
      </c>
      <c r="B72" s="35">
        <v>3141</v>
      </c>
      <c r="C72" s="35">
        <v>470</v>
      </c>
      <c r="D72" s="241">
        <f>SUM('[2]Ф.7(ЗФ).1:Ф.7(ЗФ).50'!D72)</f>
        <v>0</v>
      </c>
      <c r="E72" s="241">
        <f>SUM('[2]Ф.7(ЗФ).1:Ф.7(ЗФ).50'!E72)</f>
        <v>0</v>
      </c>
      <c r="F72" s="241">
        <f>SUM('[2]Ф.7(ЗФ).1:Ф.7(ЗФ).50'!F72)</f>
        <v>0</v>
      </c>
      <c r="G72" s="241">
        <f>SUM('[2]Ф.7(ЗФ).1:Ф.7(ЗФ).50'!G72)</f>
        <v>0</v>
      </c>
      <c r="H72" s="241">
        <f>SUM('[2]Ф.7(ЗФ).1:Ф.7(ЗФ).50'!H72)</f>
        <v>0</v>
      </c>
      <c r="I72" s="241">
        <f>SUM('[2]Ф.7(ЗФ).1:Ф.7(ЗФ).50'!I72)</f>
        <v>0</v>
      </c>
      <c r="J72" s="241">
        <f>SUM('[2]Ф.7(ЗФ).1:Ф.7(ЗФ).50'!J72)</f>
        <v>0</v>
      </c>
      <c r="K72" s="241">
        <f>SUM('[2]Ф.7(ЗФ).1:Ф.7(ЗФ).50'!K72)</f>
        <v>0</v>
      </c>
      <c r="L72" s="241">
        <f>SUM('[2]Ф.7(ЗФ).1:Ф.7(ЗФ).50'!L72)</f>
        <v>0</v>
      </c>
      <c r="M72" s="241">
        <f>SUM('[2]Ф.7(ЗФ).1:Ф.7(ЗФ).50'!M72)</f>
        <v>0</v>
      </c>
    </row>
    <row r="73" spans="1:13" s="214" customFormat="1" ht="11.4" x14ac:dyDescent="0.2">
      <c r="A73" s="135" t="s">
        <v>189</v>
      </c>
      <c r="B73" s="35">
        <v>3142</v>
      </c>
      <c r="C73" s="35">
        <v>480</v>
      </c>
      <c r="D73" s="241">
        <f>SUM('[2]Ф.7(ЗФ).1:Ф.7(ЗФ).50'!D73)</f>
        <v>0</v>
      </c>
      <c r="E73" s="241">
        <f>SUM('[2]Ф.7(ЗФ).1:Ф.7(ЗФ).50'!E73)</f>
        <v>0</v>
      </c>
      <c r="F73" s="241">
        <f>SUM('[2]Ф.7(ЗФ).1:Ф.7(ЗФ).50'!F73)</f>
        <v>0</v>
      </c>
      <c r="G73" s="241">
        <f>SUM('[2]Ф.7(ЗФ).1:Ф.7(ЗФ).50'!G73)</f>
        <v>0</v>
      </c>
      <c r="H73" s="241">
        <f>SUM('[2]Ф.7(ЗФ).1:Ф.7(ЗФ).50'!H73)</f>
        <v>0</v>
      </c>
      <c r="I73" s="241">
        <f>SUM('[2]Ф.7(ЗФ).1:Ф.7(ЗФ).50'!I73)</f>
        <v>0</v>
      </c>
      <c r="J73" s="241">
        <f>SUM('[2]Ф.7(ЗФ).1:Ф.7(ЗФ).50'!J73)</f>
        <v>0</v>
      </c>
      <c r="K73" s="241">
        <f>SUM('[2]Ф.7(ЗФ).1:Ф.7(ЗФ).50'!K73)</f>
        <v>0</v>
      </c>
      <c r="L73" s="241">
        <f>SUM('[2]Ф.7(ЗФ).1:Ф.7(ЗФ).50'!L73)</f>
        <v>0</v>
      </c>
      <c r="M73" s="241">
        <f>SUM('[2]Ф.7(ЗФ).1:Ф.7(ЗФ).50'!M73)</f>
        <v>0</v>
      </c>
    </row>
    <row r="74" spans="1:13" s="214" customFormat="1" ht="11.4" x14ac:dyDescent="0.2">
      <c r="A74" s="135" t="s">
        <v>123</v>
      </c>
      <c r="B74" s="35">
        <v>3143</v>
      </c>
      <c r="C74" s="35">
        <v>490</v>
      </c>
      <c r="D74" s="241">
        <f>SUM('[2]Ф.7(ЗФ).1:Ф.7(ЗФ).50'!D74)</f>
        <v>0</v>
      </c>
      <c r="E74" s="241">
        <f>SUM('[2]Ф.7(ЗФ).1:Ф.7(ЗФ).50'!E74)</f>
        <v>0</v>
      </c>
      <c r="F74" s="241">
        <f>SUM('[2]Ф.7(ЗФ).1:Ф.7(ЗФ).50'!F74)</f>
        <v>0</v>
      </c>
      <c r="G74" s="241">
        <f>SUM('[2]Ф.7(ЗФ).1:Ф.7(ЗФ).50'!G74)</f>
        <v>0</v>
      </c>
      <c r="H74" s="241">
        <f>SUM('[2]Ф.7(ЗФ).1:Ф.7(ЗФ).50'!H74)</f>
        <v>0</v>
      </c>
      <c r="I74" s="241">
        <f>SUM('[2]Ф.7(ЗФ).1:Ф.7(ЗФ).50'!I74)</f>
        <v>0</v>
      </c>
      <c r="J74" s="241">
        <f>SUM('[2]Ф.7(ЗФ).1:Ф.7(ЗФ).50'!J74)</f>
        <v>0</v>
      </c>
      <c r="K74" s="241">
        <f>SUM('[2]Ф.7(ЗФ).1:Ф.7(ЗФ).50'!K74)</f>
        <v>0</v>
      </c>
      <c r="L74" s="241">
        <f>SUM('[2]Ф.7(ЗФ).1:Ф.7(ЗФ).50'!L74)</f>
        <v>0</v>
      </c>
      <c r="M74" s="241">
        <f>SUM('[2]Ф.7(ЗФ).1:Ф.7(ЗФ).50'!M74)</f>
        <v>0</v>
      </c>
    </row>
    <row r="75" spans="1:13" s="214" customFormat="1" ht="10.199999999999999" x14ac:dyDescent="0.2">
      <c r="A75" s="49" t="s">
        <v>80</v>
      </c>
      <c r="B75" s="50">
        <v>3150</v>
      </c>
      <c r="C75" s="50">
        <v>500</v>
      </c>
      <c r="D75" s="241">
        <f>SUM('[2]Ф.7(ЗФ).1:Ф.7(ЗФ).50'!D75)</f>
        <v>0</v>
      </c>
      <c r="E75" s="241">
        <f>SUM('[2]Ф.7(ЗФ).1:Ф.7(ЗФ).50'!E75)</f>
        <v>0</v>
      </c>
      <c r="F75" s="241">
        <f>SUM('[2]Ф.7(ЗФ).1:Ф.7(ЗФ).50'!F75)</f>
        <v>0</v>
      </c>
      <c r="G75" s="241">
        <f>SUM('[2]Ф.7(ЗФ).1:Ф.7(ЗФ).50'!G75)</f>
        <v>0</v>
      </c>
      <c r="H75" s="241">
        <f>SUM('[2]Ф.7(ЗФ).1:Ф.7(ЗФ).50'!H75)</f>
        <v>0</v>
      </c>
      <c r="I75" s="241">
        <f>SUM('[2]Ф.7(ЗФ).1:Ф.7(ЗФ).50'!I75)</f>
        <v>0</v>
      </c>
      <c r="J75" s="241">
        <f>SUM('[2]Ф.7(ЗФ).1:Ф.7(ЗФ).50'!J75)</f>
        <v>0</v>
      </c>
      <c r="K75" s="241">
        <f>SUM('[2]Ф.7(ЗФ).1:Ф.7(ЗФ).50'!K75)</f>
        <v>0</v>
      </c>
      <c r="L75" s="241">
        <f>SUM('[2]Ф.7(ЗФ).1:Ф.7(ЗФ).50'!L75)</f>
        <v>0</v>
      </c>
      <c r="M75" s="241">
        <f>SUM('[2]Ф.7(ЗФ).1:Ф.7(ЗФ).50'!M75)</f>
        <v>0</v>
      </c>
    </row>
    <row r="76" spans="1:13" s="214" customFormat="1" ht="10.199999999999999" x14ac:dyDescent="0.2">
      <c r="A76" s="49" t="s">
        <v>81</v>
      </c>
      <c r="B76" s="50">
        <v>3160</v>
      </c>
      <c r="C76" s="50">
        <v>510</v>
      </c>
      <c r="D76" s="241">
        <f>SUM('[2]Ф.7(ЗФ).1:Ф.7(ЗФ).50'!D76)</f>
        <v>0</v>
      </c>
      <c r="E76" s="241">
        <f>SUM('[2]Ф.7(ЗФ).1:Ф.7(ЗФ).50'!E76)</f>
        <v>0</v>
      </c>
      <c r="F76" s="241">
        <f>SUM('[2]Ф.7(ЗФ).1:Ф.7(ЗФ).50'!F76)</f>
        <v>0</v>
      </c>
      <c r="G76" s="241">
        <f>SUM('[2]Ф.7(ЗФ).1:Ф.7(ЗФ).50'!G76)</f>
        <v>0</v>
      </c>
      <c r="H76" s="241">
        <f>SUM('[2]Ф.7(ЗФ).1:Ф.7(ЗФ).50'!H76)</f>
        <v>0</v>
      </c>
      <c r="I76" s="241">
        <f>SUM('[2]Ф.7(ЗФ).1:Ф.7(ЗФ).50'!I76)</f>
        <v>0</v>
      </c>
      <c r="J76" s="241">
        <f>SUM('[2]Ф.7(ЗФ).1:Ф.7(ЗФ).50'!J76)</f>
        <v>0</v>
      </c>
      <c r="K76" s="241">
        <f>SUM('[2]Ф.7(ЗФ).1:Ф.7(ЗФ).50'!K76)</f>
        <v>0</v>
      </c>
      <c r="L76" s="241">
        <f>SUM('[2]Ф.7(ЗФ).1:Ф.7(ЗФ).50'!L76)</f>
        <v>0</v>
      </c>
      <c r="M76" s="241">
        <f>SUM('[2]Ф.7(ЗФ).1:Ф.7(ЗФ).50'!M76)</f>
        <v>0</v>
      </c>
    </row>
    <row r="77" spans="1:13" s="214" customFormat="1" ht="12" customHeight="1" x14ac:dyDescent="0.2">
      <c r="A77" s="48" t="s">
        <v>82</v>
      </c>
      <c r="B77" s="39">
        <v>3200</v>
      </c>
      <c r="C77" s="39">
        <v>520</v>
      </c>
      <c r="D77" s="241">
        <f>SUM('[2]Ф.7(ЗФ).1:Ф.7(ЗФ).50'!D77)</f>
        <v>0</v>
      </c>
      <c r="E77" s="241">
        <f>SUM('[2]Ф.7(ЗФ).1:Ф.7(ЗФ).50'!E77)</f>
        <v>0</v>
      </c>
      <c r="F77" s="241">
        <f>SUM('[2]Ф.7(ЗФ).1:Ф.7(ЗФ).50'!F77)</f>
        <v>0</v>
      </c>
      <c r="G77" s="241">
        <f>SUM('[2]Ф.7(ЗФ).1:Ф.7(ЗФ).50'!G77)</f>
        <v>0</v>
      </c>
      <c r="H77" s="241">
        <f>SUM('[2]Ф.7(ЗФ).1:Ф.7(ЗФ).50'!H77)</f>
        <v>0</v>
      </c>
      <c r="I77" s="241">
        <f>SUM('[2]Ф.7(ЗФ).1:Ф.7(ЗФ).50'!I77)</f>
        <v>0</v>
      </c>
      <c r="J77" s="241">
        <f>SUM('[2]Ф.7(ЗФ).1:Ф.7(ЗФ).50'!J77)</f>
        <v>0</v>
      </c>
      <c r="K77" s="241">
        <f>SUM('[2]Ф.7(ЗФ).1:Ф.7(ЗФ).50'!K77)</f>
        <v>0</v>
      </c>
      <c r="L77" s="241">
        <f>SUM('[2]Ф.7(ЗФ).1:Ф.7(ЗФ).50'!L77)</f>
        <v>0</v>
      </c>
      <c r="M77" s="241">
        <f>SUM('[2]Ф.7(ЗФ).1:Ф.7(ЗФ).50'!M77)</f>
        <v>0</v>
      </c>
    </row>
    <row r="78" spans="1:13" s="214" customFormat="1" ht="10.199999999999999" x14ac:dyDescent="0.2">
      <c r="A78" s="52" t="s">
        <v>190</v>
      </c>
      <c r="B78" s="50">
        <v>3210</v>
      </c>
      <c r="C78" s="50">
        <v>530</v>
      </c>
      <c r="D78" s="241">
        <f>SUM('[2]Ф.7(ЗФ).1:Ф.7(ЗФ).50'!D78)</f>
        <v>0</v>
      </c>
      <c r="E78" s="241">
        <f>SUM('[2]Ф.7(ЗФ).1:Ф.7(ЗФ).50'!E78)</f>
        <v>0</v>
      </c>
      <c r="F78" s="241">
        <f>SUM('[2]Ф.7(ЗФ).1:Ф.7(ЗФ).50'!F78)</f>
        <v>0</v>
      </c>
      <c r="G78" s="241">
        <f>SUM('[2]Ф.7(ЗФ).1:Ф.7(ЗФ).50'!G78)</f>
        <v>0</v>
      </c>
      <c r="H78" s="241">
        <f>SUM('[2]Ф.7(ЗФ).1:Ф.7(ЗФ).50'!H78)</f>
        <v>0</v>
      </c>
      <c r="I78" s="241">
        <f>SUM('[2]Ф.7(ЗФ).1:Ф.7(ЗФ).50'!I78)</f>
        <v>0</v>
      </c>
      <c r="J78" s="241">
        <f>SUM('[2]Ф.7(ЗФ).1:Ф.7(ЗФ).50'!J78)</f>
        <v>0</v>
      </c>
      <c r="K78" s="241">
        <f>SUM('[2]Ф.7(ЗФ).1:Ф.7(ЗФ).50'!K78)</f>
        <v>0</v>
      </c>
      <c r="L78" s="241">
        <f>SUM('[2]Ф.7(ЗФ).1:Ф.7(ЗФ).50'!L78)</f>
        <v>0</v>
      </c>
      <c r="M78" s="241">
        <f>SUM('[2]Ф.7(ЗФ).1:Ф.7(ЗФ).50'!M78)</f>
        <v>0</v>
      </c>
    </row>
    <row r="79" spans="1:13" s="214" customFormat="1" ht="10.199999999999999" x14ac:dyDescent="0.2">
      <c r="A79" s="52" t="s">
        <v>84</v>
      </c>
      <c r="B79" s="50">
        <v>3220</v>
      </c>
      <c r="C79" s="50">
        <v>540</v>
      </c>
      <c r="D79" s="241">
        <f>SUM('[2]Ф.7(ЗФ).1:Ф.7(ЗФ).50'!D79)</f>
        <v>0</v>
      </c>
      <c r="E79" s="241">
        <f>SUM('[2]Ф.7(ЗФ).1:Ф.7(ЗФ).50'!E79)</f>
        <v>0</v>
      </c>
      <c r="F79" s="241">
        <f>SUM('[2]Ф.7(ЗФ).1:Ф.7(ЗФ).50'!F79)</f>
        <v>0</v>
      </c>
      <c r="G79" s="241">
        <f>SUM('[2]Ф.7(ЗФ).1:Ф.7(ЗФ).50'!G79)</f>
        <v>0</v>
      </c>
      <c r="H79" s="241">
        <f>SUM('[2]Ф.7(ЗФ).1:Ф.7(ЗФ).50'!H79)</f>
        <v>0</v>
      </c>
      <c r="I79" s="241">
        <f>SUM('[2]Ф.7(ЗФ).1:Ф.7(ЗФ).50'!I79)</f>
        <v>0</v>
      </c>
      <c r="J79" s="241">
        <f>SUM('[2]Ф.7(ЗФ).1:Ф.7(ЗФ).50'!J79)</f>
        <v>0</v>
      </c>
      <c r="K79" s="241">
        <f>SUM('[2]Ф.7(ЗФ).1:Ф.7(ЗФ).50'!K79)</f>
        <v>0</v>
      </c>
      <c r="L79" s="241">
        <f>SUM('[2]Ф.7(ЗФ).1:Ф.7(ЗФ).50'!L79)</f>
        <v>0</v>
      </c>
      <c r="M79" s="241">
        <f>SUM('[2]Ф.7(ЗФ).1:Ф.7(ЗФ).50'!M79)</f>
        <v>0</v>
      </c>
    </row>
    <row r="80" spans="1:13" s="214" customFormat="1" ht="12.75" customHeight="1" x14ac:dyDescent="0.2">
      <c r="A80" s="49" t="s">
        <v>85</v>
      </c>
      <c r="B80" s="50">
        <v>3230</v>
      </c>
      <c r="C80" s="50">
        <v>550</v>
      </c>
      <c r="D80" s="241">
        <f>SUM('[2]Ф.7(ЗФ).1:Ф.7(ЗФ).50'!D80)</f>
        <v>0</v>
      </c>
      <c r="E80" s="241">
        <f>SUM('[2]Ф.7(ЗФ).1:Ф.7(ЗФ).50'!E80)</f>
        <v>0</v>
      </c>
      <c r="F80" s="241">
        <f>SUM('[2]Ф.7(ЗФ).1:Ф.7(ЗФ).50'!F80)</f>
        <v>0</v>
      </c>
      <c r="G80" s="241">
        <f>SUM('[2]Ф.7(ЗФ).1:Ф.7(ЗФ).50'!G80)</f>
        <v>0</v>
      </c>
      <c r="H80" s="241">
        <f>SUM('[2]Ф.7(ЗФ).1:Ф.7(ЗФ).50'!H80)</f>
        <v>0</v>
      </c>
      <c r="I80" s="241">
        <f>SUM('[2]Ф.7(ЗФ).1:Ф.7(ЗФ).50'!I80)</f>
        <v>0</v>
      </c>
      <c r="J80" s="241">
        <f>SUM('[2]Ф.7(ЗФ).1:Ф.7(ЗФ).50'!J80)</f>
        <v>0</v>
      </c>
      <c r="K80" s="241">
        <f>SUM('[2]Ф.7(ЗФ).1:Ф.7(ЗФ).50'!K80)</f>
        <v>0</v>
      </c>
      <c r="L80" s="241">
        <f>SUM('[2]Ф.7(ЗФ).1:Ф.7(ЗФ).50'!L80)</f>
        <v>0</v>
      </c>
      <c r="M80" s="241">
        <f>SUM('[2]Ф.7(ЗФ).1:Ф.7(ЗФ).50'!M80)</f>
        <v>0</v>
      </c>
    </row>
    <row r="81" spans="1:13" s="214" customFormat="1" ht="10.199999999999999" x14ac:dyDescent="0.2">
      <c r="A81" s="49" t="s">
        <v>86</v>
      </c>
      <c r="B81" s="50">
        <v>3240</v>
      </c>
      <c r="C81" s="50">
        <v>560</v>
      </c>
      <c r="D81" s="241">
        <f>SUM('[2]Ф.7(ЗФ).1:Ф.7(ЗФ).50'!D81)</f>
        <v>0</v>
      </c>
      <c r="E81" s="241">
        <f>SUM('[2]Ф.7(ЗФ).1:Ф.7(ЗФ).50'!E81)</f>
        <v>0</v>
      </c>
      <c r="F81" s="241">
        <f>SUM('[2]Ф.7(ЗФ).1:Ф.7(ЗФ).50'!F81)</f>
        <v>0</v>
      </c>
      <c r="G81" s="241">
        <f>SUM('[2]Ф.7(ЗФ).1:Ф.7(ЗФ).50'!G81)</f>
        <v>0</v>
      </c>
      <c r="H81" s="241">
        <f>SUM('[2]Ф.7(ЗФ).1:Ф.7(ЗФ).50'!H81)</f>
        <v>0</v>
      </c>
      <c r="I81" s="241">
        <f>SUM('[2]Ф.7(ЗФ).1:Ф.7(ЗФ).50'!I81)</f>
        <v>0</v>
      </c>
      <c r="J81" s="241">
        <f>SUM('[2]Ф.7(ЗФ).1:Ф.7(ЗФ).50'!J81)</f>
        <v>0</v>
      </c>
      <c r="K81" s="241">
        <f>SUM('[2]Ф.7(ЗФ).1:Ф.7(ЗФ).50'!K81)</f>
        <v>0</v>
      </c>
      <c r="L81" s="241">
        <f>SUM('[2]Ф.7(ЗФ).1:Ф.7(ЗФ).50'!L81)</f>
        <v>0</v>
      </c>
      <c r="M81" s="241">
        <f>SUM('[2]Ф.7(ЗФ).1:Ф.7(ЗФ).50'!M81)</f>
        <v>0</v>
      </c>
    </row>
    <row r="82" spans="1:13" ht="4.5" customHeight="1" x14ac:dyDescent="0.25">
      <c r="A82" s="3" t="s">
        <v>191</v>
      </c>
      <c r="B82" s="3"/>
      <c r="C82" s="3"/>
      <c r="D82" s="3"/>
    </row>
    <row r="83" spans="1:13" ht="9.75" customHeight="1" x14ac:dyDescent="0.25">
      <c r="A83" s="248" t="s">
        <v>192</v>
      </c>
      <c r="B83" s="248"/>
      <c r="C83" s="248"/>
      <c r="D83" s="248"/>
    </row>
    <row r="84" spans="1:13" x14ac:dyDescent="0.25">
      <c r="A84" s="249" t="str">
        <f>[2]ЗАПОЛНИТЬ!F30</f>
        <v xml:space="preserve">Керівник </v>
      </c>
      <c r="C84" s="249"/>
      <c r="D84" s="249"/>
      <c r="E84" s="249"/>
      <c r="F84" s="249"/>
      <c r="G84" s="250"/>
      <c r="H84" s="250"/>
      <c r="J84" s="251" t="str">
        <f>[2]ЗАПОЛНИТЬ!F26</f>
        <v>Л.О.Темченко</v>
      </c>
      <c r="K84" s="251"/>
      <c r="L84" s="251"/>
    </row>
    <row r="85" spans="1:13" x14ac:dyDescent="0.25">
      <c r="A85" s="249"/>
      <c r="C85" s="249"/>
      <c r="D85" s="249"/>
      <c r="E85" s="249"/>
      <c r="F85" s="249"/>
      <c r="G85" s="252" t="s">
        <v>97</v>
      </c>
      <c r="H85" s="252"/>
      <c r="J85" s="253" t="s">
        <v>98</v>
      </c>
      <c r="K85" s="253"/>
    </row>
    <row r="86" spans="1:13" x14ac:dyDescent="0.25">
      <c r="A86" s="249" t="str">
        <f>[2]ЗАПОЛНИТЬ!F31</f>
        <v>Головний  бухгалтер</v>
      </c>
      <c r="C86" s="249"/>
      <c r="D86" s="249"/>
      <c r="E86" s="249"/>
      <c r="F86" s="249"/>
      <c r="G86" s="250"/>
      <c r="H86" s="250"/>
      <c r="J86" s="251" t="str">
        <f>[2]ЗАПОЛНИТЬ!F28</f>
        <v>А.М.Трусевич</v>
      </c>
      <c r="K86" s="251"/>
      <c r="L86" s="251"/>
    </row>
    <row r="87" spans="1:13" x14ac:dyDescent="0.25">
      <c r="A87" s="211" t="str">
        <f>[2]ЗАПОЛНИТЬ!C19</f>
        <v>"12"січня 2016 року</v>
      </c>
      <c r="C87" s="249"/>
      <c r="D87" s="249"/>
      <c r="E87" s="249"/>
      <c r="F87" s="249"/>
      <c r="G87" s="252" t="s">
        <v>97</v>
      </c>
      <c r="H87" s="252"/>
      <c r="J87" s="253" t="s">
        <v>98</v>
      </c>
      <c r="K87" s="253"/>
      <c r="L87" s="254"/>
    </row>
    <row r="88" spans="1:13" x14ac:dyDescent="0.25">
      <c r="A88" s="214"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8.2187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8.2187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8.2187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8.2187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8.2187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8.2187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8.2187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8.2187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8.2187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8.2187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8.2187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8.2187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8.2187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8.2187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8.2187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8.2187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8.2187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8.2187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8.2187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8.2187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8.2187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8.2187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8.2187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8.2187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8.2187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8.2187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8.2187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8.2187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8.2187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8.2187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8.2187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8.2187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8.2187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8.2187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8.2187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8.2187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8.2187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8.2187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8.2187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8.2187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8.2187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8.2187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8.2187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8.2187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8.2187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8.2187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8.2187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8.2187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8.2187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8.2187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8.2187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8.2187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8.2187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8.2187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8.2187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8.2187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8.2187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8.2187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8.2187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8.2187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8.2187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8.2187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8.2187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8.2187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132</v>
      </c>
      <c r="F15" s="23" t="str">
        <f>IF(E15&gt;0,VLOOKUP(E15,[2]ДовидникКФК!A$1:B$65536,2,FALSE),"")</f>
        <v>Дошкільні заклади освіти</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111574.69</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v>111574.69</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1.4" thickBot="1" x14ac:dyDescent="0.3">
      <c r="A34" s="53" t="s">
        <v>40</v>
      </c>
      <c r="B34" s="39">
        <v>2200</v>
      </c>
      <c r="C34" s="40" t="s">
        <v>43</v>
      </c>
      <c r="D34" s="270">
        <f>SUM(D35:D41)+D47</f>
        <v>0</v>
      </c>
      <c r="E34" s="270">
        <f t="shared" ref="E34:M34" si="4">SUM(E35:E41)+E47</f>
        <v>0</v>
      </c>
      <c r="F34" s="270">
        <f t="shared" si="4"/>
        <v>0</v>
      </c>
      <c r="G34" s="270">
        <f t="shared" si="4"/>
        <v>0</v>
      </c>
      <c r="H34" s="270">
        <v>93005</v>
      </c>
      <c r="I34" s="270">
        <f t="shared" si="4"/>
        <v>0</v>
      </c>
      <c r="J34" s="270">
        <f t="shared" si="4"/>
        <v>0</v>
      </c>
      <c r="K34" s="270">
        <f t="shared" si="4"/>
        <v>0</v>
      </c>
      <c r="L34" s="270">
        <f t="shared" si="4"/>
        <v>0</v>
      </c>
      <c r="M34" s="270">
        <f t="shared" si="4"/>
        <v>0</v>
      </c>
      <c r="N34" s="266"/>
    </row>
    <row r="35" spans="1:14" s="12" customFormat="1" ht="12" thickTop="1" thickBot="1" x14ac:dyDescent="0.3">
      <c r="A35" s="49" t="s">
        <v>42</v>
      </c>
      <c r="B35" s="50">
        <v>2210</v>
      </c>
      <c r="C35" s="50">
        <v>100</v>
      </c>
      <c r="D35" s="269">
        <v>0</v>
      </c>
      <c r="E35" s="269">
        <v>0</v>
      </c>
      <c r="F35" s="269">
        <v>0</v>
      </c>
      <c r="G35" s="269">
        <v>0</v>
      </c>
      <c r="H35" s="281">
        <v>9000</v>
      </c>
      <c r="I35" s="270">
        <v>0</v>
      </c>
      <c r="J35" s="270">
        <v>0</v>
      </c>
      <c r="K35" s="269">
        <v>0</v>
      </c>
      <c r="L35" s="269">
        <v>0</v>
      </c>
      <c r="M35" s="267">
        <v>0</v>
      </c>
      <c r="N35" s="262"/>
    </row>
    <row r="36" spans="1:14" s="12" customFormat="1" ht="12" thickTop="1" thickBot="1" x14ac:dyDescent="0.3">
      <c r="A36" s="49" t="s">
        <v>44</v>
      </c>
      <c r="B36" s="50">
        <v>2220</v>
      </c>
      <c r="C36" s="50">
        <v>110</v>
      </c>
      <c r="D36" s="269">
        <v>0</v>
      </c>
      <c r="E36" s="269">
        <v>0</v>
      </c>
      <c r="F36" s="269">
        <v>0</v>
      </c>
      <c r="G36" s="269">
        <v>0</v>
      </c>
      <c r="H36" s="282">
        <v>0</v>
      </c>
      <c r="I36" s="270">
        <f>SUM(J36:K36)</f>
        <v>0</v>
      </c>
      <c r="J36" s="269">
        <v>0</v>
      </c>
      <c r="K36" s="269">
        <v>0</v>
      </c>
      <c r="L36" s="269">
        <v>0</v>
      </c>
      <c r="M36" s="267">
        <f>I36</f>
        <v>0</v>
      </c>
      <c r="N36" s="262"/>
    </row>
    <row r="37" spans="1:14" s="12" customFormat="1" ht="12" thickTop="1" thickBot="1" x14ac:dyDescent="0.3">
      <c r="A37" s="49" t="s">
        <v>45</v>
      </c>
      <c r="B37" s="50">
        <v>2230</v>
      </c>
      <c r="C37" s="50">
        <v>120</v>
      </c>
      <c r="D37" s="269">
        <v>0</v>
      </c>
      <c r="E37" s="269">
        <v>0</v>
      </c>
      <c r="F37" s="269">
        <v>0</v>
      </c>
      <c r="G37" s="269">
        <v>0</v>
      </c>
      <c r="H37" s="282">
        <v>0</v>
      </c>
      <c r="I37" s="270">
        <f>SUM(J37:K37)</f>
        <v>0</v>
      </c>
      <c r="J37" s="269">
        <v>0</v>
      </c>
      <c r="K37" s="269">
        <v>0</v>
      </c>
      <c r="L37" s="269">
        <v>0</v>
      </c>
      <c r="M37" s="267">
        <f>I37</f>
        <v>0</v>
      </c>
      <c r="N37" s="262"/>
    </row>
    <row r="38" spans="1:14" s="12" customFormat="1" ht="12" thickTop="1" thickBot="1" x14ac:dyDescent="0.3">
      <c r="A38" s="49" t="s">
        <v>46</v>
      </c>
      <c r="B38" s="50">
        <v>2240</v>
      </c>
      <c r="C38" s="50">
        <v>130</v>
      </c>
      <c r="D38" s="269">
        <v>0</v>
      </c>
      <c r="E38" s="269">
        <v>0</v>
      </c>
      <c r="F38" s="269">
        <v>0</v>
      </c>
      <c r="G38" s="269">
        <v>0</v>
      </c>
      <c r="H38" s="281">
        <v>84005</v>
      </c>
      <c r="I38" s="270"/>
      <c r="J38" s="269"/>
      <c r="K38" s="269">
        <v>0</v>
      </c>
      <c r="L38" s="269">
        <v>0</v>
      </c>
      <c r="M38" s="267">
        <f>I38</f>
        <v>0</v>
      </c>
      <c r="N38" s="262"/>
    </row>
    <row r="39" spans="1:14" s="12" customFormat="1" ht="12.75" customHeight="1" thickTop="1" x14ac:dyDescent="0.25">
      <c r="A39" s="49" t="s">
        <v>47</v>
      </c>
      <c r="B39" s="50">
        <v>2250</v>
      </c>
      <c r="C39" s="50">
        <v>140</v>
      </c>
      <c r="D39" s="269">
        <v>0</v>
      </c>
      <c r="E39" s="269">
        <v>0</v>
      </c>
      <c r="F39" s="269">
        <v>0</v>
      </c>
      <c r="G39" s="269">
        <v>0</v>
      </c>
      <c r="H39" s="269">
        <v>0</v>
      </c>
      <c r="I39" s="270">
        <f>SUM(J39:K39)</f>
        <v>0</v>
      </c>
      <c r="J39" s="269">
        <v>0</v>
      </c>
      <c r="K39" s="269">
        <v>0</v>
      </c>
      <c r="L39" s="269">
        <v>0</v>
      </c>
      <c r="M39" s="267">
        <f>I39</f>
        <v>0</v>
      </c>
      <c r="N39" s="266"/>
    </row>
    <row r="40" spans="1:14" s="12" customFormat="1" ht="10.8" x14ac:dyDescent="0.25">
      <c r="A40" s="52" t="s">
        <v>48</v>
      </c>
      <c r="B40" s="50">
        <v>2260</v>
      </c>
      <c r="C40" s="50">
        <v>150</v>
      </c>
      <c r="D40" s="269">
        <v>0</v>
      </c>
      <c r="E40" s="269">
        <v>0</v>
      </c>
      <c r="F40" s="269">
        <v>0</v>
      </c>
      <c r="G40" s="269">
        <v>0</v>
      </c>
      <c r="H40" s="269">
        <v>0</v>
      </c>
      <c r="I40" s="270">
        <f>SUM(J40:K40)</f>
        <v>0</v>
      </c>
      <c r="J40" s="269">
        <v>0</v>
      </c>
      <c r="K40" s="269">
        <v>0</v>
      </c>
      <c r="L40" s="269">
        <v>0</v>
      </c>
      <c r="M40" s="267">
        <f>I40</f>
        <v>0</v>
      </c>
    </row>
    <row r="41" spans="1:14" s="12" customFormat="1" ht="10.199999999999999" x14ac:dyDescent="0.2">
      <c r="A41" s="52" t="s">
        <v>183</v>
      </c>
      <c r="B41" s="50">
        <v>2270</v>
      </c>
      <c r="C41" s="50">
        <v>160</v>
      </c>
      <c r="D41" s="267">
        <f>SUM(D42:D46)</f>
        <v>0</v>
      </c>
      <c r="E41" s="267">
        <f t="shared" ref="E41:M41" si="5">SUM(E42:E46)</f>
        <v>0</v>
      </c>
      <c r="F41" s="267">
        <f t="shared" si="5"/>
        <v>0</v>
      </c>
      <c r="G41" s="267">
        <f t="shared" si="5"/>
        <v>0</v>
      </c>
      <c r="H41" s="267">
        <f t="shared" si="5"/>
        <v>0</v>
      </c>
      <c r="I41" s="267">
        <f t="shared" si="5"/>
        <v>0</v>
      </c>
      <c r="J41" s="267">
        <f t="shared" si="5"/>
        <v>0</v>
      </c>
      <c r="K41" s="267">
        <f t="shared" si="5"/>
        <v>0</v>
      </c>
      <c r="L41" s="267">
        <f t="shared" si="5"/>
        <v>0</v>
      </c>
      <c r="M41" s="267">
        <f t="shared" si="5"/>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6">SUM(E48:E49)</f>
        <v>0</v>
      </c>
      <c r="F47" s="267">
        <f t="shared" si="6"/>
        <v>0</v>
      </c>
      <c r="G47" s="267">
        <f t="shared" si="6"/>
        <v>0</v>
      </c>
      <c r="H47" s="267"/>
      <c r="I47" s="267">
        <f t="shared" si="6"/>
        <v>0</v>
      </c>
      <c r="J47" s="267">
        <f t="shared" si="6"/>
        <v>0</v>
      </c>
      <c r="K47" s="267">
        <f t="shared" si="6"/>
        <v>0</v>
      </c>
      <c r="L47" s="267">
        <f t="shared" si="6"/>
        <v>0</v>
      </c>
      <c r="M47" s="267">
        <f t="shared" si="6"/>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7">SUM(E51:E52)</f>
        <v>0</v>
      </c>
      <c r="F50" s="241">
        <f t="shared" si="7"/>
        <v>0</v>
      </c>
      <c r="G50" s="241">
        <f t="shared" si="7"/>
        <v>0</v>
      </c>
      <c r="H50" s="241">
        <f t="shared" si="7"/>
        <v>0</v>
      </c>
      <c r="I50" s="241">
        <f t="shared" si="7"/>
        <v>0</v>
      </c>
      <c r="J50" s="241">
        <f t="shared" si="7"/>
        <v>0</v>
      </c>
      <c r="K50" s="241">
        <f t="shared" si="7"/>
        <v>0</v>
      </c>
      <c r="L50" s="241">
        <f t="shared" si="7"/>
        <v>0</v>
      </c>
      <c r="M50" s="241">
        <f t="shared" si="7"/>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8">SUM(E54:E56)</f>
        <v>0</v>
      </c>
      <c r="F53" s="241">
        <f t="shared" si="8"/>
        <v>0</v>
      </c>
      <c r="G53" s="241">
        <f t="shared" si="8"/>
        <v>0</v>
      </c>
      <c r="H53" s="241">
        <f t="shared" si="8"/>
        <v>0</v>
      </c>
      <c r="I53" s="241">
        <f t="shared" si="8"/>
        <v>0</v>
      </c>
      <c r="J53" s="241">
        <f t="shared" si="8"/>
        <v>0</v>
      </c>
      <c r="K53" s="241">
        <f t="shared" si="8"/>
        <v>0</v>
      </c>
      <c r="L53" s="241">
        <f t="shared" si="8"/>
        <v>0</v>
      </c>
      <c r="M53" s="241">
        <f t="shared" si="8"/>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9">SUM(E58:E60)</f>
        <v>0</v>
      </c>
      <c r="F57" s="241">
        <f t="shared" si="9"/>
        <v>0</v>
      </c>
      <c r="G57" s="241">
        <f t="shared" si="9"/>
        <v>0</v>
      </c>
      <c r="H57" s="241">
        <f t="shared" si="9"/>
        <v>0</v>
      </c>
      <c r="I57" s="241">
        <f t="shared" si="9"/>
        <v>0</v>
      </c>
      <c r="J57" s="241">
        <f t="shared" si="9"/>
        <v>0</v>
      </c>
      <c r="K57" s="241">
        <f t="shared" si="9"/>
        <v>0</v>
      </c>
      <c r="L57" s="241">
        <f t="shared" si="9"/>
        <v>0</v>
      </c>
      <c r="M57" s="241">
        <f t="shared" si="9"/>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1.4" thickBot="1" x14ac:dyDescent="0.3">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1.4" thickTop="1" thickBot="1" x14ac:dyDescent="0.25">
      <c r="A61" s="53" t="s">
        <v>69</v>
      </c>
      <c r="B61" s="39">
        <v>2800</v>
      </c>
      <c r="C61" s="39">
        <v>360</v>
      </c>
      <c r="D61" s="269">
        <v>0</v>
      </c>
      <c r="E61" s="269">
        <v>0</v>
      </c>
      <c r="F61" s="269">
        <v>0</v>
      </c>
      <c r="G61" s="269">
        <v>0</v>
      </c>
      <c r="H61" s="283">
        <v>18569.689999999999</v>
      </c>
      <c r="I61" s="241">
        <f>SUM(J61:K61)</f>
        <v>0</v>
      </c>
      <c r="J61" s="263">
        <v>0</v>
      </c>
      <c r="K61" s="263">
        <v>0</v>
      </c>
      <c r="L61" s="263">
        <v>0</v>
      </c>
      <c r="M61" s="241">
        <f>I61</f>
        <v>0</v>
      </c>
    </row>
    <row r="62" spans="1:14" s="12" customFormat="1" ht="12" thickTop="1" x14ac:dyDescent="0.2">
      <c r="A62" s="65" t="s">
        <v>185</v>
      </c>
      <c r="B62" s="65">
        <v>3000</v>
      </c>
      <c r="C62" s="65">
        <v>370</v>
      </c>
      <c r="D62" s="267">
        <f>D63+D77</f>
        <v>0</v>
      </c>
      <c r="E62" s="267">
        <f t="shared" ref="E62:M62" si="10">E63+E77</f>
        <v>0</v>
      </c>
      <c r="F62" s="267">
        <f t="shared" si="10"/>
        <v>0</v>
      </c>
      <c r="G62" s="267">
        <f t="shared" si="10"/>
        <v>0</v>
      </c>
      <c r="H62" s="267">
        <f t="shared" si="10"/>
        <v>0</v>
      </c>
      <c r="I62" s="267">
        <f t="shared" si="10"/>
        <v>0</v>
      </c>
      <c r="J62" s="267">
        <f t="shared" si="10"/>
        <v>0</v>
      </c>
      <c r="K62" s="267">
        <f t="shared" si="10"/>
        <v>0</v>
      </c>
      <c r="L62" s="267">
        <f t="shared" si="10"/>
        <v>0</v>
      </c>
      <c r="M62" s="267">
        <f t="shared" si="10"/>
        <v>0</v>
      </c>
    </row>
    <row r="63" spans="1:14" s="12" customFormat="1" ht="11.25" customHeight="1" x14ac:dyDescent="0.2">
      <c r="A63" s="48" t="s">
        <v>186</v>
      </c>
      <c r="B63" s="39">
        <v>3100</v>
      </c>
      <c r="C63" s="39">
        <v>380</v>
      </c>
      <c r="D63" s="267">
        <f>D64+D65+D68+D71+D75+D76</f>
        <v>0</v>
      </c>
      <c r="E63" s="267">
        <f t="shared" ref="E63:M63" si="11">E64+E65+E68+E71+E75+E76</f>
        <v>0</v>
      </c>
      <c r="F63" s="267">
        <f t="shared" si="11"/>
        <v>0</v>
      </c>
      <c r="G63" s="267">
        <f t="shared" si="11"/>
        <v>0</v>
      </c>
      <c r="H63" s="267">
        <f t="shared" si="11"/>
        <v>0</v>
      </c>
      <c r="I63" s="267">
        <f t="shared" si="11"/>
        <v>0</v>
      </c>
      <c r="J63" s="267">
        <f t="shared" si="11"/>
        <v>0</v>
      </c>
      <c r="K63" s="267">
        <f t="shared" si="11"/>
        <v>0</v>
      </c>
      <c r="L63" s="267">
        <f t="shared" si="11"/>
        <v>0</v>
      </c>
      <c r="M63" s="267">
        <f t="shared" si="11"/>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2">SUM(E66:E67)</f>
        <v>0</v>
      </c>
      <c r="F65" s="267">
        <f t="shared" si="12"/>
        <v>0</v>
      </c>
      <c r="G65" s="267">
        <f t="shared" si="12"/>
        <v>0</v>
      </c>
      <c r="H65" s="267">
        <f t="shared" si="12"/>
        <v>0</v>
      </c>
      <c r="I65" s="267">
        <f t="shared" si="12"/>
        <v>0</v>
      </c>
      <c r="J65" s="267">
        <f t="shared" si="12"/>
        <v>0</v>
      </c>
      <c r="K65" s="267">
        <f t="shared" si="12"/>
        <v>0</v>
      </c>
      <c r="L65" s="267">
        <f t="shared" si="12"/>
        <v>0</v>
      </c>
      <c r="M65" s="267">
        <f t="shared" si="12"/>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3">SUM(E69:E70)</f>
        <v>0</v>
      </c>
      <c r="F68" s="267">
        <f t="shared" si="13"/>
        <v>0</v>
      </c>
      <c r="G68" s="267">
        <f t="shared" si="13"/>
        <v>0</v>
      </c>
      <c r="H68" s="267">
        <f t="shared" si="13"/>
        <v>0</v>
      </c>
      <c r="I68" s="267">
        <f t="shared" si="13"/>
        <v>0</v>
      </c>
      <c r="J68" s="267">
        <f t="shared" si="13"/>
        <v>0</v>
      </c>
      <c r="K68" s="267">
        <f t="shared" si="13"/>
        <v>0</v>
      </c>
      <c r="L68" s="267">
        <f t="shared" si="13"/>
        <v>0</v>
      </c>
      <c r="M68" s="267">
        <f t="shared" si="13"/>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4">SUM(E72:E74)</f>
        <v>0</v>
      </c>
      <c r="F71" s="267">
        <f t="shared" si="14"/>
        <v>0</v>
      </c>
      <c r="G71" s="267">
        <f t="shared" si="14"/>
        <v>0</v>
      </c>
      <c r="H71" s="267">
        <f t="shared" si="14"/>
        <v>0</v>
      </c>
      <c r="I71" s="267">
        <f t="shared" si="14"/>
        <v>0</v>
      </c>
      <c r="J71" s="267">
        <f t="shared" si="14"/>
        <v>0</v>
      </c>
      <c r="K71" s="267">
        <f t="shared" si="14"/>
        <v>0</v>
      </c>
      <c r="L71" s="267">
        <f t="shared" si="14"/>
        <v>0</v>
      </c>
      <c r="M71" s="267">
        <f t="shared" si="14"/>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5">SUM(E78:E81)</f>
        <v>0</v>
      </c>
      <c r="F77" s="267">
        <f t="shared" si="15"/>
        <v>0</v>
      </c>
      <c r="G77" s="267">
        <f t="shared" si="15"/>
        <v>0</v>
      </c>
      <c r="H77" s="267">
        <f t="shared" si="15"/>
        <v>0</v>
      </c>
      <c r="I77" s="267">
        <f t="shared" si="15"/>
        <v>0</v>
      </c>
      <c r="J77" s="267">
        <f t="shared" si="15"/>
        <v>0</v>
      </c>
      <c r="K77" s="267">
        <f t="shared" si="15"/>
        <v>0</v>
      </c>
      <c r="L77" s="267">
        <f t="shared" si="15"/>
        <v>0</v>
      </c>
      <c r="M77" s="267">
        <f t="shared" si="15"/>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109375" style="3" customWidth="1"/>
    <col min="8" max="8" width="8.88671875" style="3" customWidth="1"/>
    <col min="9" max="9" width="8.5546875" style="3" customWidth="1"/>
    <col min="10" max="10" width="8.44140625" style="3" customWidth="1"/>
    <col min="11" max="11" width="10.44140625" style="3" customWidth="1"/>
    <col min="12" max="12" width="6.6640625" style="3" customWidth="1"/>
    <col min="13" max="13" width="11.66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109375" style="3" customWidth="1"/>
    <col min="264" max="264" width="8.88671875" style="3" customWidth="1"/>
    <col min="265" max="265" width="8.5546875" style="3" customWidth="1"/>
    <col min="266" max="266" width="8.44140625" style="3" customWidth="1"/>
    <col min="267" max="267" width="10.44140625" style="3" customWidth="1"/>
    <col min="268" max="268" width="6.6640625" style="3" customWidth="1"/>
    <col min="269" max="269" width="11.66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109375" style="3" customWidth="1"/>
    <col min="520" max="520" width="8.88671875" style="3" customWidth="1"/>
    <col min="521" max="521" width="8.5546875" style="3" customWidth="1"/>
    <col min="522" max="522" width="8.44140625" style="3" customWidth="1"/>
    <col min="523" max="523" width="10.44140625" style="3" customWidth="1"/>
    <col min="524" max="524" width="6.6640625" style="3" customWidth="1"/>
    <col min="525" max="525" width="11.66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109375" style="3" customWidth="1"/>
    <col min="776" max="776" width="8.88671875" style="3" customWidth="1"/>
    <col min="777" max="777" width="8.5546875" style="3" customWidth="1"/>
    <col min="778" max="778" width="8.44140625" style="3" customWidth="1"/>
    <col min="779" max="779" width="10.44140625" style="3" customWidth="1"/>
    <col min="780" max="780" width="6.6640625" style="3" customWidth="1"/>
    <col min="781" max="781" width="11.66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109375" style="3" customWidth="1"/>
    <col min="1032" max="1032" width="8.88671875" style="3" customWidth="1"/>
    <col min="1033" max="1033" width="8.5546875" style="3" customWidth="1"/>
    <col min="1034" max="1034" width="8.44140625" style="3" customWidth="1"/>
    <col min="1035" max="1035" width="10.44140625" style="3" customWidth="1"/>
    <col min="1036" max="1036" width="6.6640625" style="3" customWidth="1"/>
    <col min="1037" max="1037" width="11.66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109375" style="3" customWidth="1"/>
    <col min="1288" max="1288" width="8.88671875" style="3" customWidth="1"/>
    <col min="1289" max="1289" width="8.5546875" style="3" customWidth="1"/>
    <col min="1290" max="1290" width="8.44140625" style="3" customWidth="1"/>
    <col min="1291" max="1291" width="10.44140625" style="3" customWidth="1"/>
    <col min="1292" max="1292" width="6.6640625" style="3" customWidth="1"/>
    <col min="1293" max="1293" width="11.66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109375" style="3" customWidth="1"/>
    <col min="1544" max="1544" width="8.88671875" style="3" customWidth="1"/>
    <col min="1545" max="1545" width="8.5546875" style="3" customWidth="1"/>
    <col min="1546" max="1546" width="8.44140625" style="3" customWidth="1"/>
    <col min="1547" max="1547" width="10.44140625" style="3" customWidth="1"/>
    <col min="1548" max="1548" width="6.6640625" style="3" customWidth="1"/>
    <col min="1549" max="1549" width="11.66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109375" style="3" customWidth="1"/>
    <col min="1800" max="1800" width="8.88671875" style="3" customWidth="1"/>
    <col min="1801" max="1801" width="8.5546875" style="3" customWidth="1"/>
    <col min="1802" max="1802" width="8.44140625" style="3" customWidth="1"/>
    <col min="1803" max="1803" width="10.44140625" style="3" customWidth="1"/>
    <col min="1804" max="1804" width="6.6640625" style="3" customWidth="1"/>
    <col min="1805" max="1805" width="11.66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109375" style="3" customWidth="1"/>
    <col min="2056" max="2056" width="8.88671875" style="3" customWidth="1"/>
    <col min="2057" max="2057" width="8.5546875" style="3" customWidth="1"/>
    <col min="2058" max="2058" width="8.44140625" style="3" customWidth="1"/>
    <col min="2059" max="2059" width="10.44140625" style="3" customWidth="1"/>
    <col min="2060" max="2060" width="6.6640625" style="3" customWidth="1"/>
    <col min="2061" max="2061" width="11.66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109375" style="3" customWidth="1"/>
    <col min="2312" max="2312" width="8.88671875" style="3" customWidth="1"/>
    <col min="2313" max="2313" width="8.5546875" style="3" customWidth="1"/>
    <col min="2314" max="2314" width="8.44140625" style="3" customWidth="1"/>
    <col min="2315" max="2315" width="10.44140625" style="3" customWidth="1"/>
    <col min="2316" max="2316" width="6.6640625" style="3" customWidth="1"/>
    <col min="2317" max="2317" width="11.66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109375" style="3" customWidth="1"/>
    <col min="2568" max="2568" width="8.88671875" style="3" customWidth="1"/>
    <col min="2569" max="2569" width="8.5546875" style="3" customWidth="1"/>
    <col min="2570" max="2570" width="8.44140625" style="3" customWidth="1"/>
    <col min="2571" max="2571" width="10.44140625" style="3" customWidth="1"/>
    <col min="2572" max="2572" width="6.6640625" style="3" customWidth="1"/>
    <col min="2573" max="2573" width="11.66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109375" style="3" customWidth="1"/>
    <col min="2824" max="2824" width="8.88671875" style="3" customWidth="1"/>
    <col min="2825" max="2825" width="8.5546875" style="3" customWidth="1"/>
    <col min="2826" max="2826" width="8.44140625" style="3" customWidth="1"/>
    <col min="2827" max="2827" width="10.44140625" style="3" customWidth="1"/>
    <col min="2828" max="2828" width="6.6640625" style="3" customWidth="1"/>
    <col min="2829" max="2829" width="11.66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109375" style="3" customWidth="1"/>
    <col min="3080" max="3080" width="8.88671875" style="3" customWidth="1"/>
    <col min="3081" max="3081" width="8.5546875" style="3" customWidth="1"/>
    <col min="3082" max="3082" width="8.44140625" style="3" customWidth="1"/>
    <col min="3083" max="3083" width="10.44140625" style="3" customWidth="1"/>
    <col min="3084" max="3084" width="6.6640625" style="3" customWidth="1"/>
    <col min="3085" max="3085" width="11.66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109375" style="3" customWidth="1"/>
    <col min="3336" max="3336" width="8.88671875" style="3" customWidth="1"/>
    <col min="3337" max="3337" width="8.5546875" style="3" customWidth="1"/>
    <col min="3338" max="3338" width="8.44140625" style="3" customWidth="1"/>
    <col min="3339" max="3339" width="10.44140625" style="3" customWidth="1"/>
    <col min="3340" max="3340" width="6.6640625" style="3" customWidth="1"/>
    <col min="3341" max="3341" width="11.66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109375" style="3" customWidth="1"/>
    <col min="3592" max="3592" width="8.88671875" style="3" customWidth="1"/>
    <col min="3593" max="3593" width="8.5546875" style="3" customWidth="1"/>
    <col min="3594" max="3594" width="8.44140625" style="3" customWidth="1"/>
    <col min="3595" max="3595" width="10.44140625" style="3" customWidth="1"/>
    <col min="3596" max="3596" width="6.6640625" style="3" customWidth="1"/>
    <col min="3597" max="3597" width="11.66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109375" style="3" customWidth="1"/>
    <col min="3848" max="3848" width="8.88671875" style="3" customWidth="1"/>
    <col min="3849" max="3849" width="8.5546875" style="3" customWidth="1"/>
    <col min="3850" max="3850" width="8.44140625" style="3" customWidth="1"/>
    <col min="3851" max="3851" width="10.44140625" style="3" customWidth="1"/>
    <col min="3852" max="3852" width="6.6640625" style="3" customWidth="1"/>
    <col min="3853" max="3853" width="11.66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109375" style="3" customWidth="1"/>
    <col min="4104" max="4104" width="8.88671875" style="3" customWidth="1"/>
    <col min="4105" max="4105" width="8.5546875" style="3" customWidth="1"/>
    <col min="4106" max="4106" width="8.44140625" style="3" customWidth="1"/>
    <col min="4107" max="4107" width="10.44140625" style="3" customWidth="1"/>
    <col min="4108" max="4108" width="6.6640625" style="3" customWidth="1"/>
    <col min="4109" max="4109" width="11.66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109375" style="3" customWidth="1"/>
    <col min="4360" max="4360" width="8.88671875" style="3" customWidth="1"/>
    <col min="4361" max="4361" width="8.5546875" style="3" customWidth="1"/>
    <col min="4362" max="4362" width="8.44140625" style="3" customWidth="1"/>
    <col min="4363" max="4363" width="10.44140625" style="3" customWidth="1"/>
    <col min="4364" max="4364" width="6.6640625" style="3" customWidth="1"/>
    <col min="4365" max="4365" width="11.66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109375" style="3" customWidth="1"/>
    <col min="4616" max="4616" width="8.88671875" style="3" customWidth="1"/>
    <col min="4617" max="4617" width="8.5546875" style="3" customWidth="1"/>
    <col min="4618" max="4618" width="8.44140625" style="3" customWidth="1"/>
    <col min="4619" max="4619" width="10.44140625" style="3" customWidth="1"/>
    <col min="4620" max="4620" width="6.6640625" style="3" customWidth="1"/>
    <col min="4621" max="4621" width="11.66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109375" style="3" customWidth="1"/>
    <col min="4872" max="4872" width="8.88671875" style="3" customWidth="1"/>
    <col min="4873" max="4873" width="8.5546875" style="3" customWidth="1"/>
    <col min="4874" max="4874" width="8.44140625" style="3" customWidth="1"/>
    <col min="4875" max="4875" width="10.44140625" style="3" customWidth="1"/>
    <col min="4876" max="4876" width="6.6640625" style="3" customWidth="1"/>
    <col min="4877" max="4877" width="11.66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109375" style="3" customWidth="1"/>
    <col min="5128" max="5128" width="8.88671875" style="3" customWidth="1"/>
    <col min="5129" max="5129" width="8.5546875" style="3" customWidth="1"/>
    <col min="5130" max="5130" width="8.44140625" style="3" customWidth="1"/>
    <col min="5131" max="5131" width="10.44140625" style="3" customWidth="1"/>
    <col min="5132" max="5132" width="6.6640625" style="3" customWidth="1"/>
    <col min="5133" max="5133" width="11.66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109375" style="3" customWidth="1"/>
    <col min="5384" max="5384" width="8.88671875" style="3" customWidth="1"/>
    <col min="5385" max="5385" width="8.5546875" style="3" customWidth="1"/>
    <col min="5386" max="5386" width="8.44140625" style="3" customWidth="1"/>
    <col min="5387" max="5387" width="10.44140625" style="3" customWidth="1"/>
    <col min="5388" max="5388" width="6.6640625" style="3" customWidth="1"/>
    <col min="5389" max="5389" width="11.66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109375" style="3" customWidth="1"/>
    <col min="5640" max="5640" width="8.88671875" style="3" customWidth="1"/>
    <col min="5641" max="5641" width="8.5546875" style="3" customWidth="1"/>
    <col min="5642" max="5642" width="8.44140625" style="3" customWidth="1"/>
    <col min="5643" max="5643" width="10.44140625" style="3" customWidth="1"/>
    <col min="5644" max="5644" width="6.6640625" style="3" customWidth="1"/>
    <col min="5645" max="5645" width="11.66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109375" style="3" customWidth="1"/>
    <col min="5896" max="5896" width="8.88671875" style="3" customWidth="1"/>
    <col min="5897" max="5897" width="8.5546875" style="3" customWidth="1"/>
    <col min="5898" max="5898" width="8.44140625" style="3" customWidth="1"/>
    <col min="5899" max="5899" width="10.44140625" style="3" customWidth="1"/>
    <col min="5900" max="5900" width="6.6640625" style="3" customWidth="1"/>
    <col min="5901" max="5901" width="11.66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109375" style="3" customWidth="1"/>
    <col min="6152" max="6152" width="8.88671875" style="3" customWidth="1"/>
    <col min="6153" max="6153" width="8.5546875" style="3" customWidth="1"/>
    <col min="6154" max="6154" width="8.44140625" style="3" customWidth="1"/>
    <col min="6155" max="6155" width="10.44140625" style="3" customWidth="1"/>
    <col min="6156" max="6156" width="6.6640625" style="3" customWidth="1"/>
    <col min="6157" max="6157" width="11.66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109375" style="3" customWidth="1"/>
    <col min="6408" max="6408" width="8.88671875" style="3" customWidth="1"/>
    <col min="6409" max="6409" width="8.5546875" style="3" customWidth="1"/>
    <col min="6410" max="6410" width="8.44140625" style="3" customWidth="1"/>
    <col min="6411" max="6411" width="10.44140625" style="3" customWidth="1"/>
    <col min="6412" max="6412" width="6.6640625" style="3" customWidth="1"/>
    <col min="6413" max="6413" width="11.66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109375" style="3" customWidth="1"/>
    <col min="6664" max="6664" width="8.88671875" style="3" customWidth="1"/>
    <col min="6665" max="6665" width="8.5546875" style="3" customWidth="1"/>
    <col min="6666" max="6666" width="8.44140625" style="3" customWidth="1"/>
    <col min="6667" max="6667" width="10.44140625" style="3" customWidth="1"/>
    <col min="6668" max="6668" width="6.6640625" style="3" customWidth="1"/>
    <col min="6669" max="6669" width="11.66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109375" style="3" customWidth="1"/>
    <col min="6920" max="6920" width="8.88671875" style="3" customWidth="1"/>
    <col min="6921" max="6921" width="8.5546875" style="3" customWidth="1"/>
    <col min="6922" max="6922" width="8.44140625" style="3" customWidth="1"/>
    <col min="6923" max="6923" width="10.44140625" style="3" customWidth="1"/>
    <col min="6924" max="6924" width="6.6640625" style="3" customWidth="1"/>
    <col min="6925" max="6925" width="11.66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109375" style="3" customWidth="1"/>
    <col min="7176" max="7176" width="8.88671875" style="3" customWidth="1"/>
    <col min="7177" max="7177" width="8.5546875" style="3" customWidth="1"/>
    <col min="7178" max="7178" width="8.44140625" style="3" customWidth="1"/>
    <col min="7179" max="7179" width="10.44140625" style="3" customWidth="1"/>
    <col min="7180" max="7180" width="6.6640625" style="3" customWidth="1"/>
    <col min="7181" max="7181" width="11.66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109375" style="3" customWidth="1"/>
    <col min="7432" max="7432" width="8.88671875" style="3" customWidth="1"/>
    <col min="7433" max="7433" width="8.5546875" style="3" customWidth="1"/>
    <col min="7434" max="7434" width="8.44140625" style="3" customWidth="1"/>
    <col min="7435" max="7435" width="10.44140625" style="3" customWidth="1"/>
    <col min="7436" max="7436" width="6.6640625" style="3" customWidth="1"/>
    <col min="7437" max="7437" width="11.66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109375" style="3" customWidth="1"/>
    <col min="7688" max="7688" width="8.88671875" style="3" customWidth="1"/>
    <col min="7689" max="7689" width="8.5546875" style="3" customWidth="1"/>
    <col min="7690" max="7690" width="8.44140625" style="3" customWidth="1"/>
    <col min="7691" max="7691" width="10.44140625" style="3" customWidth="1"/>
    <col min="7692" max="7692" width="6.6640625" style="3" customWidth="1"/>
    <col min="7693" max="7693" width="11.66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109375" style="3" customWidth="1"/>
    <col min="7944" max="7944" width="8.88671875" style="3" customWidth="1"/>
    <col min="7945" max="7945" width="8.5546875" style="3" customWidth="1"/>
    <col min="7946" max="7946" width="8.44140625" style="3" customWidth="1"/>
    <col min="7947" max="7947" width="10.44140625" style="3" customWidth="1"/>
    <col min="7948" max="7948" width="6.6640625" style="3" customWidth="1"/>
    <col min="7949" max="7949" width="11.66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109375" style="3" customWidth="1"/>
    <col min="8200" max="8200" width="8.88671875" style="3" customWidth="1"/>
    <col min="8201" max="8201" width="8.5546875" style="3" customWidth="1"/>
    <col min="8202" max="8202" width="8.44140625" style="3" customWidth="1"/>
    <col min="8203" max="8203" width="10.44140625" style="3" customWidth="1"/>
    <col min="8204" max="8204" width="6.6640625" style="3" customWidth="1"/>
    <col min="8205" max="8205" width="11.66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109375" style="3" customWidth="1"/>
    <col min="8456" max="8456" width="8.88671875" style="3" customWidth="1"/>
    <col min="8457" max="8457" width="8.5546875" style="3" customWidth="1"/>
    <col min="8458" max="8458" width="8.44140625" style="3" customWidth="1"/>
    <col min="8459" max="8459" width="10.44140625" style="3" customWidth="1"/>
    <col min="8460" max="8460" width="6.6640625" style="3" customWidth="1"/>
    <col min="8461" max="8461" width="11.66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109375" style="3" customWidth="1"/>
    <col min="8712" max="8712" width="8.88671875" style="3" customWidth="1"/>
    <col min="8713" max="8713" width="8.5546875" style="3" customWidth="1"/>
    <col min="8714" max="8714" width="8.44140625" style="3" customWidth="1"/>
    <col min="8715" max="8715" width="10.44140625" style="3" customWidth="1"/>
    <col min="8716" max="8716" width="6.6640625" style="3" customWidth="1"/>
    <col min="8717" max="8717" width="11.66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109375" style="3" customWidth="1"/>
    <col min="8968" max="8968" width="8.88671875" style="3" customWidth="1"/>
    <col min="8969" max="8969" width="8.5546875" style="3" customWidth="1"/>
    <col min="8970" max="8970" width="8.44140625" style="3" customWidth="1"/>
    <col min="8971" max="8971" width="10.44140625" style="3" customWidth="1"/>
    <col min="8972" max="8972" width="6.6640625" style="3" customWidth="1"/>
    <col min="8973" max="8973" width="11.66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109375" style="3" customWidth="1"/>
    <col min="9224" max="9224" width="8.88671875" style="3" customWidth="1"/>
    <col min="9225" max="9225" width="8.5546875" style="3" customWidth="1"/>
    <col min="9226" max="9226" width="8.44140625" style="3" customWidth="1"/>
    <col min="9227" max="9227" width="10.44140625" style="3" customWidth="1"/>
    <col min="9228" max="9228" width="6.6640625" style="3" customWidth="1"/>
    <col min="9229" max="9229" width="11.66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109375" style="3" customWidth="1"/>
    <col min="9480" max="9480" width="8.88671875" style="3" customWidth="1"/>
    <col min="9481" max="9481" width="8.5546875" style="3" customWidth="1"/>
    <col min="9482" max="9482" width="8.44140625" style="3" customWidth="1"/>
    <col min="9483" max="9483" width="10.44140625" style="3" customWidth="1"/>
    <col min="9484" max="9484" width="6.6640625" style="3" customWidth="1"/>
    <col min="9485" max="9485" width="11.66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109375" style="3" customWidth="1"/>
    <col min="9736" max="9736" width="8.88671875" style="3" customWidth="1"/>
    <col min="9737" max="9737" width="8.5546875" style="3" customWidth="1"/>
    <col min="9738" max="9738" width="8.44140625" style="3" customWidth="1"/>
    <col min="9739" max="9739" width="10.44140625" style="3" customWidth="1"/>
    <col min="9740" max="9740" width="6.6640625" style="3" customWidth="1"/>
    <col min="9741" max="9741" width="11.66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109375" style="3" customWidth="1"/>
    <col min="9992" max="9992" width="8.88671875" style="3" customWidth="1"/>
    <col min="9993" max="9993" width="8.5546875" style="3" customWidth="1"/>
    <col min="9994" max="9994" width="8.44140625" style="3" customWidth="1"/>
    <col min="9995" max="9995" width="10.44140625" style="3" customWidth="1"/>
    <col min="9996" max="9996" width="6.6640625" style="3" customWidth="1"/>
    <col min="9997" max="9997" width="11.66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109375" style="3" customWidth="1"/>
    <col min="10248" max="10248" width="8.88671875" style="3" customWidth="1"/>
    <col min="10249" max="10249" width="8.5546875" style="3" customWidth="1"/>
    <col min="10250" max="10250" width="8.44140625" style="3" customWidth="1"/>
    <col min="10251" max="10251" width="10.44140625" style="3" customWidth="1"/>
    <col min="10252" max="10252" width="6.6640625" style="3" customWidth="1"/>
    <col min="10253" max="10253" width="11.66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109375" style="3" customWidth="1"/>
    <col min="10504" max="10504" width="8.88671875" style="3" customWidth="1"/>
    <col min="10505" max="10505" width="8.5546875" style="3" customWidth="1"/>
    <col min="10506" max="10506" width="8.44140625" style="3" customWidth="1"/>
    <col min="10507" max="10507" width="10.44140625" style="3" customWidth="1"/>
    <col min="10508" max="10508" width="6.6640625" style="3" customWidth="1"/>
    <col min="10509" max="10509" width="11.66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109375" style="3" customWidth="1"/>
    <col min="10760" max="10760" width="8.88671875" style="3" customWidth="1"/>
    <col min="10761" max="10761" width="8.5546875" style="3" customWidth="1"/>
    <col min="10762" max="10762" width="8.44140625" style="3" customWidth="1"/>
    <col min="10763" max="10763" width="10.44140625" style="3" customWidth="1"/>
    <col min="10764" max="10764" width="6.6640625" style="3" customWidth="1"/>
    <col min="10765" max="10765" width="11.66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109375" style="3" customWidth="1"/>
    <col min="11016" max="11016" width="8.88671875" style="3" customWidth="1"/>
    <col min="11017" max="11017" width="8.5546875" style="3" customWidth="1"/>
    <col min="11018" max="11018" width="8.44140625" style="3" customWidth="1"/>
    <col min="11019" max="11019" width="10.44140625" style="3" customWidth="1"/>
    <col min="11020" max="11020" width="6.6640625" style="3" customWidth="1"/>
    <col min="11021" max="11021" width="11.66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109375" style="3" customWidth="1"/>
    <col min="11272" max="11272" width="8.88671875" style="3" customWidth="1"/>
    <col min="11273" max="11273" width="8.5546875" style="3" customWidth="1"/>
    <col min="11274" max="11274" width="8.44140625" style="3" customWidth="1"/>
    <col min="11275" max="11275" width="10.44140625" style="3" customWidth="1"/>
    <col min="11276" max="11276" width="6.6640625" style="3" customWidth="1"/>
    <col min="11277" max="11277" width="11.66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109375" style="3" customWidth="1"/>
    <col min="11528" max="11528" width="8.88671875" style="3" customWidth="1"/>
    <col min="11529" max="11529" width="8.5546875" style="3" customWidth="1"/>
    <col min="11530" max="11530" width="8.44140625" style="3" customWidth="1"/>
    <col min="11531" max="11531" width="10.44140625" style="3" customWidth="1"/>
    <col min="11532" max="11532" width="6.6640625" style="3" customWidth="1"/>
    <col min="11533" max="11533" width="11.66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109375" style="3" customWidth="1"/>
    <col min="11784" max="11784" width="8.88671875" style="3" customWidth="1"/>
    <col min="11785" max="11785" width="8.5546875" style="3" customWidth="1"/>
    <col min="11786" max="11786" width="8.44140625" style="3" customWidth="1"/>
    <col min="11787" max="11787" width="10.44140625" style="3" customWidth="1"/>
    <col min="11788" max="11788" width="6.6640625" style="3" customWidth="1"/>
    <col min="11789" max="11789" width="11.66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109375" style="3" customWidth="1"/>
    <col min="12040" max="12040" width="8.88671875" style="3" customWidth="1"/>
    <col min="12041" max="12041" width="8.5546875" style="3" customWidth="1"/>
    <col min="12042" max="12042" width="8.44140625" style="3" customWidth="1"/>
    <col min="12043" max="12043" width="10.44140625" style="3" customWidth="1"/>
    <col min="12044" max="12044" width="6.6640625" style="3" customWidth="1"/>
    <col min="12045" max="12045" width="11.66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109375" style="3" customWidth="1"/>
    <col min="12296" max="12296" width="8.88671875" style="3" customWidth="1"/>
    <col min="12297" max="12297" width="8.5546875" style="3" customWidth="1"/>
    <col min="12298" max="12298" width="8.44140625" style="3" customWidth="1"/>
    <col min="12299" max="12299" width="10.44140625" style="3" customWidth="1"/>
    <col min="12300" max="12300" width="6.6640625" style="3" customWidth="1"/>
    <col min="12301" max="12301" width="11.66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109375" style="3" customWidth="1"/>
    <col min="12552" max="12552" width="8.88671875" style="3" customWidth="1"/>
    <col min="12553" max="12553" width="8.5546875" style="3" customWidth="1"/>
    <col min="12554" max="12554" width="8.44140625" style="3" customWidth="1"/>
    <col min="12555" max="12555" width="10.44140625" style="3" customWidth="1"/>
    <col min="12556" max="12556" width="6.6640625" style="3" customWidth="1"/>
    <col min="12557" max="12557" width="11.66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109375" style="3" customWidth="1"/>
    <col min="12808" max="12808" width="8.88671875" style="3" customWidth="1"/>
    <col min="12809" max="12809" width="8.5546875" style="3" customWidth="1"/>
    <col min="12810" max="12810" width="8.44140625" style="3" customWidth="1"/>
    <col min="12811" max="12811" width="10.44140625" style="3" customWidth="1"/>
    <col min="12812" max="12812" width="6.6640625" style="3" customWidth="1"/>
    <col min="12813" max="12813" width="11.66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109375" style="3" customWidth="1"/>
    <col min="13064" max="13064" width="8.88671875" style="3" customWidth="1"/>
    <col min="13065" max="13065" width="8.5546875" style="3" customWidth="1"/>
    <col min="13066" max="13066" width="8.44140625" style="3" customWidth="1"/>
    <col min="13067" max="13067" width="10.44140625" style="3" customWidth="1"/>
    <col min="13068" max="13068" width="6.6640625" style="3" customWidth="1"/>
    <col min="13069" max="13069" width="11.66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109375" style="3" customWidth="1"/>
    <col min="13320" max="13320" width="8.88671875" style="3" customWidth="1"/>
    <col min="13321" max="13321" width="8.5546875" style="3" customWidth="1"/>
    <col min="13322" max="13322" width="8.44140625" style="3" customWidth="1"/>
    <col min="13323" max="13323" width="10.44140625" style="3" customWidth="1"/>
    <col min="13324" max="13324" width="6.6640625" style="3" customWidth="1"/>
    <col min="13325" max="13325" width="11.66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109375" style="3" customWidth="1"/>
    <col min="13576" max="13576" width="8.88671875" style="3" customWidth="1"/>
    <col min="13577" max="13577" width="8.5546875" style="3" customWidth="1"/>
    <col min="13578" max="13578" width="8.44140625" style="3" customWidth="1"/>
    <col min="13579" max="13579" width="10.44140625" style="3" customWidth="1"/>
    <col min="13580" max="13580" width="6.6640625" style="3" customWidth="1"/>
    <col min="13581" max="13581" width="11.66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109375" style="3" customWidth="1"/>
    <col min="13832" max="13832" width="8.88671875" style="3" customWidth="1"/>
    <col min="13833" max="13833" width="8.5546875" style="3" customWidth="1"/>
    <col min="13834" max="13834" width="8.44140625" style="3" customWidth="1"/>
    <col min="13835" max="13835" width="10.44140625" style="3" customWidth="1"/>
    <col min="13836" max="13836" width="6.6640625" style="3" customWidth="1"/>
    <col min="13837" max="13837" width="11.66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109375" style="3" customWidth="1"/>
    <col min="14088" max="14088" width="8.88671875" style="3" customWidth="1"/>
    <col min="14089" max="14089" width="8.5546875" style="3" customWidth="1"/>
    <col min="14090" max="14090" width="8.44140625" style="3" customWidth="1"/>
    <col min="14091" max="14091" width="10.44140625" style="3" customWidth="1"/>
    <col min="14092" max="14092" width="6.6640625" style="3" customWidth="1"/>
    <col min="14093" max="14093" width="11.66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109375" style="3" customWidth="1"/>
    <col min="14344" max="14344" width="8.88671875" style="3" customWidth="1"/>
    <col min="14345" max="14345" width="8.5546875" style="3" customWidth="1"/>
    <col min="14346" max="14346" width="8.44140625" style="3" customWidth="1"/>
    <col min="14347" max="14347" width="10.44140625" style="3" customWidth="1"/>
    <col min="14348" max="14348" width="6.6640625" style="3" customWidth="1"/>
    <col min="14349" max="14349" width="11.66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109375" style="3" customWidth="1"/>
    <col min="14600" max="14600" width="8.88671875" style="3" customWidth="1"/>
    <col min="14601" max="14601" width="8.5546875" style="3" customWidth="1"/>
    <col min="14602" max="14602" width="8.44140625" style="3" customWidth="1"/>
    <col min="14603" max="14603" width="10.44140625" style="3" customWidth="1"/>
    <col min="14604" max="14604" width="6.6640625" style="3" customWidth="1"/>
    <col min="14605" max="14605" width="11.66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109375" style="3" customWidth="1"/>
    <col min="14856" max="14856" width="8.88671875" style="3" customWidth="1"/>
    <col min="14857" max="14857" width="8.5546875" style="3" customWidth="1"/>
    <col min="14858" max="14858" width="8.44140625" style="3" customWidth="1"/>
    <col min="14859" max="14859" width="10.44140625" style="3" customWidth="1"/>
    <col min="14860" max="14860" width="6.6640625" style="3" customWidth="1"/>
    <col min="14861" max="14861" width="11.66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109375" style="3" customWidth="1"/>
    <col min="15112" max="15112" width="8.88671875" style="3" customWidth="1"/>
    <col min="15113" max="15113" width="8.5546875" style="3" customWidth="1"/>
    <col min="15114" max="15114" width="8.44140625" style="3" customWidth="1"/>
    <col min="15115" max="15115" width="10.44140625" style="3" customWidth="1"/>
    <col min="15116" max="15116" width="6.6640625" style="3" customWidth="1"/>
    <col min="15117" max="15117" width="11.66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109375" style="3" customWidth="1"/>
    <col min="15368" max="15368" width="8.88671875" style="3" customWidth="1"/>
    <col min="15369" max="15369" width="8.5546875" style="3" customWidth="1"/>
    <col min="15370" max="15370" width="8.44140625" style="3" customWidth="1"/>
    <col min="15371" max="15371" width="10.44140625" style="3" customWidth="1"/>
    <col min="15372" max="15372" width="6.6640625" style="3" customWidth="1"/>
    <col min="15373" max="15373" width="11.66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109375" style="3" customWidth="1"/>
    <col min="15624" max="15624" width="8.88671875" style="3" customWidth="1"/>
    <col min="15625" max="15625" width="8.5546875" style="3" customWidth="1"/>
    <col min="15626" max="15626" width="8.44140625" style="3" customWidth="1"/>
    <col min="15627" max="15627" width="10.44140625" style="3" customWidth="1"/>
    <col min="15628" max="15628" width="6.6640625" style="3" customWidth="1"/>
    <col min="15629" max="15629" width="11.66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109375" style="3" customWidth="1"/>
    <col min="15880" max="15880" width="8.88671875" style="3" customWidth="1"/>
    <col min="15881" max="15881" width="8.5546875" style="3" customWidth="1"/>
    <col min="15882" max="15882" width="8.44140625" style="3" customWidth="1"/>
    <col min="15883" max="15883" width="10.44140625" style="3" customWidth="1"/>
    <col min="15884" max="15884" width="6.6640625" style="3" customWidth="1"/>
    <col min="15885" max="15885" width="11.66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109375" style="3" customWidth="1"/>
    <col min="16136" max="16136" width="8.88671875" style="3" customWidth="1"/>
    <col min="16137" max="16137" width="8.5546875" style="3" customWidth="1"/>
    <col min="16138" max="16138" width="8.44140625" style="3" customWidth="1"/>
    <col min="16139" max="16139" width="10.44140625" style="3" customWidth="1"/>
    <col min="16140" max="16140" width="6.6640625" style="3" customWidth="1"/>
    <col min="16141" max="16141" width="11.66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135</v>
      </c>
      <c r="F15" s="23" t="str">
        <f>IF(E15&gt;0,VLOOKUP(E15,[2]ДовидникКФК!A$1:B$65536,2,FALSE),"")</f>
        <v>Загальноосвітні школи (в т.ч. школа-дитячий садок, інтернат при школі), спеціалізовані школи, ліцеі, гімназіі, колегіуми</v>
      </c>
      <c r="G15" s="23"/>
      <c r="H15" s="23"/>
      <c r="I15" s="23"/>
      <c r="J15" s="23"/>
      <c r="K15" s="23"/>
      <c r="L15" s="23"/>
    </row>
    <row r="16" spans="1:13" s="12" customFormat="1" ht="10.199999999999999" x14ac:dyDescent="0.2">
      <c r="A16" s="235" t="s">
        <v>198</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213785.64</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v>213785.64</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c r="J31" s="265">
        <v>0</v>
      </c>
      <c r="K31" s="241"/>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c r="J32" s="265">
        <v>0</v>
      </c>
      <c r="K32" s="241"/>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1.4" thickBot="1" x14ac:dyDescent="0.3">
      <c r="A34" s="53" t="s">
        <v>40</v>
      </c>
      <c r="B34" s="39">
        <v>2200</v>
      </c>
      <c r="C34" s="40" t="s">
        <v>43</v>
      </c>
      <c r="D34" s="270">
        <f>SUM(D35:D41)+D47</f>
        <v>0</v>
      </c>
      <c r="E34" s="270">
        <f t="shared" ref="E34:M34" si="4">SUM(E35:E41)+E47</f>
        <v>0</v>
      </c>
      <c r="F34" s="270">
        <f t="shared" si="4"/>
        <v>0</v>
      </c>
      <c r="G34" s="270">
        <f t="shared" si="4"/>
        <v>0</v>
      </c>
      <c r="H34" s="270">
        <v>206282.21</v>
      </c>
      <c r="I34" s="270">
        <f t="shared" si="4"/>
        <v>0</v>
      </c>
      <c r="J34" s="270">
        <f t="shared" si="4"/>
        <v>0</v>
      </c>
      <c r="K34" s="270">
        <f t="shared" si="4"/>
        <v>0</v>
      </c>
      <c r="L34" s="270">
        <f t="shared" si="4"/>
        <v>0</v>
      </c>
      <c r="M34" s="270">
        <f t="shared" si="4"/>
        <v>0</v>
      </c>
      <c r="N34" s="266"/>
    </row>
    <row r="35" spans="1:14" s="12" customFormat="1" ht="12" thickTop="1" thickBot="1" x14ac:dyDescent="0.3">
      <c r="A35" s="49" t="s">
        <v>42</v>
      </c>
      <c r="B35" s="50">
        <v>2210</v>
      </c>
      <c r="C35" s="50">
        <v>100</v>
      </c>
      <c r="D35" s="269">
        <v>0</v>
      </c>
      <c r="E35" s="269">
        <v>0</v>
      </c>
      <c r="F35" s="269">
        <v>0</v>
      </c>
      <c r="G35" s="269">
        <v>0</v>
      </c>
      <c r="H35" s="283"/>
      <c r="I35" s="270">
        <f t="shared" ref="I35:I40" si="5">SUM(J35:K35)</f>
        <v>0</v>
      </c>
      <c r="J35" s="269">
        <v>0</v>
      </c>
      <c r="K35" s="269">
        <v>0</v>
      </c>
      <c r="L35" s="269">
        <v>0</v>
      </c>
      <c r="M35" s="267">
        <f t="shared" ref="M35:M40" si="6">I35</f>
        <v>0</v>
      </c>
      <c r="N35" s="262"/>
    </row>
    <row r="36" spans="1:14" s="12" customFormat="1" ht="11.4" thickTop="1"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1.4" thickBot="1" x14ac:dyDescent="0.3">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2" thickTop="1" thickBot="1" x14ac:dyDescent="0.3">
      <c r="A38" s="49" t="s">
        <v>46</v>
      </c>
      <c r="B38" s="50">
        <v>2240</v>
      </c>
      <c r="C38" s="50">
        <v>130</v>
      </c>
      <c r="D38" s="269">
        <v>0</v>
      </c>
      <c r="E38" s="269">
        <v>0</v>
      </c>
      <c r="F38" s="269">
        <v>0</v>
      </c>
      <c r="G38" s="269">
        <v>0</v>
      </c>
      <c r="H38" s="281">
        <v>206282.21</v>
      </c>
      <c r="I38" s="270">
        <v>0</v>
      </c>
      <c r="J38" s="270">
        <v>0</v>
      </c>
      <c r="K38" s="269"/>
      <c r="L38" s="269">
        <v>0</v>
      </c>
      <c r="M38" s="267">
        <v>0</v>
      </c>
      <c r="N38" s="262"/>
    </row>
    <row r="39" spans="1:14" s="12" customFormat="1" ht="12.75" customHeight="1" thickTop="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c r="J42" s="265">
        <v>0</v>
      </c>
      <c r="K42" s="268"/>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c r="J43" s="265">
        <v>0</v>
      </c>
      <c r="K43" s="268"/>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c r="J44" s="265">
        <v>0</v>
      </c>
      <c r="K44" s="268"/>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c r="J45" s="265">
        <v>0</v>
      </c>
      <c r="K45" s="268"/>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1.4" thickBot="1" x14ac:dyDescent="0.3">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1.4" thickTop="1" thickBot="1" x14ac:dyDescent="0.25">
      <c r="A61" s="53" t="s">
        <v>69</v>
      </c>
      <c r="B61" s="39">
        <v>2800</v>
      </c>
      <c r="C61" s="39">
        <v>360</v>
      </c>
      <c r="D61" s="269">
        <v>0</v>
      </c>
      <c r="E61" s="269">
        <v>0</v>
      </c>
      <c r="F61" s="269">
        <v>0</v>
      </c>
      <c r="G61" s="269">
        <v>0</v>
      </c>
      <c r="H61" s="283">
        <v>7503.43</v>
      </c>
      <c r="I61" s="241">
        <f>SUM(J61:K61)</f>
        <v>0</v>
      </c>
      <c r="J61" s="263">
        <v>0</v>
      </c>
      <c r="K61" s="263">
        <v>0</v>
      </c>
      <c r="L61" s="263">
        <v>0</v>
      </c>
      <c r="M61" s="241">
        <f>I61</f>
        <v>0</v>
      </c>
    </row>
    <row r="62" spans="1:14" s="12" customFormat="1" ht="12" thickTop="1"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137</v>
      </c>
      <c r="F15" s="23" t="str">
        <f>IF(E15&gt;0,VLOOKUP(E15,[2]ДовидникКФК!A$1:B$65536,2,FALSE),"")</f>
        <v>Позашкільні заклади освіти, заходи із позашкільноі роботи з дітьми</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199</v>
      </c>
      <c r="F15" s="23" t="str">
        <f>IF(E15&gt;0,VLOOKUP(E15,[2]ДовидникКФК!A$1:B$65536,2,FALSE),"")</f>
        <v>Методична робота, інші заходи у сфері народноі освіти</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4221.04</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4221.04</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4221.04</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4221.04</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200</v>
      </c>
      <c r="F15" s="23" t="str">
        <f>IF(E15&gt;0,VLOOKUP(E15,[2]ДовидникКФК!A$1:B$65536,2,FALSE),"")</f>
        <v>Служби технічного нагляду за будівництвом і капітальним ремонтом</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163</v>
      </c>
      <c r="F15" s="23" t="str">
        <f>IF(E15&gt;0,VLOOKUP(E15,[2]ДовидникКФК!A$1:B$65536,2,FALSE),"")</f>
        <v>Централізовані бухгалтеріі обласних, міських, районних відділів освіти</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981.8</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981.8</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981.8</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981.8</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1.664062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1.664062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1.664062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1.664062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1.664062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1.664062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1.664062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1.664062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1.664062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1.664062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1.664062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1.664062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1.664062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1.664062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1.664062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1.664062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1.664062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1.664062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1.664062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1.664062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1.664062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1.664062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1.664062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1.664062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1.664062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1.664062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1.664062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1.664062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1.664062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1.664062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1.664062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1.664062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1.664062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1.664062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1.664062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1.664062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1.664062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1.664062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1.664062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1.664062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1.664062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1.664062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1.664062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1.664062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1.664062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1.664062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1.664062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1.664062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1.664062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1.664062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1.664062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1.664062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1.664062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1.664062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1.664062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1.664062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1.664062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1.664062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1.664062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1.664062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1.664062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1.664062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1.664062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1.664062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780" t="str">
        <f>IF(D13&gt;0,VLOOKUP(D13,[2]ДовидникКПК!B$1:C$65536,2,FALSE),"")</f>
        <v/>
      </c>
      <c r="F13" s="780"/>
      <c r="G13" s="780"/>
      <c r="H13" s="780"/>
      <c r="I13" s="780"/>
      <c r="J13" s="780"/>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132</v>
      </c>
      <c r="E15" s="23" t="str">
        <f>IF(D15&gt;0,VLOOKUP(D15,[2]ДовидникКФК!A$1:B$65536,2,FALSE),"")</f>
        <v>Дошкільні заклади освіти</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1.4" x14ac:dyDescent="0.2">
      <c r="A23" s="39" t="s">
        <v>156</v>
      </c>
      <c r="B23" s="39" t="s">
        <v>27</v>
      </c>
      <c r="C23" s="40" t="s">
        <v>28</v>
      </c>
      <c r="D23" s="781">
        <f>D24+D58+D78+D83+D86</f>
        <v>72682370</v>
      </c>
      <c r="E23" s="781">
        <v>72682370</v>
      </c>
      <c r="F23" s="781">
        <f>F24+F58+F78+F83+F86</f>
        <v>0</v>
      </c>
      <c r="G23" s="781">
        <f>G24+G58+G78+G83+G86</f>
        <v>67151305.640000001</v>
      </c>
      <c r="H23" s="781">
        <f>G23</f>
        <v>67151305.640000001</v>
      </c>
      <c r="I23" s="781">
        <f>I24+I58+I78+I83+I86</f>
        <v>66930326.75</v>
      </c>
      <c r="J23" s="41">
        <f>F23+G23-H23</f>
        <v>0</v>
      </c>
    </row>
    <row r="24" spans="1:12" s="12" customFormat="1" ht="20.399999999999999" x14ac:dyDescent="0.2">
      <c r="A24" s="35" t="s">
        <v>760</v>
      </c>
      <c r="B24" s="39">
        <v>2000</v>
      </c>
      <c r="C24" s="40" t="s">
        <v>29</v>
      </c>
      <c r="D24" s="781">
        <f t="shared" ref="D24:I24" si="0">D25+D30+D46+D49+D53+D57</f>
        <v>72682370</v>
      </c>
      <c r="E24" s="189">
        <v>0</v>
      </c>
      <c r="F24" s="781">
        <f t="shared" si="0"/>
        <v>0</v>
      </c>
      <c r="G24" s="781">
        <f t="shared" si="0"/>
        <v>67151305.640000001</v>
      </c>
      <c r="H24" s="781">
        <f>G24</f>
        <v>67151305.640000001</v>
      </c>
      <c r="I24" s="782">
        <f t="shared" si="0"/>
        <v>66930326.75</v>
      </c>
      <c r="J24" s="41">
        <f t="shared" ref="J24:J86" si="1">F24+G24-H24</f>
        <v>0</v>
      </c>
    </row>
    <row r="25" spans="1:12" s="12" customFormat="1" ht="11.4" x14ac:dyDescent="0.2">
      <c r="A25" s="48" t="s">
        <v>30</v>
      </c>
      <c r="B25" s="39">
        <v>2100</v>
      </c>
      <c r="C25" s="40" t="s">
        <v>31</v>
      </c>
      <c r="D25" s="781">
        <f>D26+D29</f>
        <v>48499046</v>
      </c>
      <c r="E25" s="189">
        <v>0</v>
      </c>
      <c r="F25" s="781">
        <f>F26+F29</f>
        <v>0</v>
      </c>
      <c r="G25" s="781">
        <f>G26+G29</f>
        <v>48493864.030000001</v>
      </c>
      <c r="H25" s="781">
        <f>H26+H29</f>
        <v>48493864.030000001</v>
      </c>
      <c r="I25" s="781">
        <f>I26+I29</f>
        <v>48493864.030000001</v>
      </c>
      <c r="J25" s="41">
        <f t="shared" si="1"/>
        <v>0</v>
      </c>
    </row>
    <row r="26" spans="1:12" s="12" customFormat="1" ht="13.2" x14ac:dyDescent="0.3">
      <c r="A26" s="49" t="s">
        <v>32</v>
      </c>
      <c r="B26" s="50">
        <v>2110</v>
      </c>
      <c r="C26" s="133" t="s">
        <v>33</v>
      </c>
      <c r="D26" s="783">
        <f t="shared" ref="D26:I26" si="2">SUM(D27:D28)</f>
        <v>35597584</v>
      </c>
      <c r="E26" s="784">
        <v>35597584</v>
      </c>
      <c r="F26" s="783">
        <f t="shared" si="2"/>
        <v>0</v>
      </c>
      <c r="G26" s="783">
        <f t="shared" si="2"/>
        <v>35592404.32</v>
      </c>
      <c r="H26" s="783">
        <f>G26</f>
        <v>35592404.32</v>
      </c>
      <c r="I26" s="783">
        <f t="shared" si="2"/>
        <v>35592404.32</v>
      </c>
      <c r="J26" s="93">
        <f t="shared" si="1"/>
        <v>0</v>
      </c>
    </row>
    <row r="27" spans="1:12" s="12" customFormat="1" ht="20.399999999999999" x14ac:dyDescent="0.2">
      <c r="A27" s="51" t="s">
        <v>34</v>
      </c>
      <c r="B27" s="35">
        <v>2111</v>
      </c>
      <c r="C27" s="166" t="s">
        <v>35</v>
      </c>
      <c r="D27" s="785">
        <v>35597584</v>
      </c>
      <c r="E27" s="189">
        <v>0</v>
      </c>
      <c r="F27" s="786">
        <v>0</v>
      </c>
      <c r="G27" s="786">
        <v>35592404.32</v>
      </c>
      <c r="H27" s="783">
        <f>G27</f>
        <v>35592404.32</v>
      </c>
      <c r="I27" s="786">
        <v>35592404.32</v>
      </c>
      <c r="J27" s="128">
        <f t="shared" si="1"/>
        <v>0</v>
      </c>
    </row>
    <row r="28" spans="1:12" s="12" customFormat="1" ht="51" x14ac:dyDescent="0.2">
      <c r="A28" s="51" t="s">
        <v>36</v>
      </c>
      <c r="B28" s="35">
        <v>2112</v>
      </c>
      <c r="C28" s="166" t="s">
        <v>37</v>
      </c>
      <c r="D28" s="786">
        <v>0</v>
      </c>
      <c r="E28" s="787">
        <v>0</v>
      </c>
      <c r="F28" s="786">
        <v>0</v>
      </c>
      <c r="G28" s="786">
        <v>0</v>
      </c>
      <c r="H28" s="783">
        <f>G28</f>
        <v>0</v>
      </c>
      <c r="I28" s="786">
        <v>0</v>
      </c>
      <c r="J28" s="128">
        <f t="shared" si="1"/>
        <v>0</v>
      </c>
    </row>
    <row r="29" spans="1:12" s="12" customFormat="1" ht="30.6" x14ac:dyDescent="0.3">
      <c r="A29" s="52" t="s">
        <v>38</v>
      </c>
      <c r="B29" s="50">
        <v>2120</v>
      </c>
      <c r="C29" s="133" t="s">
        <v>39</v>
      </c>
      <c r="D29" s="788">
        <v>12901462</v>
      </c>
      <c r="E29" s="789">
        <v>12901462</v>
      </c>
      <c r="F29" s="790">
        <v>0</v>
      </c>
      <c r="G29" s="790">
        <v>12901459.710000001</v>
      </c>
      <c r="H29" s="783">
        <f>G29</f>
        <v>12901459.710000001</v>
      </c>
      <c r="I29" s="790">
        <v>12901459.710000001</v>
      </c>
      <c r="J29" s="93">
        <f t="shared" si="1"/>
        <v>0</v>
      </c>
    </row>
    <row r="30" spans="1:12" s="12" customFormat="1" ht="11.25" customHeight="1" x14ac:dyDescent="0.2">
      <c r="A30" s="53" t="s">
        <v>40</v>
      </c>
      <c r="B30" s="39">
        <v>2200</v>
      </c>
      <c r="C30" s="40" t="s">
        <v>41</v>
      </c>
      <c r="D30" s="791">
        <f>SUM(D31:D37)+D43</f>
        <v>24055502</v>
      </c>
      <c r="E30" s="189">
        <v>0</v>
      </c>
      <c r="F30" s="791">
        <f>SUM(F31:F37)+F43</f>
        <v>0</v>
      </c>
      <c r="G30" s="791">
        <f>SUM(G31:G37)+G43</f>
        <v>18529620.66</v>
      </c>
      <c r="H30" s="791">
        <f>SUM(H31:H37)+H43</f>
        <v>18529620.66</v>
      </c>
      <c r="I30" s="791">
        <f>SUM(I31:I37)+I43</f>
        <v>18327211.460000001</v>
      </c>
      <c r="J30" s="41">
        <f t="shared" si="1"/>
        <v>0</v>
      </c>
    </row>
    <row r="31" spans="1:12" s="12" customFormat="1" ht="12" customHeight="1" x14ac:dyDescent="0.2">
      <c r="A31" s="49" t="s">
        <v>42</v>
      </c>
      <c r="B31" s="50">
        <v>2210</v>
      </c>
      <c r="C31" s="133" t="s">
        <v>43</v>
      </c>
      <c r="D31" s="792">
        <v>401762</v>
      </c>
      <c r="E31" s="189">
        <v>0</v>
      </c>
      <c r="F31" s="790">
        <v>0</v>
      </c>
      <c r="G31" s="790">
        <v>372016.27</v>
      </c>
      <c r="H31" s="790">
        <f>G31</f>
        <v>372016.27</v>
      </c>
      <c r="I31" s="790">
        <v>254271.61</v>
      </c>
      <c r="J31" s="93">
        <f t="shared" si="1"/>
        <v>0</v>
      </c>
    </row>
    <row r="32" spans="1:12" s="12" customFormat="1" ht="51" x14ac:dyDescent="0.2">
      <c r="A32" s="49" t="s">
        <v>44</v>
      </c>
      <c r="B32" s="50">
        <v>2220</v>
      </c>
      <c r="C32" s="50">
        <v>100</v>
      </c>
      <c r="D32" s="793">
        <v>15258</v>
      </c>
      <c r="E32" s="790">
        <v>15258</v>
      </c>
      <c r="F32" s="790">
        <v>0</v>
      </c>
      <c r="G32" s="790">
        <v>15258</v>
      </c>
      <c r="H32" s="790">
        <f>G32</f>
        <v>15258</v>
      </c>
      <c r="I32" s="790">
        <v>14598.46</v>
      </c>
      <c r="J32" s="93">
        <f t="shared" si="1"/>
        <v>0</v>
      </c>
    </row>
    <row r="33" spans="1:10" s="12" customFormat="1" ht="20.399999999999999" x14ac:dyDescent="0.3">
      <c r="A33" s="49" t="s">
        <v>45</v>
      </c>
      <c r="B33" s="50">
        <v>2230</v>
      </c>
      <c r="C33" s="50">
        <v>110</v>
      </c>
      <c r="D33" s="785">
        <v>7665512</v>
      </c>
      <c r="E33" s="784">
        <v>7665512</v>
      </c>
      <c r="F33" s="790">
        <v>0</v>
      </c>
      <c r="G33" s="790">
        <v>7153881.8300000001</v>
      </c>
      <c r="H33" s="790">
        <f>G33</f>
        <v>7153881.8300000001</v>
      </c>
      <c r="I33" s="790">
        <v>7153881.8300000001</v>
      </c>
      <c r="J33" s="93">
        <f t="shared" si="1"/>
        <v>0</v>
      </c>
    </row>
    <row r="34" spans="1:10" s="12" customFormat="1" ht="40.799999999999997" x14ac:dyDescent="0.2">
      <c r="A34" s="49" t="s">
        <v>46</v>
      </c>
      <c r="B34" s="50">
        <v>2240</v>
      </c>
      <c r="C34" s="50">
        <v>120</v>
      </c>
      <c r="D34" s="793">
        <v>1475728</v>
      </c>
      <c r="E34" s="189">
        <v>0</v>
      </c>
      <c r="F34" s="790">
        <v>0</v>
      </c>
      <c r="G34" s="790">
        <v>1254799.56</v>
      </c>
      <c r="H34" s="790">
        <f>G34</f>
        <v>1254799.56</v>
      </c>
      <c r="I34" s="790">
        <v>1170794.56</v>
      </c>
      <c r="J34" s="93">
        <f t="shared" si="1"/>
        <v>0</v>
      </c>
    </row>
    <row r="35" spans="1:10" s="12" customFormat="1" ht="30.6" x14ac:dyDescent="0.2">
      <c r="A35" s="49" t="s">
        <v>47</v>
      </c>
      <c r="B35" s="50">
        <v>2250</v>
      </c>
      <c r="C35" s="50">
        <v>130</v>
      </c>
      <c r="D35" s="185">
        <v>0</v>
      </c>
      <c r="E35" s="783">
        <v>0</v>
      </c>
      <c r="F35" s="790">
        <v>0</v>
      </c>
      <c r="G35" s="790">
        <v>0</v>
      </c>
      <c r="H35" s="790">
        <v>0</v>
      </c>
      <c r="I35" s="790">
        <v>0</v>
      </c>
      <c r="J35" s="93">
        <f t="shared" si="1"/>
        <v>0</v>
      </c>
    </row>
    <row r="36" spans="1:10" s="12" customFormat="1" ht="51" x14ac:dyDescent="0.2">
      <c r="A36" s="52" t="s">
        <v>48</v>
      </c>
      <c r="B36" s="50">
        <v>2260</v>
      </c>
      <c r="C36" s="50">
        <v>140</v>
      </c>
      <c r="D36" s="185">
        <v>0</v>
      </c>
      <c r="E36" s="783">
        <v>0</v>
      </c>
      <c r="F36" s="790">
        <v>0</v>
      </c>
      <c r="G36" s="790">
        <v>0</v>
      </c>
      <c r="H36" s="790">
        <v>0</v>
      </c>
      <c r="I36" s="790">
        <v>0</v>
      </c>
      <c r="J36" s="93">
        <f t="shared" si="1"/>
        <v>0</v>
      </c>
    </row>
    <row r="37" spans="1:10" s="12" customFormat="1" ht="40.799999999999997" x14ac:dyDescent="0.2">
      <c r="A37" s="52" t="s">
        <v>49</v>
      </c>
      <c r="B37" s="50">
        <v>2270</v>
      </c>
      <c r="C37" s="50">
        <v>150</v>
      </c>
      <c r="D37" s="184">
        <f>SUM(D38:D42)</f>
        <v>14497242</v>
      </c>
      <c r="E37" s="790">
        <v>14497242</v>
      </c>
      <c r="F37" s="783">
        <f>SUM(F38:F42)</f>
        <v>0</v>
      </c>
      <c r="G37" s="783">
        <f>SUM(G38:G42)</f>
        <v>9733665</v>
      </c>
      <c r="H37" s="783">
        <f>G37</f>
        <v>9733665</v>
      </c>
      <c r="I37" s="783">
        <f>SUM(I38:I42)</f>
        <v>9733665</v>
      </c>
      <c r="J37" s="93">
        <f t="shared" si="1"/>
        <v>0</v>
      </c>
    </row>
    <row r="38" spans="1:10" s="12" customFormat="1" ht="30.6" x14ac:dyDescent="0.2">
      <c r="A38" s="51" t="s">
        <v>50</v>
      </c>
      <c r="B38" s="35">
        <v>2271</v>
      </c>
      <c r="C38" s="35">
        <v>160</v>
      </c>
      <c r="D38" s="793">
        <v>10791975</v>
      </c>
      <c r="E38" s="189">
        <v>0</v>
      </c>
      <c r="F38" s="786">
        <v>0</v>
      </c>
      <c r="G38" s="786">
        <v>6643827.1200000001</v>
      </c>
      <c r="H38" s="783">
        <f>G38</f>
        <v>6643827.1200000001</v>
      </c>
      <c r="I38" s="786">
        <v>6643827.1200000001</v>
      </c>
      <c r="J38" s="128">
        <f t="shared" si="1"/>
        <v>0</v>
      </c>
    </row>
    <row r="39" spans="1:10" s="12" customFormat="1" ht="51" x14ac:dyDescent="0.2">
      <c r="A39" s="51" t="s">
        <v>51</v>
      </c>
      <c r="B39" s="35">
        <v>2272</v>
      </c>
      <c r="C39" s="35">
        <v>170</v>
      </c>
      <c r="D39" s="785">
        <v>716048</v>
      </c>
      <c r="E39" s="189">
        <v>0</v>
      </c>
      <c r="F39" s="786">
        <v>0</v>
      </c>
      <c r="G39" s="786">
        <v>504035.75</v>
      </c>
      <c r="H39" s="783">
        <f>G39</f>
        <v>504035.75</v>
      </c>
      <c r="I39" s="786">
        <v>504035.75</v>
      </c>
      <c r="J39" s="128">
        <f t="shared" si="1"/>
        <v>0</v>
      </c>
    </row>
    <row r="40" spans="1:10" s="12" customFormat="1" ht="30.6" x14ac:dyDescent="0.2">
      <c r="A40" s="51" t="s">
        <v>52</v>
      </c>
      <c r="B40" s="35">
        <v>2273</v>
      </c>
      <c r="C40" s="35">
        <v>180</v>
      </c>
      <c r="D40" s="793">
        <v>2989219</v>
      </c>
      <c r="E40" s="189">
        <v>0</v>
      </c>
      <c r="F40" s="786">
        <v>0</v>
      </c>
      <c r="G40" s="786">
        <v>2585802.13</v>
      </c>
      <c r="H40" s="783">
        <f>G40</f>
        <v>2585802.13</v>
      </c>
      <c r="I40" s="786">
        <v>2585802.13</v>
      </c>
      <c r="J40" s="128">
        <f t="shared" si="1"/>
        <v>0</v>
      </c>
    </row>
    <row r="41" spans="1:10" s="12" customFormat="1" ht="30.6" x14ac:dyDescent="0.2">
      <c r="A41" s="51" t="s">
        <v>53</v>
      </c>
      <c r="B41" s="35">
        <v>2274</v>
      </c>
      <c r="C41" s="35">
        <v>190</v>
      </c>
      <c r="D41" s="793">
        <v>0</v>
      </c>
      <c r="E41" s="787">
        <v>0</v>
      </c>
      <c r="F41" s="786">
        <v>0</v>
      </c>
      <c r="G41" s="786">
        <v>0</v>
      </c>
      <c r="H41" s="786">
        <v>0</v>
      </c>
      <c r="I41" s="786">
        <v>0</v>
      </c>
      <c r="J41" s="128">
        <f t="shared" si="1"/>
        <v>0</v>
      </c>
    </row>
    <row r="42" spans="1:10" s="12" customFormat="1" ht="30.6" x14ac:dyDescent="0.2">
      <c r="A42" s="51" t="s">
        <v>54</v>
      </c>
      <c r="B42" s="35">
        <v>2275</v>
      </c>
      <c r="C42" s="35">
        <v>200</v>
      </c>
      <c r="D42" s="786">
        <v>0</v>
      </c>
      <c r="E42" s="787">
        <v>0</v>
      </c>
      <c r="F42" s="786">
        <v>0</v>
      </c>
      <c r="G42" s="786">
        <v>0</v>
      </c>
      <c r="H42" s="786">
        <v>0</v>
      </c>
      <c r="I42" s="786">
        <v>0</v>
      </c>
      <c r="J42" s="128">
        <f t="shared" si="1"/>
        <v>0</v>
      </c>
    </row>
    <row r="43" spans="1:10" s="12" customFormat="1" ht="13.5" customHeight="1" x14ac:dyDescent="0.2">
      <c r="A43" s="52" t="s">
        <v>55</v>
      </c>
      <c r="B43" s="50">
        <v>2280</v>
      </c>
      <c r="C43" s="50">
        <v>210</v>
      </c>
      <c r="D43" s="783">
        <f>SUM(D44:D45)</f>
        <v>0</v>
      </c>
      <c r="E43" s="783">
        <v>0</v>
      </c>
      <c r="F43" s="783">
        <f>SUM(F44:F45)</f>
        <v>0</v>
      </c>
      <c r="G43" s="783">
        <f>SUM(G44:G45)</f>
        <v>0</v>
      </c>
      <c r="H43" s="783">
        <f>SUM(H44:H45)</f>
        <v>0</v>
      </c>
      <c r="I43" s="783">
        <f>SUM(I44:I45)</f>
        <v>0</v>
      </c>
      <c r="J43" s="93">
        <f t="shared" si="1"/>
        <v>0</v>
      </c>
    </row>
    <row r="44" spans="1:10" s="12" customFormat="1" ht="12.75" customHeight="1" x14ac:dyDescent="0.2">
      <c r="A44" s="134" t="s">
        <v>56</v>
      </c>
      <c r="B44" s="35">
        <v>2281</v>
      </c>
      <c r="C44" s="35">
        <v>220</v>
      </c>
      <c r="D44" s="786">
        <v>0</v>
      </c>
      <c r="E44" s="786">
        <v>0</v>
      </c>
      <c r="F44" s="786">
        <v>0</v>
      </c>
      <c r="G44" s="786">
        <v>0</v>
      </c>
      <c r="H44" s="786">
        <v>0</v>
      </c>
      <c r="I44" s="786">
        <v>0</v>
      </c>
      <c r="J44" s="128">
        <f t="shared" si="1"/>
        <v>0</v>
      </c>
    </row>
    <row r="45" spans="1:10" s="12" customFormat="1" ht="12.75" customHeight="1" x14ac:dyDescent="0.2">
      <c r="A45" s="67" t="s">
        <v>57</v>
      </c>
      <c r="B45" s="35">
        <v>2282</v>
      </c>
      <c r="C45" s="35">
        <v>230</v>
      </c>
      <c r="D45" s="786">
        <v>0</v>
      </c>
      <c r="E45" s="786">
        <v>0</v>
      </c>
      <c r="F45" s="786">
        <v>0</v>
      </c>
      <c r="G45" s="786">
        <v>0</v>
      </c>
      <c r="H45" s="786">
        <v>0</v>
      </c>
      <c r="I45" s="786">
        <v>0</v>
      </c>
      <c r="J45" s="128">
        <f t="shared" si="1"/>
        <v>0</v>
      </c>
    </row>
    <row r="46" spans="1:10" s="12" customFormat="1" ht="40.799999999999997" x14ac:dyDescent="0.2">
      <c r="A46" s="48" t="s">
        <v>58</v>
      </c>
      <c r="B46" s="39">
        <v>2400</v>
      </c>
      <c r="C46" s="39">
        <v>240</v>
      </c>
      <c r="D46" s="791">
        <f t="shared" ref="D46:I46" si="3">SUM(D47:D48)</f>
        <v>0</v>
      </c>
      <c r="E46" s="791">
        <f t="shared" si="3"/>
        <v>0</v>
      </c>
      <c r="F46" s="791">
        <f t="shared" si="3"/>
        <v>0</v>
      </c>
      <c r="G46" s="791">
        <f t="shared" si="3"/>
        <v>0</v>
      </c>
      <c r="H46" s="791">
        <f t="shared" si="3"/>
        <v>0</v>
      </c>
      <c r="I46" s="791">
        <f t="shared" si="3"/>
        <v>0</v>
      </c>
      <c r="J46" s="41">
        <f t="shared" si="1"/>
        <v>0</v>
      </c>
    </row>
    <row r="47" spans="1:10" s="12" customFormat="1" ht="51" x14ac:dyDescent="0.2">
      <c r="A47" s="55" t="s">
        <v>59</v>
      </c>
      <c r="B47" s="50">
        <v>2410</v>
      </c>
      <c r="C47" s="50">
        <v>250</v>
      </c>
      <c r="D47" s="790">
        <v>0</v>
      </c>
      <c r="E47" s="783">
        <v>0</v>
      </c>
      <c r="F47" s="790">
        <v>0</v>
      </c>
      <c r="G47" s="790">
        <v>0</v>
      </c>
      <c r="H47" s="790">
        <v>0</v>
      </c>
      <c r="I47" s="790">
        <v>0</v>
      </c>
      <c r="J47" s="93">
        <f t="shared" si="1"/>
        <v>0</v>
      </c>
    </row>
    <row r="48" spans="1:10" s="12" customFormat="1" ht="51" x14ac:dyDescent="0.2">
      <c r="A48" s="55" t="s">
        <v>60</v>
      </c>
      <c r="B48" s="50">
        <v>2420</v>
      </c>
      <c r="C48" s="50">
        <v>260</v>
      </c>
      <c r="D48" s="790">
        <v>0</v>
      </c>
      <c r="E48" s="783">
        <v>0</v>
      </c>
      <c r="F48" s="790">
        <v>0</v>
      </c>
      <c r="G48" s="790">
        <v>0</v>
      </c>
      <c r="H48" s="790">
        <v>0</v>
      </c>
      <c r="I48" s="790">
        <v>0</v>
      </c>
      <c r="J48" s="93">
        <f t="shared" si="1"/>
        <v>0</v>
      </c>
    </row>
    <row r="49" spans="1:10" s="12" customFormat="1" ht="12" customHeight="1" x14ac:dyDescent="0.2">
      <c r="A49" s="56" t="s">
        <v>61</v>
      </c>
      <c r="B49" s="39">
        <v>2600</v>
      </c>
      <c r="C49" s="39">
        <v>270</v>
      </c>
      <c r="D49" s="791">
        <f t="shared" ref="D49:I49" si="4">SUM(D50:D52)</f>
        <v>0</v>
      </c>
      <c r="E49" s="791">
        <f t="shared" si="4"/>
        <v>0</v>
      </c>
      <c r="F49" s="791">
        <f t="shared" si="4"/>
        <v>0</v>
      </c>
      <c r="G49" s="791">
        <f t="shared" si="4"/>
        <v>0</v>
      </c>
      <c r="H49" s="791">
        <f t="shared" si="4"/>
        <v>0</v>
      </c>
      <c r="I49" s="791">
        <f t="shared" si="4"/>
        <v>0</v>
      </c>
      <c r="J49" s="41">
        <f t="shared" si="1"/>
        <v>0</v>
      </c>
    </row>
    <row r="50" spans="1:10" s="12" customFormat="1" ht="91.8" x14ac:dyDescent="0.2">
      <c r="A50" s="52" t="s">
        <v>62</v>
      </c>
      <c r="B50" s="50">
        <v>2610</v>
      </c>
      <c r="C50" s="50">
        <v>280</v>
      </c>
      <c r="D50" s="794">
        <v>0</v>
      </c>
      <c r="E50" s="795">
        <v>0</v>
      </c>
      <c r="F50" s="794">
        <v>0</v>
      </c>
      <c r="G50" s="794">
        <v>0</v>
      </c>
      <c r="H50" s="794">
        <v>0</v>
      </c>
      <c r="I50" s="794">
        <v>0</v>
      </c>
      <c r="J50" s="93">
        <f t="shared" si="1"/>
        <v>0</v>
      </c>
    </row>
    <row r="51" spans="1:10" s="12" customFormat="1" ht="61.2" x14ac:dyDescent="0.2">
      <c r="A51" s="52" t="s">
        <v>63</v>
      </c>
      <c r="B51" s="50">
        <v>2620</v>
      </c>
      <c r="C51" s="50">
        <v>290</v>
      </c>
      <c r="D51" s="794">
        <v>0</v>
      </c>
      <c r="E51" s="795">
        <v>0</v>
      </c>
      <c r="F51" s="794">
        <v>0</v>
      </c>
      <c r="G51" s="794">
        <v>0</v>
      </c>
      <c r="H51" s="794">
        <v>0</v>
      </c>
      <c r="I51" s="794">
        <v>0</v>
      </c>
      <c r="J51" s="93">
        <f t="shared" si="1"/>
        <v>0</v>
      </c>
    </row>
    <row r="52" spans="1:10" s="12" customFormat="1" ht="91.8" x14ac:dyDescent="0.2">
      <c r="A52" s="55" t="s">
        <v>64</v>
      </c>
      <c r="B52" s="50">
        <v>2630</v>
      </c>
      <c r="C52" s="50">
        <v>300</v>
      </c>
      <c r="D52" s="794">
        <v>0</v>
      </c>
      <c r="E52" s="795">
        <v>0</v>
      </c>
      <c r="F52" s="794">
        <v>0</v>
      </c>
      <c r="G52" s="794">
        <v>0</v>
      </c>
      <c r="H52" s="794">
        <v>0</v>
      </c>
      <c r="I52" s="794">
        <v>0</v>
      </c>
      <c r="J52" s="93">
        <f t="shared" si="1"/>
        <v>0</v>
      </c>
    </row>
    <row r="53" spans="1:10" s="12" customFormat="1" ht="30.6" x14ac:dyDescent="0.2">
      <c r="A53" s="53" t="s">
        <v>65</v>
      </c>
      <c r="B53" s="39">
        <v>2700</v>
      </c>
      <c r="C53" s="39">
        <v>310</v>
      </c>
      <c r="D53" s="796">
        <f t="shared" ref="D53:I53" si="5">SUM(D54:D56)</f>
        <v>0</v>
      </c>
      <c r="E53" s="797">
        <v>0</v>
      </c>
      <c r="F53" s="796">
        <f t="shared" si="5"/>
        <v>0</v>
      </c>
      <c r="G53" s="796">
        <f t="shared" si="5"/>
        <v>0</v>
      </c>
      <c r="H53" s="796">
        <f t="shared" si="5"/>
        <v>0</v>
      </c>
      <c r="I53" s="796">
        <f t="shared" si="5"/>
        <v>0</v>
      </c>
      <c r="J53" s="41">
        <f t="shared" si="1"/>
        <v>0</v>
      </c>
    </row>
    <row r="54" spans="1:10" s="12" customFormat="1" ht="12.75" customHeight="1" x14ac:dyDescent="0.2">
      <c r="A54" s="52" t="s">
        <v>66</v>
      </c>
      <c r="B54" s="50">
        <v>2710</v>
      </c>
      <c r="C54" s="50">
        <v>320</v>
      </c>
      <c r="D54" s="794">
        <v>0</v>
      </c>
      <c r="E54" s="795">
        <v>0</v>
      </c>
      <c r="F54" s="794">
        <v>0</v>
      </c>
      <c r="G54" s="794">
        <v>0</v>
      </c>
      <c r="H54" s="794">
        <v>0</v>
      </c>
      <c r="I54" s="794">
        <v>0</v>
      </c>
      <c r="J54" s="93">
        <f t="shared" si="1"/>
        <v>0</v>
      </c>
    </row>
    <row r="55" spans="1:10" s="12" customFormat="1" ht="12" x14ac:dyDescent="0.2">
      <c r="A55" s="52" t="s">
        <v>67</v>
      </c>
      <c r="B55" s="50">
        <v>2720</v>
      </c>
      <c r="C55" s="50">
        <v>330</v>
      </c>
      <c r="D55" s="794">
        <v>0</v>
      </c>
      <c r="E55" s="795">
        <v>0</v>
      </c>
      <c r="F55" s="794">
        <v>0</v>
      </c>
      <c r="G55" s="794">
        <v>0</v>
      </c>
      <c r="H55" s="794">
        <v>0</v>
      </c>
      <c r="I55" s="794">
        <v>0</v>
      </c>
      <c r="J55" s="93">
        <f t="shared" si="1"/>
        <v>0</v>
      </c>
    </row>
    <row r="56" spans="1:10" s="12" customFormat="1" ht="30.6" x14ac:dyDescent="0.2">
      <c r="A56" s="52" t="s">
        <v>68</v>
      </c>
      <c r="B56" s="50">
        <v>2730</v>
      </c>
      <c r="C56" s="50">
        <v>340</v>
      </c>
      <c r="D56" s="794">
        <v>0</v>
      </c>
      <c r="E56" s="795">
        <v>0</v>
      </c>
      <c r="F56" s="794">
        <v>0</v>
      </c>
      <c r="G56" s="794">
        <v>0</v>
      </c>
      <c r="H56" s="794">
        <v>0</v>
      </c>
      <c r="I56" s="794">
        <v>0</v>
      </c>
      <c r="J56" s="93">
        <f t="shared" si="1"/>
        <v>0</v>
      </c>
    </row>
    <row r="57" spans="1:10" s="12" customFormat="1" ht="20.399999999999999" x14ac:dyDescent="0.2">
      <c r="A57" s="53" t="s">
        <v>69</v>
      </c>
      <c r="B57" s="39">
        <v>2800</v>
      </c>
      <c r="C57" s="39">
        <v>350</v>
      </c>
      <c r="D57" s="797">
        <v>127822</v>
      </c>
      <c r="E57" s="796"/>
      <c r="F57" s="797">
        <v>0</v>
      </c>
      <c r="G57" s="797">
        <v>127820.95</v>
      </c>
      <c r="H57" s="797">
        <v>127820.95</v>
      </c>
      <c r="I57" s="797">
        <v>109251.26</v>
      </c>
      <c r="J57" s="41">
        <f t="shared" si="1"/>
        <v>0</v>
      </c>
    </row>
    <row r="58" spans="1:10" s="12" customFormat="1" ht="20.399999999999999" x14ac:dyDescent="0.2">
      <c r="A58" s="39" t="s">
        <v>70</v>
      </c>
      <c r="B58" s="39">
        <v>3000</v>
      </c>
      <c r="C58" s="39">
        <v>360</v>
      </c>
      <c r="D58" s="796">
        <f t="shared" ref="D58:I58" si="6">D59+D73</f>
        <v>0</v>
      </c>
      <c r="E58" s="796">
        <f t="shared" si="6"/>
        <v>0</v>
      </c>
      <c r="F58" s="796">
        <f t="shared" si="6"/>
        <v>0</v>
      </c>
      <c r="G58" s="796">
        <f t="shared" si="6"/>
        <v>0</v>
      </c>
      <c r="H58" s="796">
        <f t="shared" si="6"/>
        <v>0</v>
      </c>
      <c r="I58" s="796">
        <f t="shared" si="6"/>
        <v>0</v>
      </c>
      <c r="J58" s="41">
        <f t="shared" si="1"/>
        <v>0</v>
      </c>
    </row>
    <row r="59" spans="1:10" s="12" customFormat="1" ht="30.6" x14ac:dyDescent="0.2">
      <c r="A59" s="48" t="s">
        <v>71</v>
      </c>
      <c r="B59" s="39">
        <v>3100</v>
      </c>
      <c r="C59" s="39">
        <v>370</v>
      </c>
      <c r="D59" s="796">
        <f t="shared" ref="D59:I59" si="7">D60+D61+D64+D67+D71+D72</f>
        <v>0</v>
      </c>
      <c r="E59" s="796">
        <f t="shared" si="7"/>
        <v>0</v>
      </c>
      <c r="F59" s="796">
        <f t="shared" si="7"/>
        <v>0</v>
      </c>
      <c r="G59" s="796">
        <f t="shared" si="7"/>
        <v>0</v>
      </c>
      <c r="H59" s="796">
        <f t="shared" si="7"/>
        <v>0</v>
      </c>
      <c r="I59" s="796">
        <f t="shared" si="7"/>
        <v>0</v>
      </c>
      <c r="J59" s="41">
        <f t="shared" si="1"/>
        <v>0</v>
      </c>
    </row>
    <row r="60" spans="1:10" s="12" customFormat="1" ht="71.400000000000006" x14ac:dyDescent="0.2">
      <c r="A60" s="52" t="s">
        <v>72</v>
      </c>
      <c r="B60" s="50">
        <v>3110</v>
      </c>
      <c r="C60" s="50">
        <v>380</v>
      </c>
      <c r="D60" s="794">
        <v>0</v>
      </c>
      <c r="E60" s="795">
        <v>0</v>
      </c>
      <c r="F60" s="794">
        <v>0</v>
      </c>
      <c r="G60" s="794">
        <v>0</v>
      </c>
      <c r="H60" s="794">
        <v>0</v>
      </c>
      <c r="I60" s="794">
        <v>0</v>
      </c>
      <c r="J60" s="93">
        <f t="shared" si="1"/>
        <v>0</v>
      </c>
    </row>
    <row r="61" spans="1:10" s="12" customFormat="1" ht="40.799999999999997" x14ac:dyDescent="0.2">
      <c r="A61" s="55" t="s">
        <v>73</v>
      </c>
      <c r="B61" s="50">
        <v>3120</v>
      </c>
      <c r="C61" s="50">
        <v>390</v>
      </c>
      <c r="D61" s="798">
        <f t="shared" ref="D61:I61" si="8">SUM(D62:D63)</f>
        <v>0</v>
      </c>
      <c r="E61" s="798">
        <f t="shared" si="8"/>
        <v>0</v>
      </c>
      <c r="F61" s="798">
        <f t="shared" si="8"/>
        <v>0</v>
      </c>
      <c r="G61" s="798">
        <f t="shared" si="8"/>
        <v>0</v>
      </c>
      <c r="H61" s="798">
        <f t="shared" si="8"/>
        <v>0</v>
      </c>
      <c r="I61" s="798">
        <f t="shared" si="8"/>
        <v>0</v>
      </c>
      <c r="J61" s="93">
        <f t="shared" si="1"/>
        <v>0</v>
      </c>
    </row>
    <row r="62" spans="1:10" s="12" customFormat="1" ht="40.799999999999997" x14ac:dyDescent="0.2">
      <c r="A62" s="51" t="s">
        <v>74</v>
      </c>
      <c r="B62" s="35">
        <v>3121</v>
      </c>
      <c r="C62" s="35">
        <v>400</v>
      </c>
      <c r="D62" s="799">
        <v>0</v>
      </c>
      <c r="E62" s="800">
        <v>0</v>
      </c>
      <c r="F62" s="799">
        <v>0</v>
      </c>
      <c r="G62" s="799">
        <v>0</v>
      </c>
      <c r="H62" s="799">
        <v>0</v>
      </c>
      <c r="I62" s="799">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E23-E26-E29-E33-E37-E56-E32</f>
        <v>2005312</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201</v>
      </c>
      <c r="F15" s="23" t="str">
        <f>IF(E15&gt;0,VLOOKUP(E15,[2]ДовидникКФК!A$1:B$65536,2,FALSE),"")</f>
        <v>Допомога дітям-сиротам та дітям, позбавленим батьківського піклування, яким виповнюється 18 років</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202</v>
      </c>
      <c r="F15" s="23" t="str">
        <f>IF(E15&gt;0,VLOOKUP(E15,[2]ДовидникКФК!A$1:B$65536,2,FALSE),"")</f>
        <v>Органи місцевого самоврядування</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159</v>
      </c>
      <c r="F15" s="23" t="str">
        <f>IF(E15&gt;0,VLOOKUP(E15,[2]ДовидникКФК!A$1:B$65536,2,FALSE),"")</f>
        <v>Ўнші видатки</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v>260214.21</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v>260214.21</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1.4" thickBot="1" x14ac:dyDescent="0.3">
      <c r="A34" s="53" t="s">
        <v>40</v>
      </c>
      <c r="B34" s="39">
        <v>2200</v>
      </c>
      <c r="C34" s="40" t="s">
        <v>43</v>
      </c>
      <c r="D34" s="270">
        <f>SUM(D35:D41)+D47</f>
        <v>0</v>
      </c>
      <c r="E34" s="270">
        <f t="shared" ref="E34:M34" si="4">SUM(E35:E41)+E47</f>
        <v>0</v>
      </c>
      <c r="F34" s="270">
        <f t="shared" si="4"/>
        <v>0</v>
      </c>
      <c r="G34" s="270">
        <f t="shared" si="4"/>
        <v>0</v>
      </c>
      <c r="H34" s="270">
        <f t="shared" si="4"/>
        <v>260214.21</v>
      </c>
      <c r="I34" s="270">
        <f t="shared" si="4"/>
        <v>0</v>
      </c>
      <c r="J34" s="270">
        <f t="shared" si="4"/>
        <v>0</v>
      </c>
      <c r="K34" s="270">
        <f t="shared" si="4"/>
        <v>0</v>
      </c>
      <c r="L34" s="270">
        <f t="shared" si="4"/>
        <v>0</v>
      </c>
      <c r="M34" s="270">
        <f t="shared" si="4"/>
        <v>0</v>
      </c>
      <c r="N34" s="266"/>
    </row>
    <row r="35" spans="1:14" s="12" customFormat="1" ht="12" thickTop="1" thickBot="1" x14ac:dyDescent="0.3">
      <c r="A35" s="49" t="s">
        <v>42</v>
      </c>
      <c r="B35" s="50">
        <v>2210</v>
      </c>
      <c r="C35" s="50">
        <v>100</v>
      </c>
      <c r="D35" s="269">
        <v>0</v>
      </c>
      <c r="E35" s="269">
        <v>0</v>
      </c>
      <c r="F35" s="269">
        <v>0</v>
      </c>
      <c r="G35" s="269">
        <v>0</v>
      </c>
      <c r="H35" s="281">
        <v>160216.21</v>
      </c>
      <c r="I35" s="270">
        <v>0</v>
      </c>
      <c r="J35" s="270"/>
      <c r="K35" s="270">
        <v>0</v>
      </c>
      <c r="L35" s="269">
        <v>0</v>
      </c>
      <c r="M35" s="267">
        <v>0</v>
      </c>
      <c r="N35" s="262"/>
    </row>
    <row r="36" spans="1:14" s="12" customFormat="1" ht="12" thickTop="1" thickBot="1" x14ac:dyDescent="0.3">
      <c r="A36" s="49" t="s">
        <v>44</v>
      </c>
      <c r="B36" s="50">
        <v>2220</v>
      </c>
      <c r="C36" s="50">
        <v>110</v>
      </c>
      <c r="D36" s="269">
        <v>0</v>
      </c>
      <c r="E36" s="269">
        <v>0</v>
      </c>
      <c r="F36" s="269">
        <v>0</v>
      </c>
      <c r="G36" s="269">
        <v>0</v>
      </c>
      <c r="H36" s="282">
        <v>0</v>
      </c>
      <c r="I36" s="270">
        <f>SUM(J36:K36)</f>
        <v>0</v>
      </c>
      <c r="J36" s="269">
        <v>0</v>
      </c>
      <c r="K36" s="269">
        <v>0</v>
      </c>
      <c r="L36" s="269">
        <v>0</v>
      </c>
      <c r="M36" s="267">
        <f>I36</f>
        <v>0</v>
      </c>
      <c r="N36" s="262"/>
    </row>
    <row r="37" spans="1:14" s="12" customFormat="1" ht="12" thickTop="1" thickBot="1" x14ac:dyDescent="0.3">
      <c r="A37" s="49" t="s">
        <v>45</v>
      </c>
      <c r="B37" s="50">
        <v>2230</v>
      </c>
      <c r="C37" s="50">
        <v>120</v>
      </c>
      <c r="D37" s="269">
        <v>0</v>
      </c>
      <c r="E37" s="269">
        <v>0</v>
      </c>
      <c r="F37" s="269">
        <v>0</v>
      </c>
      <c r="G37" s="269">
        <v>0</v>
      </c>
      <c r="H37" s="282">
        <v>0</v>
      </c>
      <c r="I37" s="270">
        <f>SUM(J37:K37)</f>
        <v>0</v>
      </c>
      <c r="J37" s="269">
        <v>0</v>
      </c>
      <c r="K37" s="269">
        <v>0</v>
      </c>
      <c r="L37" s="269">
        <v>0</v>
      </c>
      <c r="M37" s="267">
        <f>I37</f>
        <v>0</v>
      </c>
      <c r="N37" s="262"/>
    </row>
    <row r="38" spans="1:14" s="12" customFormat="1" ht="12" thickTop="1" thickBot="1" x14ac:dyDescent="0.3">
      <c r="A38" s="49" t="s">
        <v>46</v>
      </c>
      <c r="B38" s="50">
        <v>2240</v>
      </c>
      <c r="C38" s="50">
        <v>130</v>
      </c>
      <c r="D38" s="269">
        <v>0</v>
      </c>
      <c r="E38" s="269">
        <v>0</v>
      </c>
      <c r="F38" s="269">
        <v>0</v>
      </c>
      <c r="G38" s="269">
        <v>0</v>
      </c>
      <c r="H38" s="281">
        <v>99998</v>
      </c>
      <c r="I38" s="270">
        <v>0</v>
      </c>
      <c r="J38" s="269">
        <v>0</v>
      </c>
      <c r="K38" s="270">
        <v>0</v>
      </c>
      <c r="L38" s="269">
        <v>0</v>
      </c>
      <c r="M38" s="267">
        <v>0</v>
      </c>
      <c r="N38" s="262"/>
    </row>
    <row r="39" spans="1:14" s="12" customFormat="1" ht="12.75" customHeight="1" thickTop="1" x14ac:dyDescent="0.25">
      <c r="A39" s="49" t="s">
        <v>47</v>
      </c>
      <c r="B39" s="50">
        <v>2250</v>
      </c>
      <c r="C39" s="50">
        <v>140</v>
      </c>
      <c r="D39" s="269">
        <v>0</v>
      </c>
      <c r="E39" s="269">
        <v>0</v>
      </c>
      <c r="F39" s="269">
        <v>0</v>
      </c>
      <c r="G39" s="269">
        <v>0</v>
      </c>
      <c r="H39" s="269">
        <v>0</v>
      </c>
      <c r="I39" s="270">
        <f>SUM(J39:K39)</f>
        <v>0</v>
      </c>
      <c r="J39" s="269">
        <v>0</v>
      </c>
      <c r="K39" s="269">
        <v>0</v>
      </c>
      <c r="L39" s="269">
        <v>0</v>
      </c>
      <c r="M39" s="267">
        <f>I39</f>
        <v>0</v>
      </c>
      <c r="N39" s="266"/>
    </row>
    <row r="40" spans="1:14" s="12" customFormat="1" ht="10.8" x14ac:dyDescent="0.25">
      <c r="A40" s="52" t="s">
        <v>48</v>
      </c>
      <c r="B40" s="50">
        <v>2260</v>
      </c>
      <c r="C40" s="50">
        <v>150</v>
      </c>
      <c r="D40" s="269">
        <v>0</v>
      </c>
      <c r="E40" s="269">
        <v>0</v>
      </c>
      <c r="F40" s="269">
        <v>0</v>
      </c>
      <c r="G40" s="269">
        <v>0</v>
      </c>
      <c r="H40" s="269">
        <v>0</v>
      </c>
      <c r="I40" s="270">
        <f>SUM(J40:K40)</f>
        <v>0</v>
      </c>
      <c r="J40" s="269">
        <v>0</v>
      </c>
      <c r="K40" s="269">
        <v>0</v>
      </c>
      <c r="L40" s="269">
        <v>0</v>
      </c>
      <c r="M40" s="267">
        <f>I40</f>
        <v>0</v>
      </c>
    </row>
    <row r="41" spans="1:14" s="12" customFormat="1" ht="10.199999999999999" x14ac:dyDescent="0.2">
      <c r="A41" s="52" t="s">
        <v>183</v>
      </c>
      <c r="B41" s="50">
        <v>2270</v>
      </c>
      <c r="C41" s="50">
        <v>160</v>
      </c>
      <c r="D41" s="267">
        <f>SUM(D42:D46)</f>
        <v>0</v>
      </c>
      <c r="E41" s="267">
        <f t="shared" ref="E41:M41" si="5">SUM(E42:E46)</f>
        <v>0</v>
      </c>
      <c r="F41" s="267">
        <f t="shared" si="5"/>
        <v>0</v>
      </c>
      <c r="G41" s="267">
        <f t="shared" si="5"/>
        <v>0</v>
      </c>
      <c r="H41" s="267">
        <f t="shared" si="5"/>
        <v>0</v>
      </c>
      <c r="I41" s="267">
        <f t="shared" si="5"/>
        <v>0</v>
      </c>
      <c r="J41" s="267">
        <f t="shared" si="5"/>
        <v>0</v>
      </c>
      <c r="K41" s="267">
        <f t="shared" si="5"/>
        <v>0</v>
      </c>
      <c r="L41" s="267">
        <f t="shared" si="5"/>
        <v>0</v>
      </c>
      <c r="M41" s="267">
        <f t="shared" si="5"/>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6">SUM(E48:E49)</f>
        <v>0</v>
      </c>
      <c r="F47" s="267">
        <f t="shared" si="6"/>
        <v>0</v>
      </c>
      <c r="G47" s="267">
        <f t="shared" si="6"/>
        <v>0</v>
      </c>
      <c r="H47" s="267">
        <f t="shared" si="6"/>
        <v>0</v>
      </c>
      <c r="I47" s="267">
        <f t="shared" si="6"/>
        <v>0</v>
      </c>
      <c r="J47" s="267">
        <f t="shared" si="6"/>
        <v>0</v>
      </c>
      <c r="K47" s="267">
        <f t="shared" si="6"/>
        <v>0</v>
      </c>
      <c r="L47" s="267">
        <f t="shared" si="6"/>
        <v>0</v>
      </c>
      <c r="M47" s="267">
        <f t="shared" si="6"/>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7">SUM(E51:E52)</f>
        <v>0</v>
      </c>
      <c r="F50" s="241">
        <f t="shared" si="7"/>
        <v>0</v>
      </c>
      <c r="G50" s="241">
        <f t="shared" si="7"/>
        <v>0</v>
      </c>
      <c r="H50" s="241">
        <f t="shared" si="7"/>
        <v>0</v>
      </c>
      <c r="I50" s="241">
        <f t="shared" si="7"/>
        <v>0</v>
      </c>
      <c r="J50" s="241">
        <f t="shared" si="7"/>
        <v>0</v>
      </c>
      <c r="K50" s="241">
        <f t="shared" si="7"/>
        <v>0</v>
      </c>
      <c r="L50" s="241">
        <f t="shared" si="7"/>
        <v>0</v>
      </c>
      <c r="M50" s="241">
        <f t="shared" si="7"/>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8">SUM(E54:E56)</f>
        <v>0</v>
      </c>
      <c r="F53" s="241">
        <f t="shared" si="8"/>
        <v>0</v>
      </c>
      <c r="G53" s="241">
        <f t="shared" si="8"/>
        <v>0</v>
      </c>
      <c r="H53" s="241">
        <f t="shared" si="8"/>
        <v>0</v>
      </c>
      <c r="I53" s="241">
        <f t="shared" si="8"/>
        <v>0</v>
      </c>
      <c r="J53" s="241">
        <f t="shared" si="8"/>
        <v>0</v>
      </c>
      <c r="K53" s="241">
        <f t="shared" si="8"/>
        <v>0</v>
      </c>
      <c r="L53" s="241">
        <f t="shared" si="8"/>
        <v>0</v>
      </c>
      <c r="M53" s="241">
        <f t="shared" si="8"/>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9">SUM(E58:E60)</f>
        <v>0</v>
      </c>
      <c r="F57" s="241">
        <f t="shared" si="9"/>
        <v>0</v>
      </c>
      <c r="G57" s="241">
        <f t="shared" si="9"/>
        <v>0</v>
      </c>
      <c r="H57" s="241">
        <f t="shared" si="9"/>
        <v>0</v>
      </c>
      <c r="I57" s="241">
        <f t="shared" si="9"/>
        <v>0</v>
      </c>
      <c r="J57" s="241">
        <f t="shared" si="9"/>
        <v>0</v>
      </c>
      <c r="K57" s="241">
        <f t="shared" si="9"/>
        <v>0</v>
      </c>
      <c r="L57" s="241">
        <f t="shared" si="9"/>
        <v>0</v>
      </c>
      <c r="M57" s="241">
        <f t="shared" si="9"/>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0">E63+E77</f>
        <v>0</v>
      </c>
      <c r="F62" s="267">
        <f t="shared" si="10"/>
        <v>0</v>
      </c>
      <c r="G62" s="267">
        <f t="shared" si="10"/>
        <v>0</v>
      </c>
      <c r="H62" s="267">
        <f t="shared" si="10"/>
        <v>0</v>
      </c>
      <c r="I62" s="267">
        <f t="shared" si="10"/>
        <v>0</v>
      </c>
      <c r="J62" s="267">
        <f t="shared" si="10"/>
        <v>0</v>
      </c>
      <c r="K62" s="267">
        <f t="shared" si="10"/>
        <v>0</v>
      </c>
      <c r="L62" s="267">
        <f t="shared" si="10"/>
        <v>0</v>
      </c>
      <c r="M62" s="267">
        <f t="shared" si="10"/>
        <v>0</v>
      </c>
    </row>
    <row r="63" spans="1:14" s="12" customFormat="1" ht="11.25" customHeight="1" x14ac:dyDescent="0.2">
      <c r="A63" s="48" t="s">
        <v>186</v>
      </c>
      <c r="B63" s="39">
        <v>3100</v>
      </c>
      <c r="C63" s="39">
        <v>380</v>
      </c>
      <c r="D63" s="267">
        <f>D64+D65+D68+D71+D75+D76</f>
        <v>0</v>
      </c>
      <c r="E63" s="267">
        <f t="shared" ref="E63:M63" si="11">E64+E65+E68+E71+E75+E76</f>
        <v>0</v>
      </c>
      <c r="F63" s="267">
        <f t="shared" si="11"/>
        <v>0</v>
      </c>
      <c r="G63" s="267">
        <f t="shared" si="11"/>
        <v>0</v>
      </c>
      <c r="H63" s="267">
        <f t="shared" si="11"/>
        <v>0</v>
      </c>
      <c r="I63" s="267">
        <f t="shared" si="11"/>
        <v>0</v>
      </c>
      <c r="J63" s="267">
        <f t="shared" si="11"/>
        <v>0</v>
      </c>
      <c r="K63" s="267">
        <f t="shared" si="11"/>
        <v>0</v>
      </c>
      <c r="L63" s="267">
        <f t="shared" si="11"/>
        <v>0</v>
      </c>
      <c r="M63" s="267">
        <f t="shared" si="11"/>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2">SUM(E66:E67)</f>
        <v>0</v>
      </c>
      <c r="F65" s="267">
        <f t="shared" si="12"/>
        <v>0</v>
      </c>
      <c r="G65" s="267">
        <f t="shared" si="12"/>
        <v>0</v>
      </c>
      <c r="H65" s="267">
        <f t="shared" si="12"/>
        <v>0</v>
      </c>
      <c r="I65" s="267">
        <f t="shared" si="12"/>
        <v>0</v>
      </c>
      <c r="J65" s="267">
        <f t="shared" si="12"/>
        <v>0</v>
      </c>
      <c r="K65" s="267">
        <f t="shared" si="12"/>
        <v>0</v>
      </c>
      <c r="L65" s="267">
        <f t="shared" si="12"/>
        <v>0</v>
      </c>
      <c r="M65" s="267">
        <f t="shared" si="12"/>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3">SUM(E69:E70)</f>
        <v>0</v>
      </c>
      <c r="F68" s="267">
        <f t="shared" si="13"/>
        <v>0</v>
      </c>
      <c r="G68" s="267">
        <f t="shared" si="13"/>
        <v>0</v>
      </c>
      <c r="H68" s="267">
        <f t="shared" si="13"/>
        <v>0</v>
      </c>
      <c r="I68" s="267">
        <f t="shared" si="13"/>
        <v>0</v>
      </c>
      <c r="J68" s="267">
        <f t="shared" si="13"/>
        <v>0</v>
      </c>
      <c r="K68" s="267">
        <f t="shared" si="13"/>
        <v>0</v>
      </c>
      <c r="L68" s="267">
        <f t="shared" si="13"/>
        <v>0</v>
      </c>
      <c r="M68" s="267">
        <f t="shared" si="13"/>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4">SUM(E72:E74)</f>
        <v>0</v>
      </c>
      <c r="F71" s="267">
        <f t="shared" si="14"/>
        <v>0</v>
      </c>
      <c r="G71" s="267">
        <f t="shared" si="14"/>
        <v>0</v>
      </c>
      <c r="H71" s="267">
        <f t="shared" si="14"/>
        <v>0</v>
      </c>
      <c r="I71" s="267">
        <f t="shared" si="14"/>
        <v>0</v>
      </c>
      <c r="J71" s="267">
        <f t="shared" si="14"/>
        <v>0</v>
      </c>
      <c r="K71" s="267">
        <f t="shared" si="14"/>
        <v>0</v>
      </c>
      <c r="L71" s="267">
        <f t="shared" si="14"/>
        <v>0</v>
      </c>
      <c r="M71" s="267">
        <f t="shared" si="14"/>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5">SUM(E78:E81)</f>
        <v>0</v>
      </c>
      <c r="F77" s="267">
        <f t="shared" si="15"/>
        <v>0</v>
      </c>
      <c r="G77" s="267">
        <f t="shared" si="15"/>
        <v>0</v>
      </c>
      <c r="H77" s="267">
        <f t="shared" si="15"/>
        <v>0</v>
      </c>
      <c r="I77" s="267">
        <f t="shared" si="15"/>
        <v>0</v>
      </c>
      <c r="J77" s="267">
        <f t="shared" si="15"/>
        <v>0</v>
      </c>
      <c r="K77" s="267">
        <f t="shared" si="15"/>
        <v>0</v>
      </c>
      <c r="L77" s="267">
        <f t="shared" si="15"/>
        <v>0</v>
      </c>
      <c r="M77" s="267">
        <f t="shared" si="15"/>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8"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138</v>
      </c>
      <c r="F15" s="23" t="str">
        <f>IF(E15&gt;0,VLOOKUP(E15,[2]ДовидникКФК!A$1:B$65536,2,FALSE),"")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
      <c r="G15" s="23"/>
      <c r="H15" s="23"/>
      <c r="I15" s="23"/>
      <c r="J15" s="23"/>
      <c r="K15" s="23"/>
      <c r="L15" s="23"/>
    </row>
    <row r="16" spans="1:13" s="12" customFormat="1" ht="10.199999999999999" x14ac:dyDescent="0.2">
      <c r="A16" s="235" t="s">
        <v>197</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workbookViewId="0">
      <selection sqref="A1:XFD1048576"/>
    </sheetView>
  </sheetViews>
  <sheetFormatPr defaultColWidth="9.109375" defaultRowHeight="13.8" x14ac:dyDescent="0.25"/>
  <cols>
    <col min="1" max="1" width="61.6640625" style="3" customWidth="1"/>
    <col min="2" max="2" width="4.6640625" style="3" customWidth="1"/>
    <col min="3" max="3" width="3.88671875" style="3" customWidth="1"/>
    <col min="4" max="4" width="7.5546875" style="3" customWidth="1"/>
    <col min="5" max="5" width="9.109375" style="3" customWidth="1"/>
    <col min="6" max="6" width="8.109375" style="3" customWidth="1"/>
    <col min="7" max="7" width="7.44140625" style="3" customWidth="1"/>
    <col min="8" max="8" width="8.88671875" style="3" customWidth="1"/>
    <col min="9" max="9" width="8.5546875" style="3" customWidth="1"/>
    <col min="10" max="10" width="8.109375" style="3" customWidth="1"/>
    <col min="11" max="11" width="9.44140625" style="3" customWidth="1"/>
    <col min="12" max="12" width="6.6640625" style="3" customWidth="1"/>
    <col min="13" max="13" width="11.44140625" style="3" customWidth="1"/>
    <col min="14" max="256" width="9.109375" style="3"/>
    <col min="257" max="257" width="61.6640625" style="3" customWidth="1"/>
    <col min="258" max="258" width="4.6640625" style="3" customWidth="1"/>
    <col min="259" max="259" width="3.88671875" style="3" customWidth="1"/>
    <col min="260" max="260" width="7.5546875" style="3" customWidth="1"/>
    <col min="261" max="261" width="9.109375" style="3" customWidth="1"/>
    <col min="262" max="262" width="8.109375" style="3" customWidth="1"/>
    <col min="263" max="263" width="7.44140625" style="3" customWidth="1"/>
    <col min="264" max="264" width="8.88671875" style="3" customWidth="1"/>
    <col min="265" max="265" width="8.5546875" style="3" customWidth="1"/>
    <col min="266" max="266" width="8.109375" style="3" customWidth="1"/>
    <col min="267" max="267" width="9.44140625" style="3" customWidth="1"/>
    <col min="268" max="268" width="6.6640625" style="3" customWidth="1"/>
    <col min="269" max="269" width="11.44140625" style="3" customWidth="1"/>
    <col min="270" max="512" width="9.109375" style="3"/>
    <col min="513" max="513" width="61.6640625" style="3" customWidth="1"/>
    <col min="514" max="514" width="4.6640625" style="3" customWidth="1"/>
    <col min="515" max="515" width="3.88671875" style="3" customWidth="1"/>
    <col min="516" max="516" width="7.5546875" style="3" customWidth="1"/>
    <col min="517" max="517" width="9.109375" style="3" customWidth="1"/>
    <col min="518" max="518" width="8.109375" style="3" customWidth="1"/>
    <col min="519" max="519" width="7.44140625" style="3" customWidth="1"/>
    <col min="520" max="520" width="8.88671875" style="3" customWidth="1"/>
    <col min="521" max="521" width="8.5546875" style="3" customWidth="1"/>
    <col min="522" max="522" width="8.109375" style="3" customWidth="1"/>
    <col min="523" max="523" width="9.44140625" style="3" customWidth="1"/>
    <col min="524" max="524" width="6.6640625" style="3" customWidth="1"/>
    <col min="525" max="525" width="11.44140625" style="3" customWidth="1"/>
    <col min="526" max="768" width="9.109375" style="3"/>
    <col min="769" max="769" width="61.6640625" style="3" customWidth="1"/>
    <col min="770" max="770" width="4.6640625" style="3" customWidth="1"/>
    <col min="771" max="771" width="3.88671875" style="3" customWidth="1"/>
    <col min="772" max="772" width="7.5546875" style="3" customWidth="1"/>
    <col min="773" max="773" width="9.109375" style="3" customWidth="1"/>
    <col min="774" max="774" width="8.109375" style="3" customWidth="1"/>
    <col min="775" max="775" width="7.44140625" style="3" customWidth="1"/>
    <col min="776" max="776" width="8.88671875" style="3" customWidth="1"/>
    <col min="777" max="777" width="8.5546875" style="3" customWidth="1"/>
    <col min="778" max="778" width="8.109375" style="3" customWidth="1"/>
    <col min="779" max="779" width="9.44140625" style="3" customWidth="1"/>
    <col min="780" max="780" width="6.6640625" style="3" customWidth="1"/>
    <col min="781" max="781" width="11.44140625" style="3" customWidth="1"/>
    <col min="782" max="1024" width="9.109375" style="3"/>
    <col min="1025" max="1025" width="61.6640625" style="3" customWidth="1"/>
    <col min="1026" max="1026" width="4.6640625" style="3" customWidth="1"/>
    <col min="1027" max="1027" width="3.88671875" style="3" customWidth="1"/>
    <col min="1028" max="1028" width="7.5546875" style="3" customWidth="1"/>
    <col min="1029" max="1029" width="9.109375" style="3" customWidth="1"/>
    <col min="1030" max="1030" width="8.109375" style="3" customWidth="1"/>
    <col min="1031" max="1031" width="7.44140625" style="3" customWidth="1"/>
    <col min="1032" max="1032" width="8.88671875" style="3" customWidth="1"/>
    <col min="1033" max="1033" width="8.5546875" style="3" customWidth="1"/>
    <col min="1034" max="1034" width="8.109375" style="3" customWidth="1"/>
    <col min="1035" max="1035" width="9.44140625" style="3" customWidth="1"/>
    <col min="1036" max="1036" width="6.6640625" style="3" customWidth="1"/>
    <col min="1037" max="1037" width="11.44140625" style="3" customWidth="1"/>
    <col min="1038" max="1280" width="9.109375" style="3"/>
    <col min="1281" max="1281" width="61.6640625" style="3" customWidth="1"/>
    <col min="1282" max="1282" width="4.6640625" style="3" customWidth="1"/>
    <col min="1283" max="1283" width="3.88671875" style="3" customWidth="1"/>
    <col min="1284" max="1284" width="7.5546875" style="3" customWidth="1"/>
    <col min="1285" max="1285" width="9.109375" style="3" customWidth="1"/>
    <col min="1286" max="1286" width="8.109375" style="3" customWidth="1"/>
    <col min="1287" max="1287" width="7.44140625" style="3" customWidth="1"/>
    <col min="1288" max="1288" width="8.88671875" style="3" customWidth="1"/>
    <col min="1289" max="1289" width="8.5546875" style="3" customWidth="1"/>
    <col min="1290" max="1290" width="8.109375" style="3" customWidth="1"/>
    <col min="1291" max="1291" width="9.44140625" style="3" customWidth="1"/>
    <col min="1292" max="1292" width="6.6640625" style="3" customWidth="1"/>
    <col min="1293" max="1293" width="11.44140625" style="3" customWidth="1"/>
    <col min="1294" max="1536" width="9.109375" style="3"/>
    <col min="1537" max="1537" width="61.6640625" style="3" customWidth="1"/>
    <col min="1538" max="1538" width="4.6640625" style="3" customWidth="1"/>
    <col min="1539" max="1539" width="3.88671875" style="3" customWidth="1"/>
    <col min="1540" max="1540" width="7.5546875" style="3" customWidth="1"/>
    <col min="1541" max="1541" width="9.109375" style="3" customWidth="1"/>
    <col min="1542" max="1542" width="8.109375" style="3" customWidth="1"/>
    <col min="1543" max="1543" width="7.44140625" style="3" customWidth="1"/>
    <col min="1544" max="1544" width="8.88671875" style="3" customWidth="1"/>
    <col min="1545" max="1545" width="8.5546875" style="3" customWidth="1"/>
    <col min="1546" max="1546" width="8.109375" style="3" customWidth="1"/>
    <col min="1547" max="1547" width="9.44140625" style="3" customWidth="1"/>
    <col min="1548" max="1548" width="6.6640625" style="3" customWidth="1"/>
    <col min="1549" max="1549" width="11.44140625" style="3" customWidth="1"/>
    <col min="1550" max="1792" width="9.109375" style="3"/>
    <col min="1793" max="1793" width="61.6640625" style="3" customWidth="1"/>
    <col min="1794" max="1794" width="4.6640625" style="3" customWidth="1"/>
    <col min="1795" max="1795" width="3.88671875" style="3" customWidth="1"/>
    <col min="1796" max="1796" width="7.5546875" style="3" customWidth="1"/>
    <col min="1797" max="1797" width="9.109375" style="3" customWidth="1"/>
    <col min="1798" max="1798" width="8.109375" style="3" customWidth="1"/>
    <col min="1799" max="1799" width="7.44140625" style="3" customWidth="1"/>
    <col min="1800" max="1800" width="8.88671875" style="3" customWidth="1"/>
    <col min="1801" max="1801" width="8.5546875" style="3" customWidth="1"/>
    <col min="1802" max="1802" width="8.109375" style="3" customWidth="1"/>
    <col min="1803" max="1803" width="9.44140625" style="3" customWidth="1"/>
    <col min="1804" max="1804" width="6.6640625" style="3" customWidth="1"/>
    <col min="1805" max="1805" width="11.44140625" style="3" customWidth="1"/>
    <col min="1806" max="2048" width="9.109375" style="3"/>
    <col min="2049" max="2049" width="61.6640625" style="3" customWidth="1"/>
    <col min="2050" max="2050" width="4.6640625" style="3" customWidth="1"/>
    <col min="2051" max="2051" width="3.88671875" style="3" customWidth="1"/>
    <col min="2052" max="2052" width="7.5546875" style="3" customWidth="1"/>
    <col min="2053" max="2053" width="9.109375" style="3" customWidth="1"/>
    <col min="2054" max="2054" width="8.109375" style="3" customWidth="1"/>
    <col min="2055" max="2055" width="7.44140625" style="3" customWidth="1"/>
    <col min="2056" max="2056" width="8.88671875" style="3" customWidth="1"/>
    <col min="2057" max="2057" width="8.5546875" style="3" customWidth="1"/>
    <col min="2058" max="2058" width="8.109375" style="3" customWidth="1"/>
    <col min="2059" max="2059" width="9.44140625" style="3" customWidth="1"/>
    <col min="2060" max="2060" width="6.6640625" style="3" customWidth="1"/>
    <col min="2061" max="2061" width="11.44140625" style="3" customWidth="1"/>
    <col min="2062" max="2304" width="9.109375" style="3"/>
    <col min="2305" max="2305" width="61.6640625" style="3" customWidth="1"/>
    <col min="2306" max="2306" width="4.6640625" style="3" customWidth="1"/>
    <col min="2307" max="2307" width="3.88671875" style="3" customWidth="1"/>
    <col min="2308" max="2308" width="7.5546875" style="3" customWidth="1"/>
    <col min="2309" max="2309" width="9.109375" style="3" customWidth="1"/>
    <col min="2310" max="2310" width="8.109375" style="3" customWidth="1"/>
    <col min="2311" max="2311" width="7.44140625" style="3" customWidth="1"/>
    <col min="2312" max="2312" width="8.88671875" style="3" customWidth="1"/>
    <col min="2313" max="2313" width="8.5546875" style="3" customWidth="1"/>
    <col min="2314" max="2314" width="8.109375" style="3" customWidth="1"/>
    <col min="2315" max="2315" width="9.44140625" style="3" customWidth="1"/>
    <col min="2316" max="2316" width="6.6640625" style="3" customWidth="1"/>
    <col min="2317" max="2317" width="11.44140625" style="3" customWidth="1"/>
    <col min="2318" max="2560" width="9.109375" style="3"/>
    <col min="2561" max="2561" width="61.6640625" style="3" customWidth="1"/>
    <col min="2562" max="2562" width="4.6640625" style="3" customWidth="1"/>
    <col min="2563" max="2563" width="3.88671875" style="3" customWidth="1"/>
    <col min="2564" max="2564" width="7.5546875" style="3" customWidth="1"/>
    <col min="2565" max="2565" width="9.109375" style="3" customWidth="1"/>
    <col min="2566" max="2566" width="8.109375" style="3" customWidth="1"/>
    <col min="2567" max="2567" width="7.44140625" style="3" customWidth="1"/>
    <col min="2568" max="2568" width="8.88671875" style="3" customWidth="1"/>
    <col min="2569" max="2569" width="8.5546875" style="3" customWidth="1"/>
    <col min="2570" max="2570" width="8.109375" style="3" customWidth="1"/>
    <col min="2571" max="2571" width="9.44140625" style="3" customWidth="1"/>
    <col min="2572" max="2572" width="6.6640625" style="3" customWidth="1"/>
    <col min="2573" max="2573" width="11.44140625" style="3" customWidth="1"/>
    <col min="2574" max="2816" width="9.109375" style="3"/>
    <col min="2817" max="2817" width="61.6640625" style="3" customWidth="1"/>
    <col min="2818" max="2818" width="4.6640625" style="3" customWidth="1"/>
    <col min="2819" max="2819" width="3.88671875" style="3" customWidth="1"/>
    <col min="2820" max="2820" width="7.5546875" style="3" customWidth="1"/>
    <col min="2821" max="2821" width="9.109375" style="3" customWidth="1"/>
    <col min="2822" max="2822" width="8.109375" style="3" customWidth="1"/>
    <col min="2823" max="2823" width="7.44140625" style="3" customWidth="1"/>
    <col min="2824" max="2824" width="8.88671875" style="3" customWidth="1"/>
    <col min="2825" max="2825" width="8.5546875" style="3" customWidth="1"/>
    <col min="2826" max="2826" width="8.109375" style="3" customWidth="1"/>
    <col min="2827" max="2827" width="9.44140625" style="3" customWidth="1"/>
    <col min="2828" max="2828" width="6.6640625" style="3" customWidth="1"/>
    <col min="2829" max="2829" width="11.44140625" style="3" customWidth="1"/>
    <col min="2830" max="3072" width="9.109375" style="3"/>
    <col min="3073" max="3073" width="61.6640625" style="3" customWidth="1"/>
    <col min="3074" max="3074" width="4.6640625" style="3" customWidth="1"/>
    <col min="3075" max="3075" width="3.88671875" style="3" customWidth="1"/>
    <col min="3076" max="3076" width="7.5546875" style="3" customWidth="1"/>
    <col min="3077" max="3077" width="9.109375" style="3" customWidth="1"/>
    <col min="3078" max="3078" width="8.109375" style="3" customWidth="1"/>
    <col min="3079" max="3079" width="7.44140625" style="3" customWidth="1"/>
    <col min="3080" max="3080" width="8.88671875" style="3" customWidth="1"/>
    <col min="3081" max="3081" width="8.5546875" style="3" customWidth="1"/>
    <col min="3082" max="3082" width="8.109375" style="3" customWidth="1"/>
    <col min="3083" max="3083" width="9.44140625" style="3" customWidth="1"/>
    <col min="3084" max="3084" width="6.6640625" style="3" customWidth="1"/>
    <col min="3085" max="3085" width="11.44140625" style="3" customWidth="1"/>
    <col min="3086" max="3328" width="9.109375" style="3"/>
    <col min="3329" max="3329" width="61.6640625" style="3" customWidth="1"/>
    <col min="3330" max="3330" width="4.6640625" style="3" customWidth="1"/>
    <col min="3331" max="3331" width="3.88671875" style="3" customWidth="1"/>
    <col min="3332" max="3332" width="7.5546875" style="3" customWidth="1"/>
    <col min="3333" max="3333" width="9.109375" style="3" customWidth="1"/>
    <col min="3334" max="3334" width="8.109375" style="3" customWidth="1"/>
    <col min="3335" max="3335" width="7.44140625" style="3" customWidth="1"/>
    <col min="3336" max="3336" width="8.88671875" style="3" customWidth="1"/>
    <col min="3337" max="3337" width="8.5546875" style="3" customWidth="1"/>
    <col min="3338" max="3338" width="8.109375" style="3" customWidth="1"/>
    <col min="3339" max="3339" width="9.44140625" style="3" customWidth="1"/>
    <col min="3340" max="3340" width="6.6640625" style="3" customWidth="1"/>
    <col min="3341" max="3341" width="11.44140625" style="3" customWidth="1"/>
    <col min="3342" max="3584" width="9.109375" style="3"/>
    <col min="3585" max="3585" width="61.6640625" style="3" customWidth="1"/>
    <col min="3586" max="3586" width="4.6640625" style="3" customWidth="1"/>
    <col min="3587" max="3587" width="3.88671875" style="3" customWidth="1"/>
    <col min="3588" max="3588" width="7.5546875" style="3" customWidth="1"/>
    <col min="3589" max="3589" width="9.109375" style="3" customWidth="1"/>
    <col min="3590" max="3590" width="8.109375" style="3" customWidth="1"/>
    <col min="3591" max="3591" width="7.44140625" style="3" customWidth="1"/>
    <col min="3592" max="3592" width="8.88671875" style="3" customWidth="1"/>
    <col min="3593" max="3593" width="8.5546875" style="3" customWidth="1"/>
    <col min="3594" max="3594" width="8.109375" style="3" customWidth="1"/>
    <col min="3595" max="3595" width="9.44140625" style="3" customWidth="1"/>
    <col min="3596" max="3596" width="6.6640625" style="3" customWidth="1"/>
    <col min="3597" max="3597" width="11.44140625" style="3" customWidth="1"/>
    <col min="3598" max="3840" width="9.109375" style="3"/>
    <col min="3841" max="3841" width="61.6640625" style="3" customWidth="1"/>
    <col min="3842" max="3842" width="4.6640625" style="3" customWidth="1"/>
    <col min="3843" max="3843" width="3.88671875" style="3" customWidth="1"/>
    <col min="3844" max="3844" width="7.5546875" style="3" customWidth="1"/>
    <col min="3845" max="3845" width="9.109375" style="3" customWidth="1"/>
    <col min="3846" max="3846" width="8.109375" style="3" customWidth="1"/>
    <col min="3847" max="3847" width="7.44140625" style="3" customWidth="1"/>
    <col min="3848" max="3848" width="8.88671875" style="3" customWidth="1"/>
    <col min="3849" max="3849" width="8.5546875" style="3" customWidth="1"/>
    <col min="3850" max="3850" width="8.109375" style="3" customWidth="1"/>
    <col min="3851" max="3851" width="9.44140625" style="3" customWidth="1"/>
    <col min="3852" max="3852" width="6.6640625" style="3" customWidth="1"/>
    <col min="3853" max="3853" width="11.44140625" style="3" customWidth="1"/>
    <col min="3854" max="4096" width="9.109375" style="3"/>
    <col min="4097" max="4097" width="61.6640625" style="3" customWidth="1"/>
    <col min="4098" max="4098" width="4.6640625" style="3" customWidth="1"/>
    <col min="4099" max="4099" width="3.88671875" style="3" customWidth="1"/>
    <col min="4100" max="4100" width="7.5546875" style="3" customWidth="1"/>
    <col min="4101" max="4101" width="9.109375" style="3" customWidth="1"/>
    <col min="4102" max="4102" width="8.109375" style="3" customWidth="1"/>
    <col min="4103" max="4103" width="7.44140625" style="3" customWidth="1"/>
    <col min="4104" max="4104" width="8.88671875" style="3" customWidth="1"/>
    <col min="4105" max="4105" width="8.5546875" style="3" customWidth="1"/>
    <col min="4106" max="4106" width="8.109375" style="3" customWidth="1"/>
    <col min="4107" max="4107" width="9.44140625" style="3" customWidth="1"/>
    <col min="4108" max="4108" width="6.6640625" style="3" customWidth="1"/>
    <col min="4109" max="4109" width="11.44140625" style="3" customWidth="1"/>
    <col min="4110" max="4352" width="9.109375" style="3"/>
    <col min="4353" max="4353" width="61.6640625" style="3" customWidth="1"/>
    <col min="4354" max="4354" width="4.6640625" style="3" customWidth="1"/>
    <col min="4355" max="4355" width="3.88671875" style="3" customWidth="1"/>
    <col min="4356" max="4356" width="7.5546875" style="3" customWidth="1"/>
    <col min="4357" max="4357" width="9.109375" style="3" customWidth="1"/>
    <col min="4358" max="4358" width="8.109375" style="3" customWidth="1"/>
    <col min="4359" max="4359" width="7.44140625" style="3" customWidth="1"/>
    <col min="4360" max="4360" width="8.88671875" style="3" customWidth="1"/>
    <col min="4361" max="4361" width="8.5546875" style="3" customWidth="1"/>
    <col min="4362" max="4362" width="8.109375" style="3" customWidth="1"/>
    <col min="4363" max="4363" width="9.44140625" style="3" customWidth="1"/>
    <col min="4364" max="4364" width="6.6640625" style="3" customWidth="1"/>
    <col min="4365" max="4365" width="11.44140625" style="3" customWidth="1"/>
    <col min="4366" max="4608" width="9.109375" style="3"/>
    <col min="4609" max="4609" width="61.6640625" style="3" customWidth="1"/>
    <col min="4610" max="4610" width="4.6640625" style="3" customWidth="1"/>
    <col min="4611" max="4611" width="3.88671875" style="3" customWidth="1"/>
    <col min="4612" max="4612" width="7.5546875" style="3" customWidth="1"/>
    <col min="4613" max="4613" width="9.109375" style="3" customWidth="1"/>
    <col min="4614" max="4614" width="8.109375" style="3" customWidth="1"/>
    <col min="4615" max="4615" width="7.44140625" style="3" customWidth="1"/>
    <col min="4616" max="4616" width="8.88671875" style="3" customWidth="1"/>
    <col min="4617" max="4617" width="8.5546875" style="3" customWidth="1"/>
    <col min="4618" max="4618" width="8.109375" style="3" customWidth="1"/>
    <col min="4619" max="4619" width="9.44140625" style="3" customWidth="1"/>
    <col min="4620" max="4620" width="6.6640625" style="3" customWidth="1"/>
    <col min="4621" max="4621" width="11.44140625" style="3" customWidth="1"/>
    <col min="4622" max="4864" width="9.109375" style="3"/>
    <col min="4865" max="4865" width="61.6640625" style="3" customWidth="1"/>
    <col min="4866" max="4866" width="4.6640625" style="3" customWidth="1"/>
    <col min="4867" max="4867" width="3.88671875" style="3" customWidth="1"/>
    <col min="4868" max="4868" width="7.5546875" style="3" customWidth="1"/>
    <col min="4869" max="4869" width="9.109375" style="3" customWidth="1"/>
    <col min="4870" max="4870" width="8.109375" style="3" customWidth="1"/>
    <col min="4871" max="4871" width="7.44140625" style="3" customWidth="1"/>
    <col min="4872" max="4872" width="8.88671875" style="3" customWidth="1"/>
    <col min="4873" max="4873" width="8.5546875" style="3" customWidth="1"/>
    <col min="4874" max="4874" width="8.109375" style="3" customWidth="1"/>
    <col min="4875" max="4875" width="9.44140625" style="3" customWidth="1"/>
    <col min="4876" max="4876" width="6.6640625" style="3" customWidth="1"/>
    <col min="4877" max="4877" width="11.44140625" style="3" customWidth="1"/>
    <col min="4878" max="5120" width="9.109375" style="3"/>
    <col min="5121" max="5121" width="61.6640625" style="3" customWidth="1"/>
    <col min="5122" max="5122" width="4.6640625" style="3" customWidth="1"/>
    <col min="5123" max="5123" width="3.88671875" style="3" customWidth="1"/>
    <col min="5124" max="5124" width="7.5546875" style="3" customWidth="1"/>
    <col min="5125" max="5125" width="9.109375" style="3" customWidth="1"/>
    <col min="5126" max="5126" width="8.109375" style="3" customWidth="1"/>
    <col min="5127" max="5127" width="7.44140625" style="3" customWidth="1"/>
    <col min="5128" max="5128" width="8.88671875" style="3" customWidth="1"/>
    <col min="5129" max="5129" width="8.5546875" style="3" customWidth="1"/>
    <col min="5130" max="5130" width="8.109375" style="3" customWidth="1"/>
    <col min="5131" max="5131" width="9.44140625" style="3" customWidth="1"/>
    <col min="5132" max="5132" width="6.6640625" style="3" customWidth="1"/>
    <col min="5133" max="5133" width="11.44140625" style="3" customWidth="1"/>
    <col min="5134" max="5376" width="9.109375" style="3"/>
    <col min="5377" max="5377" width="61.6640625" style="3" customWidth="1"/>
    <col min="5378" max="5378" width="4.6640625" style="3" customWidth="1"/>
    <col min="5379" max="5379" width="3.88671875" style="3" customWidth="1"/>
    <col min="5380" max="5380" width="7.5546875" style="3" customWidth="1"/>
    <col min="5381" max="5381" width="9.109375" style="3" customWidth="1"/>
    <col min="5382" max="5382" width="8.109375" style="3" customWidth="1"/>
    <col min="5383" max="5383" width="7.44140625" style="3" customWidth="1"/>
    <col min="5384" max="5384" width="8.88671875" style="3" customWidth="1"/>
    <col min="5385" max="5385" width="8.5546875" style="3" customWidth="1"/>
    <col min="5386" max="5386" width="8.109375" style="3" customWidth="1"/>
    <col min="5387" max="5387" width="9.44140625" style="3" customWidth="1"/>
    <col min="5388" max="5388" width="6.6640625" style="3" customWidth="1"/>
    <col min="5389" max="5389" width="11.44140625" style="3" customWidth="1"/>
    <col min="5390" max="5632" width="9.109375" style="3"/>
    <col min="5633" max="5633" width="61.6640625" style="3" customWidth="1"/>
    <col min="5634" max="5634" width="4.6640625" style="3" customWidth="1"/>
    <col min="5635" max="5635" width="3.88671875" style="3" customWidth="1"/>
    <col min="5636" max="5636" width="7.5546875" style="3" customWidth="1"/>
    <col min="5637" max="5637" width="9.109375" style="3" customWidth="1"/>
    <col min="5638" max="5638" width="8.109375" style="3" customWidth="1"/>
    <col min="5639" max="5639" width="7.44140625" style="3" customWidth="1"/>
    <col min="5640" max="5640" width="8.88671875" style="3" customWidth="1"/>
    <col min="5641" max="5641" width="8.5546875" style="3" customWidth="1"/>
    <col min="5642" max="5642" width="8.109375" style="3" customWidth="1"/>
    <col min="5643" max="5643" width="9.44140625" style="3" customWidth="1"/>
    <col min="5644" max="5644" width="6.6640625" style="3" customWidth="1"/>
    <col min="5645" max="5645" width="11.44140625" style="3" customWidth="1"/>
    <col min="5646" max="5888" width="9.109375" style="3"/>
    <col min="5889" max="5889" width="61.6640625" style="3" customWidth="1"/>
    <col min="5890" max="5890" width="4.6640625" style="3" customWidth="1"/>
    <col min="5891" max="5891" width="3.88671875" style="3" customWidth="1"/>
    <col min="5892" max="5892" width="7.5546875" style="3" customWidth="1"/>
    <col min="5893" max="5893" width="9.109375" style="3" customWidth="1"/>
    <col min="5894" max="5894" width="8.109375" style="3" customWidth="1"/>
    <col min="5895" max="5895" width="7.44140625" style="3" customWidth="1"/>
    <col min="5896" max="5896" width="8.88671875" style="3" customWidth="1"/>
    <col min="5897" max="5897" width="8.5546875" style="3" customWidth="1"/>
    <col min="5898" max="5898" width="8.109375" style="3" customWidth="1"/>
    <col min="5899" max="5899" width="9.44140625" style="3" customWidth="1"/>
    <col min="5900" max="5900" width="6.6640625" style="3" customWidth="1"/>
    <col min="5901" max="5901" width="11.44140625" style="3" customWidth="1"/>
    <col min="5902" max="6144" width="9.109375" style="3"/>
    <col min="6145" max="6145" width="61.6640625" style="3" customWidth="1"/>
    <col min="6146" max="6146" width="4.6640625" style="3" customWidth="1"/>
    <col min="6147" max="6147" width="3.88671875" style="3" customWidth="1"/>
    <col min="6148" max="6148" width="7.5546875" style="3" customWidth="1"/>
    <col min="6149" max="6149" width="9.109375" style="3" customWidth="1"/>
    <col min="6150" max="6150" width="8.109375" style="3" customWidth="1"/>
    <col min="6151" max="6151" width="7.44140625" style="3" customWidth="1"/>
    <col min="6152" max="6152" width="8.88671875" style="3" customWidth="1"/>
    <col min="6153" max="6153" width="8.5546875" style="3" customWidth="1"/>
    <col min="6154" max="6154" width="8.109375" style="3" customWidth="1"/>
    <col min="6155" max="6155" width="9.44140625" style="3" customWidth="1"/>
    <col min="6156" max="6156" width="6.6640625" style="3" customWidth="1"/>
    <col min="6157" max="6157" width="11.44140625" style="3" customWidth="1"/>
    <col min="6158" max="6400" width="9.109375" style="3"/>
    <col min="6401" max="6401" width="61.6640625" style="3" customWidth="1"/>
    <col min="6402" max="6402" width="4.6640625" style="3" customWidth="1"/>
    <col min="6403" max="6403" width="3.88671875" style="3" customWidth="1"/>
    <col min="6404" max="6404" width="7.5546875" style="3" customWidth="1"/>
    <col min="6405" max="6405" width="9.109375" style="3" customWidth="1"/>
    <col min="6406" max="6406" width="8.109375" style="3" customWidth="1"/>
    <col min="6407" max="6407" width="7.44140625" style="3" customWidth="1"/>
    <col min="6408" max="6408" width="8.88671875" style="3" customWidth="1"/>
    <col min="6409" max="6409" width="8.5546875" style="3" customWidth="1"/>
    <col min="6410" max="6410" width="8.109375" style="3" customWidth="1"/>
    <col min="6411" max="6411" width="9.44140625" style="3" customWidth="1"/>
    <col min="6412" max="6412" width="6.6640625" style="3" customWidth="1"/>
    <col min="6413" max="6413" width="11.44140625" style="3" customWidth="1"/>
    <col min="6414" max="6656" width="9.109375" style="3"/>
    <col min="6657" max="6657" width="61.6640625" style="3" customWidth="1"/>
    <col min="6658" max="6658" width="4.6640625" style="3" customWidth="1"/>
    <col min="6659" max="6659" width="3.88671875" style="3" customWidth="1"/>
    <col min="6660" max="6660" width="7.5546875" style="3" customWidth="1"/>
    <col min="6661" max="6661" width="9.109375" style="3" customWidth="1"/>
    <col min="6662" max="6662" width="8.109375" style="3" customWidth="1"/>
    <col min="6663" max="6663" width="7.44140625" style="3" customWidth="1"/>
    <col min="6664" max="6664" width="8.88671875" style="3" customWidth="1"/>
    <col min="6665" max="6665" width="8.5546875" style="3" customWidth="1"/>
    <col min="6666" max="6666" width="8.109375" style="3" customWidth="1"/>
    <col min="6667" max="6667" width="9.44140625" style="3" customWidth="1"/>
    <col min="6668" max="6668" width="6.6640625" style="3" customWidth="1"/>
    <col min="6669" max="6669" width="11.44140625" style="3" customWidth="1"/>
    <col min="6670" max="6912" width="9.109375" style="3"/>
    <col min="6913" max="6913" width="61.6640625" style="3" customWidth="1"/>
    <col min="6914" max="6914" width="4.6640625" style="3" customWidth="1"/>
    <col min="6915" max="6915" width="3.88671875" style="3" customWidth="1"/>
    <col min="6916" max="6916" width="7.5546875" style="3" customWidth="1"/>
    <col min="6917" max="6917" width="9.109375" style="3" customWidth="1"/>
    <col min="6918" max="6918" width="8.109375" style="3" customWidth="1"/>
    <col min="6919" max="6919" width="7.44140625" style="3" customWidth="1"/>
    <col min="6920" max="6920" width="8.88671875" style="3" customWidth="1"/>
    <col min="6921" max="6921" width="8.5546875" style="3" customWidth="1"/>
    <col min="6922" max="6922" width="8.109375" style="3" customWidth="1"/>
    <col min="6923" max="6923" width="9.44140625" style="3" customWidth="1"/>
    <col min="6924" max="6924" width="6.6640625" style="3" customWidth="1"/>
    <col min="6925" max="6925" width="11.44140625" style="3" customWidth="1"/>
    <col min="6926" max="7168" width="9.109375" style="3"/>
    <col min="7169" max="7169" width="61.6640625" style="3" customWidth="1"/>
    <col min="7170" max="7170" width="4.6640625" style="3" customWidth="1"/>
    <col min="7171" max="7171" width="3.88671875" style="3" customWidth="1"/>
    <col min="7172" max="7172" width="7.5546875" style="3" customWidth="1"/>
    <col min="7173" max="7173" width="9.109375" style="3" customWidth="1"/>
    <col min="7174" max="7174" width="8.109375" style="3" customWidth="1"/>
    <col min="7175" max="7175" width="7.44140625" style="3" customWidth="1"/>
    <col min="7176" max="7176" width="8.88671875" style="3" customWidth="1"/>
    <col min="7177" max="7177" width="8.5546875" style="3" customWidth="1"/>
    <col min="7178" max="7178" width="8.109375" style="3" customWidth="1"/>
    <col min="7179" max="7179" width="9.44140625" style="3" customWidth="1"/>
    <col min="7180" max="7180" width="6.6640625" style="3" customWidth="1"/>
    <col min="7181" max="7181" width="11.44140625" style="3" customWidth="1"/>
    <col min="7182" max="7424" width="9.109375" style="3"/>
    <col min="7425" max="7425" width="61.6640625" style="3" customWidth="1"/>
    <col min="7426" max="7426" width="4.6640625" style="3" customWidth="1"/>
    <col min="7427" max="7427" width="3.88671875" style="3" customWidth="1"/>
    <col min="7428" max="7428" width="7.5546875" style="3" customWidth="1"/>
    <col min="7429" max="7429" width="9.109375" style="3" customWidth="1"/>
    <col min="7430" max="7430" width="8.109375" style="3" customWidth="1"/>
    <col min="7431" max="7431" width="7.44140625" style="3" customWidth="1"/>
    <col min="7432" max="7432" width="8.88671875" style="3" customWidth="1"/>
    <col min="7433" max="7433" width="8.5546875" style="3" customWidth="1"/>
    <col min="7434" max="7434" width="8.109375" style="3" customWidth="1"/>
    <col min="7435" max="7435" width="9.44140625" style="3" customWidth="1"/>
    <col min="7436" max="7436" width="6.6640625" style="3" customWidth="1"/>
    <col min="7437" max="7437" width="11.44140625" style="3" customWidth="1"/>
    <col min="7438" max="7680" width="9.109375" style="3"/>
    <col min="7681" max="7681" width="61.6640625" style="3" customWidth="1"/>
    <col min="7682" max="7682" width="4.6640625" style="3" customWidth="1"/>
    <col min="7683" max="7683" width="3.88671875" style="3" customWidth="1"/>
    <col min="7684" max="7684" width="7.5546875" style="3" customWidth="1"/>
    <col min="7685" max="7685" width="9.109375" style="3" customWidth="1"/>
    <col min="7686" max="7686" width="8.109375" style="3" customWidth="1"/>
    <col min="7687" max="7687" width="7.44140625" style="3" customWidth="1"/>
    <col min="7688" max="7688" width="8.88671875" style="3" customWidth="1"/>
    <col min="7689" max="7689" width="8.5546875" style="3" customWidth="1"/>
    <col min="7690" max="7690" width="8.109375" style="3" customWidth="1"/>
    <col min="7691" max="7691" width="9.44140625" style="3" customWidth="1"/>
    <col min="7692" max="7692" width="6.6640625" style="3" customWidth="1"/>
    <col min="7693" max="7693" width="11.44140625" style="3" customWidth="1"/>
    <col min="7694" max="7936" width="9.109375" style="3"/>
    <col min="7937" max="7937" width="61.6640625" style="3" customWidth="1"/>
    <col min="7938" max="7938" width="4.6640625" style="3" customWidth="1"/>
    <col min="7939" max="7939" width="3.88671875" style="3" customWidth="1"/>
    <col min="7940" max="7940" width="7.5546875" style="3" customWidth="1"/>
    <col min="7941" max="7941" width="9.109375" style="3" customWidth="1"/>
    <col min="7942" max="7942" width="8.109375" style="3" customWidth="1"/>
    <col min="7943" max="7943" width="7.44140625" style="3" customWidth="1"/>
    <col min="7944" max="7944" width="8.88671875" style="3" customWidth="1"/>
    <col min="7945" max="7945" width="8.5546875" style="3" customWidth="1"/>
    <col min="7946" max="7946" width="8.109375" style="3" customWidth="1"/>
    <col min="7947" max="7947" width="9.44140625" style="3" customWidth="1"/>
    <col min="7948" max="7948" width="6.6640625" style="3" customWidth="1"/>
    <col min="7949" max="7949" width="11.44140625" style="3" customWidth="1"/>
    <col min="7950" max="8192" width="9.109375" style="3"/>
    <col min="8193" max="8193" width="61.6640625" style="3" customWidth="1"/>
    <col min="8194" max="8194" width="4.6640625" style="3" customWidth="1"/>
    <col min="8195" max="8195" width="3.88671875" style="3" customWidth="1"/>
    <col min="8196" max="8196" width="7.5546875" style="3" customWidth="1"/>
    <col min="8197" max="8197" width="9.109375" style="3" customWidth="1"/>
    <col min="8198" max="8198" width="8.109375" style="3" customWidth="1"/>
    <col min="8199" max="8199" width="7.44140625" style="3" customWidth="1"/>
    <col min="8200" max="8200" width="8.88671875" style="3" customWidth="1"/>
    <col min="8201" max="8201" width="8.5546875" style="3" customWidth="1"/>
    <col min="8202" max="8202" width="8.109375" style="3" customWidth="1"/>
    <col min="8203" max="8203" width="9.44140625" style="3" customWidth="1"/>
    <col min="8204" max="8204" width="6.6640625" style="3" customWidth="1"/>
    <col min="8205" max="8205" width="11.44140625" style="3" customWidth="1"/>
    <col min="8206" max="8448" width="9.109375" style="3"/>
    <col min="8449" max="8449" width="61.6640625" style="3" customWidth="1"/>
    <col min="8450" max="8450" width="4.6640625" style="3" customWidth="1"/>
    <col min="8451" max="8451" width="3.88671875" style="3" customWidth="1"/>
    <col min="8452" max="8452" width="7.5546875" style="3" customWidth="1"/>
    <col min="8453" max="8453" width="9.109375" style="3" customWidth="1"/>
    <col min="8454" max="8454" width="8.109375" style="3" customWidth="1"/>
    <col min="8455" max="8455" width="7.44140625" style="3" customWidth="1"/>
    <col min="8456" max="8456" width="8.88671875" style="3" customWidth="1"/>
    <col min="8457" max="8457" width="8.5546875" style="3" customWidth="1"/>
    <col min="8458" max="8458" width="8.109375" style="3" customWidth="1"/>
    <col min="8459" max="8459" width="9.44140625" style="3" customWidth="1"/>
    <col min="8460" max="8460" width="6.6640625" style="3" customWidth="1"/>
    <col min="8461" max="8461" width="11.44140625" style="3" customWidth="1"/>
    <col min="8462" max="8704" width="9.109375" style="3"/>
    <col min="8705" max="8705" width="61.6640625" style="3" customWidth="1"/>
    <col min="8706" max="8706" width="4.6640625" style="3" customWidth="1"/>
    <col min="8707" max="8707" width="3.88671875" style="3" customWidth="1"/>
    <col min="8708" max="8708" width="7.5546875" style="3" customWidth="1"/>
    <col min="8709" max="8709" width="9.109375" style="3" customWidth="1"/>
    <col min="8710" max="8710" width="8.109375" style="3" customWidth="1"/>
    <col min="8711" max="8711" width="7.44140625" style="3" customWidth="1"/>
    <col min="8712" max="8712" width="8.88671875" style="3" customWidth="1"/>
    <col min="8713" max="8713" width="8.5546875" style="3" customWidth="1"/>
    <col min="8714" max="8714" width="8.109375" style="3" customWidth="1"/>
    <col min="8715" max="8715" width="9.44140625" style="3" customWidth="1"/>
    <col min="8716" max="8716" width="6.6640625" style="3" customWidth="1"/>
    <col min="8717" max="8717" width="11.44140625" style="3" customWidth="1"/>
    <col min="8718" max="8960" width="9.109375" style="3"/>
    <col min="8961" max="8961" width="61.6640625" style="3" customWidth="1"/>
    <col min="8962" max="8962" width="4.6640625" style="3" customWidth="1"/>
    <col min="8963" max="8963" width="3.88671875" style="3" customWidth="1"/>
    <col min="8964" max="8964" width="7.5546875" style="3" customWidth="1"/>
    <col min="8965" max="8965" width="9.109375" style="3" customWidth="1"/>
    <col min="8966" max="8966" width="8.109375" style="3" customWidth="1"/>
    <col min="8967" max="8967" width="7.44140625" style="3" customWidth="1"/>
    <col min="8968" max="8968" width="8.88671875" style="3" customWidth="1"/>
    <col min="8969" max="8969" width="8.5546875" style="3" customWidth="1"/>
    <col min="8970" max="8970" width="8.109375" style="3" customWidth="1"/>
    <col min="8971" max="8971" width="9.44140625" style="3" customWidth="1"/>
    <col min="8972" max="8972" width="6.6640625" style="3" customWidth="1"/>
    <col min="8973" max="8973" width="11.44140625" style="3" customWidth="1"/>
    <col min="8974" max="9216" width="9.109375" style="3"/>
    <col min="9217" max="9217" width="61.6640625" style="3" customWidth="1"/>
    <col min="9218" max="9218" width="4.6640625" style="3" customWidth="1"/>
    <col min="9219" max="9219" width="3.88671875" style="3" customWidth="1"/>
    <col min="9220" max="9220" width="7.5546875" style="3" customWidth="1"/>
    <col min="9221" max="9221" width="9.109375" style="3" customWidth="1"/>
    <col min="9222" max="9222" width="8.109375" style="3" customWidth="1"/>
    <col min="9223" max="9223" width="7.44140625" style="3" customWidth="1"/>
    <col min="9224" max="9224" width="8.88671875" style="3" customWidth="1"/>
    <col min="9225" max="9225" width="8.5546875" style="3" customWidth="1"/>
    <col min="9226" max="9226" width="8.109375" style="3" customWidth="1"/>
    <col min="9227" max="9227" width="9.44140625" style="3" customWidth="1"/>
    <col min="9228" max="9228" width="6.6640625" style="3" customWidth="1"/>
    <col min="9229" max="9229" width="11.44140625" style="3" customWidth="1"/>
    <col min="9230" max="9472" width="9.109375" style="3"/>
    <col min="9473" max="9473" width="61.6640625" style="3" customWidth="1"/>
    <col min="9474" max="9474" width="4.6640625" style="3" customWidth="1"/>
    <col min="9475" max="9475" width="3.88671875" style="3" customWidth="1"/>
    <col min="9476" max="9476" width="7.5546875" style="3" customWidth="1"/>
    <col min="9477" max="9477" width="9.109375" style="3" customWidth="1"/>
    <col min="9478" max="9478" width="8.109375" style="3" customWidth="1"/>
    <col min="9479" max="9479" width="7.44140625" style="3" customWidth="1"/>
    <col min="9480" max="9480" width="8.88671875" style="3" customWidth="1"/>
    <col min="9481" max="9481" width="8.5546875" style="3" customWidth="1"/>
    <col min="9482" max="9482" width="8.109375" style="3" customWidth="1"/>
    <col min="9483" max="9483" width="9.44140625" style="3" customWidth="1"/>
    <col min="9484" max="9484" width="6.6640625" style="3" customWidth="1"/>
    <col min="9485" max="9485" width="11.44140625" style="3" customWidth="1"/>
    <col min="9486" max="9728" width="9.109375" style="3"/>
    <col min="9729" max="9729" width="61.6640625" style="3" customWidth="1"/>
    <col min="9730" max="9730" width="4.6640625" style="3" customWidth="1"/>
    <col min="9731" max="9731" width="3.88671875" style="3" customWidth="1"/>
    <col min="9732" max="9732" width="7.5546875" style="3" customWidth="1"/>
    <col min="9733" max="9733" width="9.109375" style="3" customWidth="1"/>
    <col min="9734" max="9734" width="8.109375" style="3" customWidth="1"/>
    <col min="9735" max="9735" width="7.44140625" style="3" customWidth="1"/>
    <col min="9736" max="9736" width="8.88671875" style="3" customWidth="1"/>
    <col min="9737" max="9737" width="8.5546875" style="3" customWidth="1"/>
    <col min="9738" max="9738" width="8.109375" style="3" customWidth="1"/>
    <col min="9739" max="9739" width="9.44140625" style="3" customWidth="1"/>
    <col min="9740" max="9740" width="6.6640625" style="3" customWidth="1"/>
    <col min="9741" max="9741" width="11.44140625" style="3" customWidth="1"/>
    <col min="9742" max="9984" width="9.109375" style="3"/>
    <col min="9985" max="9985" width="61.6640625" style="3" customWidth="1"/>
    <col min="9986" max="9986" width="4.6640625" style="3" customWidth="1"/>
    <col min="9987" max="9987" width="3.88671875" style="3" customWidth="1"/>
    <col min="9988" max="9988" width="7.5546875" style="3" customWidth="1"/>
    <col min="9989" max="9989" width="9.109375" style="3" customWidth="1"/>
    <col min="9990" max="9990" width="8.109375" style="3" customWidth="1"/>
    <col min="9991" max="9991" width="7.44140625" style="3" customWidth="1"/>
    <col min="9992" max="9992" width="8.88671875" style="3" customWidth="1"/>
    <col min="9993" max="9993" width="8.5546875" style="3" customWidth="1"/>
    <col min="9994" max="9994" width="8.109375" style="3" customWidth="1"/>
    <col min="9995" max="9995" width="9.44140625" style="3" customWidth="1"/>
    <col min="9996" max="9996" width="6.6640625" style="3" customWidth="1"/>
    <col min="9997" max="9997" width="11.44140625" style="3" customWidth="1"/>
    <col min="9998" max="10240" width="9.109375" style="3"/>
    <col min="10241" max="10241" width="61.6640625" style="3" customWidth="1"/>
    <col min="10242" max="10242" width="4.6640625" style="3" customWidth="1"/>
    <col min="10243" max="10243" width="3.88671875" style="3" customWidth="1"/>
    <col min="10244" max="10244" width="7.5546875" style="3" customWidth="1"/>
    <col min="10245" max="10245" width="9.109375" style="3" customWidth="1"/>
    <col min="10246" max="10246" width="8.109375" style="3" customWidth="1"/>
    <col min="10247" max="10247" width="7.44140625" style="3" customWidth="1"/>
    <col min="10248" max="10248" width="8.88671875" style="3" customWidth="1"/>
    <col min="10249" max="10249" width="8.5546875" style="3" customWidth="1"/>
    <col min="10250" max="10250" width="8.109375" style="3" customWidth="1"/>
    <col min="10251" max="10251" width="9.44140625" style="3" customWidth="1"/>
    <col min="10252" max="10252" width="6.6640625" style="3" customWidth="1"/>
    <col min="10253" max="10253" width="11.44140625" style="3" customWidth="1"/>
    <col min="10254" max="10496" width="9.109375" style="3"/>
    <col min="10497" max="10497" width="61.6640625" style="3" customWidth="1"/>
    <col min="10498" max="10498" width="4.6640625" style="3" customWidth="1"/>
    <col min="10499" max="10499" width="3.88671875" style="3" customWidth="1"/>
    <col min="10500" max="10500" width="7.5546875" style="3" customWidth="1"/>
    <col min="10501" max="10501" width="9.109375" style="3" customWidth="1"/>
    <col min="10502" max="10502" width="8.109375" style="3" customWidth="1"/>
    <col min="10503" max="10503" width="7.44140625" style="3" customWidth="1"/>
    <col min="10504" max="10504" width="8.88671875" style="3" customWidth="1"/>
    <col min="10505" max="10505" width="8.5546875" style="3" customWidth="1"/>
    <col min="10506" max="10506" width="8.109375" style="3" customWidth="1"/>
    <col min="10507" max="10507" width="9.44140625" style="3" customWidth="1"/>
    <col min="10508" max="10508" width="6.6640625" style="3" customWidth="1"/>
    <col min="10509" max="10509" width="11.44140625" style="3" customWidth="1"/>
    <col min="10510" max="10752" width="9.109375" style="3"/>
    <col min="10753" max="10753" width="61.6640625" style="3" customWidth="1"/>
    <col min="10754" max="10754" width="4.6640625" style="3" customWidth="1"/>
    <col min="10755" max="10755" width="3.88671875" style="3" customWidth="1"/>
    <col min="10756" max="10756" width="7.5546875" style="3" customWidth="1"/>
    <col min="10757" max="10757" width="9.109375" style="3" customWidth="1"/>
    <col min="10758" max="10758" width="8.109375" style="3" customWidth="1"/>
    <col min="10759" max="10759" width="7.44140625" style="3" customWidth="1"/>
    <col min="10760" max="10760" width="8.88671875" style="3" customWidth="1"/>
    <col min="10761" max="10761" width="8.5546875" style="3" customWidth="1"/>
    <col min="10762" max="10762" width="8.109375" style="3" customWidth="1"/>
    <col min="10763" max="10763" width="9.44140625" style="3" customWidth="1"/>
    <col min="10764" max="10764" width="6.6640625" style="3" customWidth="1"/>
    <col min="10765" max="10765" width="11.44140625" style="3" customWidth="1"/>
    <col min="10766" max="11008" width="9.109375" style="3"/>
    <col min="11009" max="11009" width="61.6640625" style="3" customWidth="1"/>
    <col min="11010" max="11010" width="4.6640625" style="3" customWidth="1"/>
    <col min="11011" max="11011" width="3.88671875" style="3" customWidth="1"/>
    <col min="11012" max="11012" width="7.5546875" style="3" customWidth="1"/>
    <col min="11013" max="11013" width="9.109375" style="3" customWidth="1"/>
    <col min="11014" max="11014" width="8.109375" style="3" customWidth="1"/>
    <col min="11015" max="11015" width="7.44140625" style="3" customWidth="1"/>
    <col min="11016" max="11016" width="8.88671875" style="3" customWidth="1"/>
    <col min="11017" max="11017" width="8.5546875" style="3" customWidth="1"/>
    <col min="11018" max="11018" width="8.109375" style="3" customWidth="1"/>
    <col min="11019" max="11019" width="9.44140625" style="3" customWidth="1"/>
    <col min="11020" max="11020" width="6.6640625" style="3" customWidth="1"/>
    <col min="11021" max="11021" width="11.44140625" style="3" customWidth="1"/>
    <col min="11022" max="11264" width="9.109375" style="3"/>
    <col min="11265" max="11265" width="61.6640625" style="3" customWidth="1"/>
    <col min="11266" max="11266" width="4.6640625" style="3" customWidth="1"/>
    <col min="11267" max="11267" width="3.88671875" style="3" customWidth="1"/>
    <col min="11268" max="11268" width="7.5546875" style="3" customWidth="1"/>
    <col min="11269" max="11269" width="9.109375" style="3" customWidth="1"/>
    <col min="11270" max="11270" width="8.109375" style="3" customWidth="1"/>
    <col min="11271" max="11271" width="7.44140625" style="3" customWidth="1"/>
    <col min="11272" max="11272" width="8.88671875" style="3" customWidth="1"/>
    <col min="11273" max="11273" width="8.5546875" style="3" customWidth="1"/>
    <col min="11274" max="11274" width="8.109375" style="3" customWidth="1"/>
    <col min="11275" max="11275" width="9.44140625" style="3" customWidth="1"/>
    <col min="11276" max="11276" width="6.6640625" style="3" customWidth="1"/>
    <col min="11277" max="11277" width="11.44140625" style="3" customWidth="1"/>
    <col min="11278" max="11520" width="9.109375" style="3"/>
    <col min="11521" max="11521" width="61.6640625" style="3" customWidth="1"/>
    <col min="11522" max="11522" width="4.6640625" style="3" customWidth="1"/>
    <col min="11523" max="11523" width="3.88671875" style="3" customWidth="1"/>
    <col min="11524" max="11524" width="7.5546875" style="3" customWidth="1"/>
    <col min="11525" max="11525" width="9.109375" style="3" customWidth="1"/>
    <col min="11526" max="11526" width="8.109375" style="3" customWidth="1"/>
    <col min="11527" max="11527" width="7.44140625" style="3" customWidth="1"/>
    <col min="11528" max="11528" width="8.88671875" style="3" customWidth="1"/>
    <col min="11529" max="11529" width="8.5546875" style="3" customWidth="1"/>
    <col min="11530" max="11530" width="8.109375" style="3" customWidth="1"/>
    <col min="11531" max="11531" width="9.44140625" style="3" customWidth="1"/>
    <col min="11532" max="11532" width="6.6640625" style="3" customWidth="1"/>
    <col min="11533" max="11533" width="11.44140625" style="3" customWidth="1"/>
    <col min="11534" max="11776" width="9.109375" style="3"/>
    <col min="11777" max="11777" width="61.6640625" style="3" customWidth="1"/>
    <col min="11778" max="11778" width="4.6640625" style="3" customWidth="1"/>
    <col min="11779" max="11779" width="3.88671875" style="3" customWidth="1"/>
    <col min="11780" max="11780" width="7.5546875" style="3" customWidth="1"/>
    <col min="11781" max="11781" width="9.109375" style="3" customWidth="1"/>
    <col min="11782" max="11782" width="8.109375" style="3" customWidth="1"/>
    <col min="11783" max="11783" width="7.44140625" style="3" customWidth="1"/>
    <col min="11784" max="11784" width="8.88671875" style="3" customWidth="1"/>
    <col min="11785" max="11785" width="8.5546875" style="3" customWidth="1"/>
    <col min="11786" max="11786" width="8.109375" style="3" customWidth="1"/>
    <col min="11787" max="11787" width="9.44140625" style="3" customWidth="1"/>
    <col min="11788" max="11788" width="6.6640625" style="3" customWidth="1"/>
    <col min="11789" max="11789" width="11.44140625" style="3" customWidth="1"/>
    <col min="11790" max="12032" width="9.109375" style="3"/>
    <col min="12033" max="12033" width="61.6640625" style="3" customWidth="1"/>
    <col min="12034" max="12034" width="4.6640625" style="3" customWidth="1"/>
    <col min="12035" max="12035" width="3.88671875" style="3" customWidth="1"/>
    <col min="12036" max="12036" width="7.5546875" style="3" customWidth="1"/>
    <col min="12037" max="12037" width="9.109375" style="3" customWidth="1"/>
    <col min="12038" max="12038" width="8.109375" style="3" customWidth="1"/>
    <col min="12039" max="12039" width="7.44140625" style="3" customWidth="1"/>
    <col min="12040" max="12040" width="8.88671875" style="3" customWidth="1"/>
    <col min="12041" max="12041" width="8.5546875" style="3" customWidth="1"/>
    <col min="12042" max="12042" width="8.109375" style="3" customWidth="1"/>
    <col min="12043" max="12043" width="9.44140625" style="3" customWidth="1"/>
    <col min="12044" max="12044" width="6.6640625" style="3" customWidth="1"/>
    <col min="12045" max="12045" width="11.44140625" style="3" customWidth="1"/>
    <col min="12046" max="12288" width="9.109375" style="3"/>
    <col min="12289" max="12289" width="61.6640625" style="3" customWidth="1"/>
    <col min="12290" max="12290" width="4.6640625" style="3" customWidth="1"/>
    <col min="12291" max="12291" width="3.88671875" style="3" customWidth="1"/>
    <col min="12292" max="12292" width="7.5546875" style="3" customWidth="1"/>
    <col min="12293" max="12293" width="9.109375" style="3" customWidth="1"/>
    <col min="12294" max="12294" width="8.109375" style="3" customWidth="1"/>
    <col min="12295" max="12295" width="7.44140625" style="3" customWidth="1"/>
    <col min="12296" max="12296" width="8.88671875" style="3" customWidth="1"/>
    <col min="12297" max="12297" width="8.5546875" style="3" customWidth="1"/>
    <col min="12298" max="12298" width="8.109375" style="3" customWidth="1"/>
    <col min="12299" max="12299" width="9.44140625" style="3" customWidth="1"/>
    <col min="12300" max="12300" width="6.6640625" style="3" customWidth="1"/>
    <col min="12301" max="12301" width="11.44140625" style="3" customWidth="1"/>
    <col min="12302" max="12544" width="9.109375" style="3"/>
    <col min="12545" max="12545" width="61.6640625" style="3" customWidth="1"/>
    <col min="12546" max="12546" width="4.6640625" style="3" customWidth="1"/>
    <col min="12547" max="12547" width="3.88671875" style="3" customWidth="1"/>
    <col min="12548" max="12548" width="7.5546875" style="3" customWidth="1"/>
    <col min="12549" max="12549" width="9.109375" style="3" customWidth="1"/>
    <col min="12550" max="12550" width="8.109375" style="3" customWidth="1"/>
    <col min="12551" max="12551" width="7.44140625" style="3" customWidth="1"/>
    <col min="12552" max="12552" width="8.88671875" style="3" customWidth="1"/>
    <col min="12553" max="12553" width="8.5546875" style="3" customWidth="1"/>
    <col min="12554" max="12554" width="8.109375" style="3" customWidth="1"/>
    <col min="12555" max="12555" width="9.44140625" style="3" customWidth="1"/>
    <col min="12556" max="12556" width="6.6640625" style="3" customWidth="1"/>
    <col min="12557" max="12557" width="11.44140625" style="3" customWidth="1"/>
    <col min="12558" max="12800" width="9.109375" style="3"/>
    <col min="12801" max="12801" width="61.6640625" style="3" customWidth="1"/>
    <col min="12802" max="12802" width="4.6640625" style="3" customWidth="1"/>
    <col min="12803" max="12803" width="3.88671875" style="3" customWidth="1"/>
    <col min="12804" max="12804" width="7.5546875" style="3" customWidth="1"/>
    <col min="12805" max="12805" width="9.109375" style="3" customWidth="1"/>
    <col min="12806" max="12806" width="8.109375" style="3" customWidth="1"/>
    <col min="12807" max="12807" width="7.44140625" style="3" customWidth="1"/>
    <col min="12808" max="12808" width="8.88671875" style="3" customWidth="1"/>
    <col min="12809" max="12809" width="8.5546875" style="3" customWidth="1"/>
    <col min="12810" max="12810" width="8.109375" style="3" customWidth="1"/>
    <col min="12811" max="12811" width="9.44140625" style="3" customWidth="1"/>
    <col min="12812" max="12812" width="6.6640625" style="3" customWidth="1"/>
    <col min="12813" max="12813" width="11.44140625" style="3" customWidth="1"/>
    <col min="12814" max="13056" width="9.109375" style="3"/>
    <col min="13057" max="13057" width="61.6640625" style="3" customWidth="1"/>
    <col min="13058" max="13058" width="4.6640625" style="3" customWidth="1"/>
    <col min="13059" max="13059" width="3.88671875" style="3" customWidth="1"/>
    <col min="13060" max="13060" width="7.5546875" style="3" customWidth="1"/>
    <col min="13061" max="13061" width="9.109375" style="3" customWidth="1"/>
    <col min="13062" max="13062" width="8.109375" style="3" customWidth="1"/>
    <col min="13063" max="13063" width="7.44140625" style="3" customWidth="1"/>
    <col min="13064" max="13064" width="8.88671875" style="3" customWidth="1"/>
    <col min="13065" max="13065" width="8.5546875" style="3" customWidth="1"/>
    <col min="13066" max="13066" width="8.109375" style="3" customWidth="1"/>
    <col min="13067" max="13067" width="9.44140625" style="3" customWidth="1"/>
    <col min="13068" max="13068" width="6.6640625" style="3" customWidth="1"/>
    <col min="13069" max="13069" width="11.44140625" style="3" customWidth="1"/>
    <col min="13070" max="13312" width="9.109375" style="3"/>
    <col min="13313" max="13313" width="61.6640625" style="3" customWidth="1"/>
    <col min="13314" max="13314" width="4.6640625" style="3" customWidth="1"/>
    <col min="13315" max="13315" width="3.88671875" style="3" customWidth="1"/>
    <col min="13316" max="13316" width="7.5546875" style="3" customWidth="1"/>
    <col min="13317" max="13317" width="9.109375" style="3" customWidth="1"/>
    <col min="13318" max="13318" width="8.109375" style="3" customWidth="1"/>
    <col min="13319" max="13319" width="7.44140625" style="3" customWidth="1"/>
    <col min="13320" max="13320" width="8.88671875" style="3" customWidth="1"/>
    <col min="13321" max="13321" width="8.5546875" style="3" customWidth="1"/>
    <col min="13322" max="13322" width="8.109375" style="3" customWidth="1"/>
    <col min="13323" max="13323" width="9.44140625" style="3" customWidth="1"/>
    <col min="13324" max="13324" width="6.6640625" style="3" customWidth="1"/>
    <col min="13325" max="13325" width="11.44140625" style="3" customWidth="1"/>
    <col min="13326" max="13568" width="9.109375" style="3"/>
    <col min="13569" max="13569" width="61.6640625" style="3" customWidth="1"/>
    <col min="13570" max="13570" width="4.6640625" style="3" customWidth="1"/>
    <col min="13571" max="13571" width="3.88671875" style="3" customWidth="1"/>
    <col min="13572" max="13572" width="7.5546875" style="3" customWidth="1"/>
    <col min="13573" max="13573" width="9.109375" style="3" customWidth="1"/>
    <col min="13574" max="13574" width="8.109375" style="3" customWidth="1"/>
    <col min="13575" max="13575" width="7.44140625" style="3" customWidth="1"/>
    <col min="13576" max="13576" width="8.88671875" style="3" customWidth="1"/>
    <col min="13577" max="13577" width="8.5546875" style="3" customWidth="1"/>
    <col min="13578" max="13578" width="8.109375" style="3" customWidth="1"/>
    <col min="13579" max="13579" width="9.44140625" style="3" customWidth="1"/>
    <col min="13580" max="13580" width="6.6640625" style="3" customWidth="1"/>
    <col min="13581" max="13581" width="11.44140625" style="3" customWidth="1"/>
    <col min="13582" max="13824" width="9.109375" style="3"/>
    <col min="13825" max="13825" width="61.6640625" style="3" customWidth="1"/>
    <col min="13826" max="13826" width="4.6640625" style="3" customWidth="1"/>
    <col min="13827" max="13827" width="3.88671875" style="3" customWidth="1"/>
    <col min="13828" max="13828" width="7.5546875" style="3" customWidth="1"/>
    <col min="13829" max="13829" width="9.109375" style="3" customWidth="1"/>
    <col min="13830" max="13830" width="8.109375" style="3" customWidth="1"/>
    <col min="13831" max="13831" width="7.44140625" style="3" customWidth="1"/>
    <col min="13832" max="13832" width="8.88671875" style="3" customWidth="1"/>
    <col min="13833" max="13833" width="8.5546875" style="3" customWidth="1"/>
    <col min="13834" max="13834" width="8.109375" style="3" customWidth="1"/>
    <col min="13835" max="13835" width="9.44140625" style="3" customWidth="1"/>
    <col min="13836" max="13836" width="6.6640625" style="3" customWidth="1"/>
    <col min="13837" max="13837" width="11.44140625" style="3" customWidth="1"/>
    <col min="13838" max="14080" width="9.109375" style="3"/>
    <col min="14081" max="14081" width="61.6640625" style="3" customWidth="1"/>
    <col min="14082" max="14082" width="4.6640625" style="3" customWidth="1"/>
    <col min="14083" max="14083" width="3.88671875" style="3" customWidth="1"/>
    <col min="14084" max="14084" width="7.5546875" style="3" customWidth="1"/>
    <col min="14085" max="14085" width="9.109375" style="3" customWidth="1"/>
    <col min="14086" max="14086" width="8.109375" style="3" customWidth="1"/>
    <col min="14087" max="14087" width="7.44140625" style="3" customWidth="1"/>
    <col min="14088" max="14088" width="8.88671875" style="3" customWidth="1"/>
    <col min="14089" max="14089" width="8.5546875" style="3" customWidth="1"/>
    <col min="14090" max="14090" width="8.109375" style="3" customWidth="1"/>
    <col min="14091" max="14091" width="9.44140625" style="3" customWidth="1"/>
    <col min="14092" max="14092" width="6.6640625" style="3" customWidth="1"/>
    <col min="14093" max="14093" width="11.44140625" style="3" customWidth="1"/>
    <col min="14094" max="14336" width="9.109375" style="3"/>
    <col min="14337" max="14337" width="61.6640625" style="3" customWidth="1"/>
    <col min="14338" max="14338" width="4.6640625" style="3" customWidth="1"/>
    <col min="14339" max="14339" width="3.88671875" style="3" customWidth="1"/>
    <col min="14340" max="14340" width="7.5546875" style="3" customWidth="1"/>
    <col min="14341" max="14341" width="9.109375" style="3" customWidth="1"/>
    <col min="14342" max="14342" width="8.109375" style="3" customWidth="1"/>
    <col min="14343" max="14343" width="7.44140625" style="3" customWidth="1"/>
    <col min="14344" max="14344" width="8.88671875" style="3" customWidth="1"/>
    <col min="14345" max="14345" width="8.5546875" style="3" customWidth="1"/>
    <col min="14346" max="14346" width="8.109375" style="3" customWidth="1"/>
    <col min="14347" max="14347" width="9.44140625" style="3" customWidth="1"/>
    <col min="14348" max="14348" width="6.6640625" style="3" customWidth="1"/>
    <col min="14349" max="14349" width="11.44140625" style="3" customWidth="1"/>
    <col min="14350" max="14592" width="9.109375" style="3"/>
    <col min="14593" max="14593" width="61.6640625" style="3" customWidth="1"/>
    <col min="14594" max="14594" width="4.6640625" style="3" customWidth="1"/>
    <col min="14595" max="14595" width="3.88671875" style="3" customWidth="1"/>
    <col min="14596" max="14596" width="7.5546875" style="3" customWidth="1"/>
    <col min="14597" max="14597" width="9.109375" style="3" customWidth="1"/>
    <col min="14598" max="14598" width="8.109375" style="3" customWidth="1"/>
    <col min="14599" max="14599" width="7.44140625" style="3" customWidth="1"/>
    <col min="14600" max="14600" width="8.88671875" style="3" customWidth="1"/>
    <col min="14601" max="14601" width="8.5546875" style="3" customWidth="1"/>
    <col min="14602" max="14602" width="8.109375" style="3" customWidth="1"/>
    <col min="14603" max="14603" width="9.44140625" style="3" customWidth="1"/>
    <col min="14604" max="14604" width="6.6640625" style="3" customWidth="1"/>
    <col min="14605" max="14605" width="11.44140625" style="3" customWidth="1"/>
    <col min="14606" max="14848" width="9.109375" style="3"/>
    <col min="14849" max="14849" width="61.6640625" style="3" customWidth="1"/>
    <col min="14850" max="14850" width="4.6640625" style="3" customWidth="1"/>
    <col min="14851" max="14851" width="3.88671875" style="3" customWidth="1"/>
    <col min="14852" max="14852" width="7.5546875" style="3" customWidth="1"/>
    <col min="14853" max="14853" width="9.109375" style="3" customWidth="1"/>
    <col min="14854" max="14854" width="8.109375" style="3" customWidth="1"/>
    <col min="14855" max="14855" width="7.44140625" style="3" customWidth="1"/>
    <col min="14856" max="14856" width="8.88671875" style="3" customWidth="1"/>
    <col min="14857" max="14857" width="8.5546875" style="3" customWidth="1"/>
    <col min="14858" max="14858" width="8.109375" style="3" customWidth="1"/>
    <col min="14859" max="14859" width="9.44140625" style="3" customWidth="1"/>
    <col min="14860" max="14860" width="6.6640625" style="3" customWidth="1"/>
    <col min="14861" max="14861" width="11.44140625" style="3" customWidth="1"/>
    <col min="14862" max="15104" width="9.109375" style="3"/>
    <col min="15105" max="15105" width="61.6640625" style="3" customWidth="1"/>
    <col min="15106" max="15106" width="4.6640625" style="3" customWidth="1"/>
    <col min="15107" max="15107" width="3.88671875" style="3" customWidth="1"/>
    <col min="15108" max="15108" width="7.5546875" style="3" customWidth="1"/>
    <col min="15109" max="15109" width="9.109375" style="3" customWidth="1"/>
    <col min="15110" max="15110" width="8.109375" style="3" customWidth="1"/>
    <col min="15111" max="15111" width="7.44140625" style="3" customWidth="1"/>
    <col min="15112" max="15112" width="8.88671875" style="3" customWidth="1"/>
    <col min="15113" max="15113" width="8.5546875" style="3" customWidth="1"/>
    <col min="15114" max="15114" width="8.109375" style="3" customWidth="1"/>
    <col min="15115" max="15115" width="9.44140625" style="3" customWidth="1"/>
    <col min="15116" max="15116" width="6.6640625" style="3" customWidth="1"/>
    <col min="15117" max="15117" width="11.44140625" style="3" customWidth="1"/>
    <col min="15118" max="15360" width="9.109375" style="3"/>
    <col min="15361" max="15361" width="61.6640625" style="3" customWidth="1"/>
    <col min="15362" max="15362" width="4.6640625" style="3" customWidth="1"/>
    <col min="15363" max="15363" width="3.88671875" style="3" customWidth="1"/>
    <col min="15364" max="15364" width="7.5546875" style="3" customWidth="1"/>
    <col min="15365" max="15365" width="9.109375" style="3" customWidth="1"/>
    <col min="15366" max="15366" width="8.109375" style="3" customWidth="1"/>
    <col min="15367" max="15367" width="7.44140625" style="3" customWidth="1"/>
    <col min="15368" max="15368" width="8.88671875" style="3" customWidth="1"/>
    <col min="15369" max="15369" width="8.5546875" style="3" customWidth="1"/>
    <col min="15370" max="15370" width="8.109375" style="3" customWidth="1"/>
    <col min="15371" max="15371" width="9.44140625" style="3" customWidth="1"/>
    <col min="15372" max="15372" width="6.6640625" style="3" customWidth="1"/>
    <col min="15373" max="15373" width="11.44140625" style="3" customWidth="1"/>
    <col min="15374" max="15616" width="9.109375" style="3"/>
    <col min="15617" max="15617" width="61.6640625" style="3" customWidth="1"/>
    <col min="15618" max="15618" width="4.6640625" style="3" customWidth="1"/>
    <col min="15619" max="15619" width="3.88671875" style="3" customWidth="1"/>
    <col min="15620" max="15620" width="7.5546875" style="3" customWidth="1"/>
    <col min="15621" max="15621" width="9.109375" style="3" customWidth="1"/>
    <col min="15622" max="15622" width="8.109375" style="3" customWidth="1"/>
    <col min="15623" max="15623" width="7.44140625" style="3" customWidth="1"/>
    <col min="15624" max="15624" width="8.88671875" style="3" customWidth="1"/>
    <col min="15625" max="15625" width="8.5546875" style="3" customWidth="1"/>
    <col min="15626" max="15626" width="8.109375" style="3" customWidth="1"/>
    <col min="15627" max="15627" width="9.44140625" style="3" customWidth="1"/>
    <col min="15628" max="15628" width="6.6640625" style="3" customWidth="1"/>
    <col min="15629" max="15629" width="11.44140625" style="3" customWidth="1"/>
    <col min="15630" max="15872" width="9.109375" style="3"/>
    <col min="15873" max="15873" width="61.6640625" style="3" customWidth="1"/>
    <col min="15874" max="15874" width="4.6640625" style="3" customWidth="1"/>
    <col min="15875" max="15875" width="3.88671875" style="3" customWidth="1"/>
    <col min="15876" max="15876" width="7.5546875" style="3" customWidth="1"/>
    <col min="15877" max="15877" width="9.109375" style="3" customWidth="1"/>
    <col min="15878" max="15878" width="8.109375" style="3" customWidth="1"/>
    <col min="15879" max="15879" width="7.44140625" style="3" customWidth="1"/>
    <col min="15880" max="15880" width="8.88671875" style="3" customWidth="1"/>
    <col min="15881" max="15881" width="8.5546875" style="3" customWidth="1"/>
    <col min="15882" max="15882" width="8.109375" style="3" customWidth="1"/>
    <col min="15883" max="15883" width="9.44140625" style="3" customWidth="1"/>
    <col min="15884" max="15884" width="6.6640625" style="3" customWidth="1"/>
    <col min="15885" max="15885" width="11.44140625" style="3" customWidth="1"/>
    <col min="15886" max="16128" width="9.109375" style="3"/>
    <col min="16129" max="16129" width="61.6640625" style="3" customWidth="1"/>
    <col min="16130" max="16130" width="4.6640625" style="3" customWidth="1"/>
    <col min="16131" max="16131" width="3.88671875" style="3" customWidth="1"/>
    <col min="16132" max="16132" width="7.5546875" style="3" customWidth="1"/>
    <col min="16133" max="16133" width="9.109375" style="3" customWidth="1"/>
    <col min="16134" max="16134" width="8.109375" style="3" customWidth="1"/>
    <col min="16135" max="16135" width="7.44140625" style="3" customWidth="1"/>
    <col min="16136" max="16136" width="8.88671875" style="3" customWidth="1"/>
    <col min="16137" max="16137" width="8.5546875" style="3" customWidth="1"/>
    <col min="16138" max="16138" width="8.109375" style="3" customWidth="1"/>
    <col min="16139" max="16139" width="9.44140625" style="3" customWidth="1"/>
    <col min="16140" max="16140" width="6.6640625" style="3" customWidth="1"/>
    <col min="16141" max="16141" width="11.44140625" style="3" customWidth="1"/>
    <col min="16142" max="16384" width="9.109375" style="3"/>
  </cols>
  <sheetData>
    <row r="1" spans="1:13" ht="15" customHeight="1" x14ac:dyDescent="0.25">
      <c r="J1" s="4" t="s">
        <v>165</v>
      </c>
      <c r="K1" s="4"/>
      <c r="L1" s="4"/>
      <c r="M1" s="4"/>
    </row>
    <row r="2" spans="1:13" ht="30.75" customHeight="1" x14ac:dyDescent="0.25">
      <c r="J2" s="4"/>
      <c r="K2" s="4"/>
      <c r="L2" s="4"/>
      <c r="M2" s="4"/>
    </row>
    <row r="3" spans="1:13" ht="0.75" customHeight="1" x14ac:dyDescent="0.25">
      <c r="J3" s="4"/>
      <c r="K3" s="4"/>
      <c r="L3" s="4"/>
      <c r="M3" s="4"/>
    </row>
    <row r="4" spans="1:13" x14ac:dyDescent="0.25">
      <c r="A4" s="5" t="s">
        <v>1</v>
      </c>
      <c r="B4" s="5"/>
      <c r="C4" s="5"/>
      <c r="D4" s="5"/>
      <c r="E4" s="5"/>
      <c r="F4" s="5"/>
      <c r="G4" s="5"/>
      <c r="H4" s="5"/>
      <c r="I4" s="5"/>
      <c r="J4" s="5"/>
      <c r="K4" s="5"/>
      <c r="L4" s="5"/>
      <c r="M4" s="5"/>
    </row>
    <row r="5" spans="1:13" x14ac:dyDescent="0.25">
      <c r="A5" s="6" t="str">
        <f>IF([2]ЗАПОЛНИТЬ!$F$7=1,CONCATENATE([2]шапки!A6),CONCATENATE([2]шапки!A6,[2]шапки!C6))</f>
        <v xml:space="preserve">про заборгованість за бюджетними коштами (форма   № 7д, </v>
      </c>
      <c r="B5" s="6"/>
      <c r="C5" s="6"/>
      <c r="D5" s="6"/>
      <c r="E5" s="6"/>
      <c r="F5" s="6"/>
      <c r="G5" s="6"/>
      <c r="H5" s="7" t="str">
        <f>IF([2]ЗАПОЛНИТЬ!$F$7=1,[2]шапки!C6,[2]шапки!D6)</f>
        <v xml:space="preserve">   №7м)</v>
      </c>
      <c r="I5" s="8" t="str">
        <f>IF([2]ЗАПОЛНИТЬ!$F$7=1,[2]шапки!D6,"")</f>
        <v/>
      </c>
      <c r="L5" s="8"/>
      <c r="M5" s="8"/>
    </row>
    <row r="6" spans="1:13" x14ac:dyDescent="0.25">
      <c r="A6" s="5" t="str">
        <f>CONCATENATE("на ",[2]ЗАПОЛНИТЬ!$B$18," ",[2]ЗАПОЛНИТЬ!$C$18)</f>
        <v>на 1 січня 2016 р.</v>
      </c>
      <c r="B6" s="5"/>
      <c r="C6" s="5"/>
      <c r="D6" s="5"/>
      <c r="E6" s="5"/>
      <c r="F6" s="5"/>
      <c r="G6" s="5"/>
      <c r="H6" s="5"/>
      <c r="I6" s="5"/>
      <c r="J6" s="5"/>
      <c r="K6" s="5"/>
      <c r="L6" s="5"/>
      <c r="M6" s="5"/>
    </row>
    <row r="7" spans="1:13" s="12" customFormat="1" ht="10.199999999999999" hidden="1" x14ac:dyDescent="0.2"/>
    <row r="8" spans="1:13" s="12" customFormat="1" ht="7.5" customHeight="1" x14ac:dyDescent="0.2">
      <c r="M8" s="13" t="s">
        <v>3</v>
      </c>
    </row>
    <row r="9" spans="1:13" s="12" customFormat="1" ht="21" customHeight="1" x14ac:dyDescent="0.25">
      <c r="A9" s="116" t="s">
        <v>4</v>
      </c>
      <c r="B9" s="15" t="str">
        <f>[2]ЗАПОЛНИТЬ!B3</f>
        <v>Вдділ освіти Амур -Нижньодніпровської у м.Дніпропетровську ради</v>
      </c>
      <c r="C9" s="15"/>
      <c r="D9" s="15"/>
      <c r="E9" s="15"/>
      <c r="F9" s="15"/>
      <c r="G9" s="15"/>
      <c r="H9" s="15"/>
      <c r="I9" s="15"/>
      <c r="J9" s="15"/>
      <c r="K9" s="117" t="str">
        <f>[2]ЗАПОЛНИТЬ!A13</f>
        <v>за ЄДРПОУ</v>
      </c>
      <c r="M9" s="17" t="str">
        <f>[2]ЗАПОЛНИТЬ!B13</f>
        <v>02142187</v>
      </c>
    </row>
    <row r="10" spans="1:13" s="12" customFormat="1" ht="11.25" customHeight="1" x14ac:dyDescent="0.25">
      <c r="A10" s="18" t="s">
        <v>6</v>
      </c>
      <c r="B10" s="19" t="str">
        <f>[2]ЗАПОЛНИТЬ!B5</f>
        <v>49023,м. Дніпропетровськ АНД район,пр. Воронцова,31</v>
      </c>
      <c r="C10" s="19"/>
      <c r="D10" s="19"/>
      <c r="E10" s="19"/>
      <c r="F10" s="19"/>
      <c r="G10" s="19"/>
      <c r="H10" s="19"/>
      <c r="I10" s="19"/>
      <c r="J10" s="19"/>
      <c r="K10" s="117" t="str">
        <f>[2]ЗАПОЛНИТЬ!A14</f>
        <v>за КОАТУУ</v>
      </c>
      <c r="M10" s="17">
        <f>[2]ЗАПОЛНИТЬ!B14</f>
        <v>12110136300</v>
      </c>
    </row>
    <row r="11" spans="1:13" s="12" customFormat="1" ht="11.25" customHeight="1" x14ac:dyDescent="0.25">
      <c r="A11" s="18" t="str">
        <f>[2]Ф.4.3.1.КВК2!A11</f>
        <v>Організаційно-правова форма господарювання</v>
      </c>
      <c r="B11" s="255" t="str">
        <f>[2]ЗАПОЛНИТЬ!D15</f>
        <v>Орган місцевого самоврядування</v>
      </c>
      <c r="C11" s="255"/>
      <c r="D11" s="255"/>
      <c r="E11" s="255"/>
      <c r="F11" s="255"/>
      <c r="G11" s="255"/>
      <c r="H11" s="255"/>
      <c r="I11" s="255"/>
      <c r="J11" s="255"/>
      <c r="K11" s="117" t="str">
        <f>[2]ЗАПОЛНИТЬ!A15</f>
        <v>за КОПФГ</v>
      </c>
      <c r="L11" s="256"/>
      <c r="M11" s="17">
        <f>[2]ЗАПОЛНИТЬ!B15</f>
        <v>420</v>
      </c>
    </row>
    <row r="12" spans="1:13" s="12" customFormat="1" ht="10.199999999999999" x14ac:dyDescent="0.2">
      <c r="A12" s="21" t="s">
        <v>101</v>
      </c>
      <c r="B12" s="21"/>
      <c r="C12" s="21"/>
      <c r="D12" s="21"/>
      <c r="E12" s="120" t="str">
        <f>[2]ЗАПОЛНИТЬ!H9</f>
        <v>-</v>
      </c>
      <c r="F12" s="280" t="str">
        <f>IF(E12&gt;0,VLOOKUP(E12,'[2]ДовидникКВК(ГОС)'!A$1:B$65536,2,FALSE),"")</f>
        <v>-</v>
      </c>
      <c r="G12" s="280"/>
      <c r="H12" s="280"/>
      <c r="I12" s="280"/>
      <c r="J12" s="280"/>
      <c r="K12" s="280"/>
      <c r="L12" s="280"/>
    </row>
    <row r="13" spans="1:13" s="12" customFormat="1" ht="23.25" customHeight="1" x14ac:dyDescent="0.2">
      <c r="A13" s="21" t="s">
        <v>12</v>
      </c>
      <c r="B13" s="21"/>
      <c r="C13" s="21"/>
      <c r="D13" s="21"/>
      <c r="E13" s="85"/>
      <c r="F13" s="23" t="str">
        <f>IF(E13&gt;0,VLOOKUP(E13,[2]ДовидникКПК!B$1:C$65536,2,FALSE),"")</f>
        <v/>
      </c>
      <c r="G13" s="23"/>
      <c r="H13" s="23"/>
      <c r="I13" s="23"/>
      <c r="J13" s="23"/>
      <c r="K13" s="23"/>
      <c r="L13" s="23"/>
    </row>
    <row r="14" spans="1:13" s="12" customFormat="1" ht="10.199999999999999" x14ac:dyDescent="0.2">
      <c r="A14" s="21" t="s">
        <v>13</v>
      </c>
      <c r="B14" s="21"/>
      <c r="C14" s="21"/>
      <c r="D14" s="21"/>
      <c r="E14" s="28" t="str">
        <f>[2]ЗАПОЛНИТЬ!H10</f>
        <v>10</v>
      </c>
      <c r="F14" s="23" t="str">
        <f>[2]ЗАПОЛНИТЬ!I10</f>
        <v>Орган з питань освіти та науки, молоді</v>
      </c>
      <c r="G14" s="23"/>
      <c r="H14" s="23"/>
      <c r="I14" s="23"/>
      <c r="J14" s="23"/>
      <c r="K14" s="23"/>
      <c r="L14" s="23"/>
    </row>
    <row r="15" spans="1:13" s="12" customFormat="1" ht="43.5" customHeight="1" x14ac:dyDescent="0.2">
      <c r="A15" s="21" t="s">
        <v>14</v>
      </c>
      <c r="B15" s="21"/>
      <c r="C15" s="21"/>
      <c r="D15" s="21"/>
      <c r="E15" s="183" t="s">
        <v>161</v>
      </c>
      <c r="F15" s="23" t="str">
        <f>IF(E15&gt;0,VLOOKUP(E15,[2]ДовидникКФК!A$1:B$65536,2,FALSE),"")</f>
        <v>Фінансування енергозберігаючих заходів</v>
      </c>
      <c r="G15" s="23"/>
      <c r="H15" s="23"/>
      <c r="I15" s="23"/>
      <c r="J15" s="23"/>
      <c r="K15" s="23"/>
      <c r="L15" s="23"/>
    </row>
    <row r="16" spans="1:13" s="12" customFormat="1" ht="10.199999999999999" x14ac:dyDescent="0.2">
      <c r="A16" s="235" t="s">
        <v>203</v>
      </c>
    </row>
    <row r="17" spans="1:14" s="12" customFormat="1" ht="10.199999999999999" x14ac:dyDescent="0.2">
      <c r="A17" s="33" t="s">
        <v>16</v>
      </c>
    </row>
    <row r="18" spans="1:14" s="12" customFormat="1" ht="19.5" customHeight="1" x14ac:dyDescent="0.2">
      <c r="A18" s="261" t="s">
        <v>195</v>
      </c>
      <c r="B18" s="261"/>
      <c r="C18" s="261"/>
      <c r="D18" s="261"/>
      <c r="E18" s="261"/>
      <c r="F18" s="261"/>
      <c r="G18" s="261"/>
      <c r="H18" s="261"/>
      <c r="I18" s="261"/>
      <c r="J18" s="261"/>
      <c r="K18" s="261"/>
      <c r="L18" s="261"/>
    </row>
    <row r="19" spans="1:14" s="12" customFormat="1" ht="11.25" customHeight="1" x14ac:dyDescent="0.2">
      <c r="A19" s="34" t="s">
        <v>17</v>
      </c>
      <c r="B19" s="34" t="s">
        <v>104</v>
      </c>
      <c r="C19" s="34" t="s">
        <v>19</v>
      </c>
      <c r="D19" s="34" t="s">
        <v>168</v>
      </c>
      <c r="E19" s="34"/>
      <c r="F19" s="34"/>
      <c r="G19" s="34"/>
      <c r="H19" s="34" t="s">
        <v>169</v>
      </c>
      <c r="I19" s="34"/>
      <c r="J19" s="34"/>
      <c r="K19" s="34"/>
      <c r="L19" s="34"/>
      <c r="M19" s="34" t="s">
        <v>170</v>
      </c>
      <c r="N19" s="262"/>
    </row>
    <row r="20" spans="1:14" s="12" customFormat="1" ht="21.75" customHeight="1" x14ac:dyDescent="0.2">
      <c r="A20" s="34"/>
      <c r="B20" s="34"/>
      <c r="C20" s="34"/>
      <c r="D20" s="34" t="s">
        <v>171</v>
      </c>
      <c r="E20" s="34" t="s">
        <v>172</v>
      </c>
      <c r="F20" s="34"/>
      <c r="G20" s="34" t="s">
        <v>173</v>
      </c>
      <c r="H20" s="34" t="s">
        <v>174</v>
      </c>
      <c r="I20" s="34" t="s">
        <v>172</v>
      </c>
      <c r="J20" s="34"/>
      <c r="K20" s="34"/>
      <c r="L20" s="34" t="s">
        <v>173</v>
      </c>
      <c r="M20" s="34"/>
      <c r="N20" s="262"/>
    </row>
    <row r="21" spans="1:14" s="12" customFormat="1" ht="10.5" customHeight="1" x14ac:dyDescent="0.2">
      <c r="A21" s="34"/>
      <c r="B21" s="34"/>
      <c r="C21" s="34"/>
      <c r="D21" s="34"/>
      <c r="E21" s="34" t="s">
        <v>109</v>
      </c>
      <c r="F21" s="34" t="s">
        <v>175</v>
      </c>
      <c r="G21" s="34"/>
      <c r="H21" s="34"/>
      <c r="I21" s="34" t="s">
        <v>109</v>
      </c>
      <c r="J21" s="239" t="s">
        <v>176</v>
      </c>
      <c r="K21" s="239"/>
      <c r="L21" s="34"/>
      <c r="M21" s="34"/>
      <c r="N21" s="262"/>
    </row>
    <row r="22" spans="1:14" s="12" customFormat="1" ht="12" customHeight="1" x14ac:dyDescent="0.2">
      <c r="A22" s="34"/>
      <c r="B22" s="34"/>
      <c r="C22" s="34"/>
      <c r="D22" s="34"/>
      <c r="E22" s="34"/>
      <c r="F22" s="34"/>
      <c r="G22" s="34"/>
      <c r="H22" s="34"/>
      <c r="I22" s="34"/>
      <c r="J22" s="34" t="s">
        <v>177</v>
      </c>
      <c r="K22" s="34" t="s">
        <v>178</v>
      </c>
      <c r="L22" s="34"/>
      <c r="M22" s="34"/>
      <c r="N22" s="262"/>
    </row>
    <row r="23" spans="1:14" s="12" customFormat="1" ht="12" customHeight="1" x14ac:dyDescent="0.2">
      <c r="A23" s="34"/>
      <c r="B23" s="34"/>
      <c r="C23" s="34"/>
      <c r="D23" s="34"/>
      <c r="E23" s="34"/>
      <c r="F23" s="34"/>
      <c r="G23" s="34"/>
      <c r="H23" s="34"/>
      <c r="I23" s="34"/>
      <c r="J23" s="34"/>
      <c r="K23" s="34"/>
      <c r="L23" s="34"/>
      <c r="M23" s="34"/>
      <c r="N23" s="262"/>
    </row>
    <row r="24" spans="1:14" s="12" customFormat="1" ht="9.75" customHeight="1" x14ac:dyDescent="0.2">
      <c r="A24" s="34"/>
      <c r="B24" s="34"/>
      <c r="C24" s="34"/>
      <c r="D24" s="34"/>
      <c r="E24" s="34"/>
      <c r="F24" s="34"/>
      <c r="G24" s="34"/>
      <c r="H24" s="34"/>
      <c r="I24" s="34"/>
      <c r="J24" s="34"/>
      <c r="K24" s="34"/>
      <c r="L24" s="34"/>
      <c r="M24" s="34"/>
      <c r="N24" s="262"/>
    </row>
    <row r="25" spans="1:14" s="12" customFormat="1" ht="10.199999999999999" x14ac:dyDescent="0.2">
      <c r="A25" s="37">
        <v>1</v>
      </c>
      <c r="B25" s="37">
        <v>2</v>
      </c>
      <c r="C25" s="37">
        <v>3</v>
      </c>
      <c r="D25" s="37">
        <v>4</v>
      </c>
      <c r="E25" s="37">
        <v>5</v>
      </c>
      <c r="F25" s="37">
        <v>6</v>
      </c>
      <c r="G25" s="37">
        <v>7</v>
      </c>
      <c r="H25" s="37">
        <v>8</v>
      </c>
      <c r="I25" s="37">
        <v>9</v>
      </c>
      <c r="J25" s="37">
        <v>10</v>
      </c>
      <c r="K25" s="37">
        <v>11</v>
      </c>
      <c r="L25" s="37">
        <v>12</v>
      </c>
      <c r="M25" s="37">
        <v>13</v>
      </c>
      <c r="N25" s="262"/>
    </row>
    <row r="26" spans="1:14" s="12" customFormat="1" ht="11.4" x14ac:dyDescent="0.2">
      <c r="A26" s="65" t="s">
        <v>179</v>
      </c>
      <c r="B26" s="65" t="s">
        <v>27</v>
      </c>
      <c r="C26" s="240" t="s">
        <v>28</v>
      </c>
      <c r="D26" s="241">
        <v>0</v>
      </c>
      <c r="E26" s="241">
        <v>0</v>
      </c>
      <c r="F26" s="268">
        <v>0</v>
      </c>
      <c r="G26" s="268">
        <v>0</v>
      </c>
      <c r="H26" s="241">
        <v>0</v>
      </c>
      <c r="I26" s="241">
        <v>0</v>
      </c>
      <c r="J26" s="268">
        <v>0</v>
      </c>
      <c r="K26" s="243" t="s">
        <v>27</v>
      </c>
      <c r="L26" s="268" t="s">
        <v>11</v>
      </c>
      <c r="M26" s="244" t="s">
        <v>27</v>
      </c>
      <c r="N26" s="262"/>
    </row>
    <row r="27" spans="1:14" s="12" customFormat="1" ht="13.2" x14ac:dyDescent="0.2">
      <c r="A27" s="245" t="s">
        <v>180</v>
      </c>
      <c r="B27" s="245" t="s">
        <v>27</v>
      </c>
      <c r="C27" s="240" t="s">
        <v>29</v>
      </c>
      <c r="D27" s="241">
        <f>D28+D62</f>
        <v>0</v>
      </c>
      <c r="E27" s="241">
        <f t="shared" ref="E27:L27" si="0">E28+E62</f>
        <v>0</v>
      </c>
      <c r="F27" s="241">
        <f t="shared" si="0"/>
        <v>0</v>
      </c>
      <c r="G27" s="241">
        <f t="shared" si="0"/>
        <v>0</v>
      </c>
      <c r="H27" s="241">
        <f t="shared" si="0"/>
        <v>0</v>
      </c>
      <c r="I27" s="241">
        <f t="shared" si="0"/>
        <v>0</v>
      </c>
      <c r="J27" s="241">
        <f t="shared" si="0"/>
        <v>0</v>
      </c>
      <c r="K27" s="241">
        <f t="shared" si="0"/>
        <v>0</v>
      </c>
      <c r="L27" s="241">
        <f t="shared" si="0"/>
        <v>0</v>
      </c>
      <c r="M27" s="241">
        <f>M28+M62</f>
        <v>0</v>
      </c>
      <c r="N27" s="262"/>
    </row>
    <row r="28" spans="1:14" s="12" customFormat="1" ht="20.399999999999999" x14ac:dyDescent="0.2">
      <c r="A28" s="39" t="s">
        <v>181</v>
      </c>
      <c r="B28" s="65">
        <v>2000</v>
      </c>
      <c r="C28" s="40" t="s">
        <v>31</v>
      </c>
      <c r="D28" s="241">
        <f>D29+D34+D50+D53+D57+D61</f>
        <v>0</v>
      </c>
      <c r="E28" s="241">
        <f t="shared" ref="E28:M28" si="1">E29+E34+E50+E53+E57+E61</f>
        <v>0</v>
      </c>
      <c r="F28" s="241">
        <f t="shared" si="1"/>
        <v>0</v>
      </c>
      <c r="G28" s="241">
        <f t="shared" si="1"/>
        <v>0</v>
      </c>
      <c r="H28" s="241">
        <f t="shared" si="1"/>
        <v>0</v>
      </c>
      <c r="I28" s="241">
        <f t="shared" si="1"/>
        <v>0</v>
      </c>
      <c r="J28" s="241">
        <f t="shared" si="1"/>
        <v>0</v>
      </c>
      <c r="K28" s="241">
        <f t="shared" si="1"/>
        <v>0</v>
      </c>
      <c r="L28" s="241">
        <f t="shared" si="1"/>
        <v>0</v>
      </c>
      <c r="M28" s="241">
        <f t="shared" si="1"/>
        <v>0</v>
      </c>
      <c r="N28" s="266"/>
    </row>
    <row r="29" spans="1:14" s="12" customFormat="1" ht="10.199999999999999" x14ac:dyDescent="0.2">
      <c r="A29" s="53" t="s">
        <v>30</v>
      </c>
      <c r="B29" s="39">
        <v>2100</v>
      </c>
      <c r="C29" s="40" t="s">
        <v>33</v>
      </c>
      <c r="D29" s="241">
        <f>D30+D33</f>
        <v>0</v>
      </c>
      <c r="E29" s="241">
        <f t="shared" ref="E29:M29" si="2">E30+E33</f>
        <v>0</v>
      </c>
      <c r="F29" s="241">
        <f t="shared" si="2"/>
        <v>0</v>
      </c>
      <c r="G29" s="241">
        <f t="shared" si="2"/>
        <v>0</v>
      </c>
      <c r="H29" s="241">
        <f t="shared" si="2"/>
        <v>0</v>
      </c>
      <c r="I29" s="241">
        <f t="shared" si="2"/>
        <v>0</v>
      </c>
      <c r="J29" s="241">
        <f t="shared" si="2"/>
        <v>0</v>
      </c>
      <c r="K29" s="241">
        <f t="shared" si="2"/>
        <v>0</v>
      </c>
      <c r="L29" s="241">
        <f t="shared" si="2"/>
        <v>0</v>
      </c>
      <c r="M29" s="241">
        <f t="shared" si="2"/>
        <v>0</v>
      </c>
      <c r="N29" s="262"/>
    </row>
    <row r="30" spans="1:14" s="12" customFormat="1" ht="10.199999999999999" x14ac:dyDescent="0.2">
      <c r="A30" s="49" t="s">
        <v>32</v>
      </c>
      <c r="B30" s="50">
        <v>2110</v>
      </c>
      <c r="C30" s="133" t="s">
        <v>35</v>
      </c>
      <c r="D30" s="267">
        <f>SUM(D31:D32)</f>
        <v>0</v>
      </c>
      <c r="E30" s="267">
        <f t="shared" ref="E30:L30" si="3">SUM(E31:E32)</f>
        <v>0</v>
      </c>
      <c r="F30" s="267">
        <f t="shared" si="3"/>
        <v>0</v>
      </c>
      <c r="G30" s="267">
        <f t="shared" si="3"/>
        <v>0</v>
      </c>
      <c r="H30" s="267">
        <f t="shared" si="3"/>
        <v>0</v>
      </c>
      <c r="I30" s="267">
        <f t="shared" si="3"/>
        <v>0</v>
      </c>
      <c r="J30" s="267">
        <f t="shared" si="3"/>
        <v>0</v>
      </c>
      <c r="K30" s="267">
        <f t="shared" si="3"/>
        <v>0</v>
      </c>
      <c r="L30" s="267">
        <f t="shared" si="3"/>
        <v>0</v>
      </c>
      <c r="M30" s="267">
        <f>SUM(M31:M32)</f>
        <v>0</v>
      </c>
      <c r="N30" s="262"/>
    </row>
    <row r="31" spans="1:14" s="12" customFormat="1" ht="10.199999999999999" x14ac:dyDescent="0.2">
      <c r="A31" s="51" t="s">
        <v>34</v>
      </c>
      <c r="B31" s="35">
        <v>2111</v>
      </c>
      <c r="C31" s="166" t="s">
        <v>37</v>
      </c>
      <c r="D31" s="265">
        <v>0</v>
      </c>
      <c r="E31" s="265">
        <v>0</v>
      </c>
      <c r="F31" s="265">
        <v>0</v>
      </c>
      <c r="G31" s="265">
        <v>0</v>
      </c>
      <c r="H31" s="265">
        <v>0</v>
      </c>
      <c r="I31" s="241">
        <f>SUM(J31:K31)</f>
        <v>0</v>
      </c>
      <c r="J31" s="265">
        <v>0</v>
      </c>
      <c r="K31" s="265">
        <v>0</v>
      </c>
      <c r="L31" s="265">
        <v>0</v>
      </c>
      <c r="M31" s="268">
        <f>I31</f>
        <v>0</v>
      </c>
      <c r="N31" s="262"/>
    </row>
    <row r="32" spans="1:14" s="12" customFormat="1" ht="10.199999999999999" x14ac:dyDescent="0.2">
      <c r="A32" s="51" t="s">
        <v>36</v>
      </c>
      <c r="B32" s="35">
        <v>2112</v>
      </c>
      <c r="C32" s="166" t="s">
        <v>39</v>
      </c>
      <c r="D32" s="265">
        <v>0</v>
      </c>
      <c r="E32" s="265">
        <v>0</v>
      </c>
      <c r="F32" s="265">
        <v>0</v>
      </c>
      <c r="G32" s="265">
        <v>0</v>
      </c>
      <c r="H32" s="265">
        <v>0</v>
      </c>
      <c r="I32" s="241">
        <f>SUM(J32:K32)</f>
        <v>0</v>
      </c>
      <c r="J32" s="265">
        <v>0</v>
      </c>
      <c r="K32" s="265">
        <v>0</v>
      </c>
      <c r="L32" s="265">
        <v>0</v>
      </c>
      <c r="M32" s="268">
        <f>I32</f>
        <v>0</v>
      </c>
      <c r="N32" s="262"/>
    </row>
    <row r="33" spans="1:14" s="12" customFormat="1" ht="10.8" x14ac:dyDescent="0.25">
      <c r="A33" s="52" t="s">
        <v>182</v>
      </c>
      <c r="B33" s="50">
        <v>2120</v>
      </c>
      <c r="C33" s="133" t="s">
        <v>41</v>
      </c>
      <c r="D33" s="269">
        <v>0</v>
      </c>
      <c r="E33" s="269">
        <v>0</v>
      </c>
      <c r="F33" s="269">
        <v>0</v>
      </c>
      <c r="G33" s="269">
        <v>0</v>
      </c>
      <c r="H33" s="269">
        <v>0</v>
      </c>
      <c r="I33" s="270">
        <f>SUM(J33:K33)</f>
        <v>0</v>
      </c>
      <c r="J33" s="269">
        <v>0</v>
      </c>
      <c r="K33" s="269">
        <v>0</v>
      </c>
      <c r="L33" s="269">
        <v>0</v>
      </c>
      <c r="M33" s="267">
        <f>I33</f>
        <v>0</v>
      </c>
      <c r="N33" s="262"/>
    </row>
    <row r="34" spans="1:14" s="12" customFormat="1" ht="10.8" x14ac:dyDescent="0.25">
      <c r="A34" s="53" t="s">
        <v>40</v>
      </c>
      <c r="B34" s="39">
        <v>2200</v>
      </c>
      <c r="C34" s="40" t="s">
        <v>43</v>
      </c>
      <c r="D34" s="270">
        <f>SUM(D35:D41)+D47</f>
        <v>0</v>
      </c>
      <c r="E34" s="270">
        <f t="shared" ref="E34:M34" si="4">SUM(E35:E41)+E47</f>
        <v>0</v>
      </c>
      <c r="F34" s="270">
        <f t="shared" si="4"/>
        <v>0</v>
      </c>
      <c r="G34" s="270">
        <f t="shared" si="4"/>
        <v>0</v>
      </c>
      <c r="H34" s="270">
        <f t="shared" si="4"/>
        <v>0</v>
      </c>
      <c r="I34" s="270">
        <f t="shared" si="4"/>
        <v>0</v>
      </c>
      <c r="J34" s="270">
        <f t="shared" si="4"/>
        <v>0</v>
      </c>
      <c r="K34" s="270">
        <f t="shared" si="4"/>
        <v>0</v>
      </c>
      <c r="L34" s="270">
        <f t="shared" si="4"/>
        <v>0</v>
      </c>
      <c r="M34" s="270">
        <f t="shared" si="4"/>
        <v>0</v>
      </c>
      <c r="N34" s="266"/>
    </row>
    <row r="35" spans="1:14" s="12" customFormat="1" ht="10.8" x14ac:dyDescent="0.25">
      <c r="A35" s="49" t="s">
        <v>42</v>
      </c>
      <c r="B35" s="50">
        <v>2210</v>
      </c>
      <c r="C35" s="50">
        <v>100</v>
      </c>
      <c r="D35" s="269">
        <v>0</v>
      </c>
      <c r="E35" s="269">
        <v>0</v>
      </c>
      <c r="F35" s="269">
        <v>0</v>
      </c>
      <c r="G35" s="269">
        <v>0</v>
      </c>
      <c r="H35" s="269">
        <v>0</v>
      </c>
      <c r="I35" s="270">
        <f t="shared" ref="I35:I40" si="5">SUM(J35:K35)</f>
        <v>0</v>
      </c>
      <c r="J35" s="269">
        <v>0</v>
      </c>
      <c r="K35" s="269">
        <v>0</v>
      </c>
      <c r="L35" s="269">
        <v>0</v>
      </c>
      <c r="M35" s="267">
        <f t="shared" ref="M35:M40" si="6">I35</f>
        <v>0</v>
      </c>
      <c r="N35" s="262"/>
    </row>
    <row r="36" spans="1:14" s="12" customFormat="1" ht="10.8" x14ac:dyDescent="0.25">
      <c r="A36" s="49" t="s">
        <v>44</v>
      </c>
      <c r="B36" s="50">
        <v>2220</v>
      </c>
      <c r="C36" s="50">
        <v>110</v>
      </c>
      <c r="D36" s="269">
        <v>0</v>
      </c>
      <c r="E36" s="269">
        <v>0</v>
      </c>
      <c r="F36" s="269">
        <v>0</v>
      </c>
      <c r="G36" s="269">
        <v>0</v>
      </c>
      <c r="H36" s="269">
        <v>0</v>
      </c>
      <c r="I36" s="270">
        <f t="shared" si="5"/>
        <v>0</v>
      </c>
      <c r="J36" s="269">
        <v>0</v>
      </c>
      <c r="K36" s="269">
        <v>0</v>
      </c>
      <c r="L36" s="269">
        <v>0</v>
      </c>
      <c r="M36" s="267">
        <f t="shared" si="6"/>
        <v>0</v>
      </c>
      <c r="N36" s="262"/>
    </row>
    <row r="37" spans="1:14" s="12" customFormat="1" ht="10.8" x14ac:dyDescent="0.25">
      <c r="A37" s="49" t="s">
        <v>45</v>
      </c>
      <c r="B37" s="50">
        <v>2230</v>
      </c>
      <c r="C37" s="50">
        <v>120</v>
      </c>
      <c r="D37" s="269">
        <v>0</v>
      </c>
      <c r="E37" s="269">
        <v>0</v>
      </c>
      <c r="F37" s="269">
        <v>0</v>
      </c>
      <c r="G37" s="269">
        <v>0</v>
      </c>
      <c r="H37" s="269">
        <v>0</v>
      </c>
      <c r="I37" s="270">
        <f t="shared" si="5"/>
        <v>0</v>
      </c>
      <c r="J37" s="269">
        <v>0</v>
      </c>
      <c r="K37" s="269">
        <v>0</v>
      </c>
      <c r="L37" s="269">
        <v>0</v>
      </c>
      <c r="M37" s="267">
        <f t="shared" si="6"/>
        <v>0</v>
      </c>
      <c r="N37" s="262"/>
    </row>
    <row r="38" spans="1:14" s="12" customFormat="1" ht="10.8" x14ac:dyDescent="0.25">
      <c r="A38" s="49" t="s">
        <v>46</v>
      </c>
      <c r="B38" s="50">
        <v>2240</v>
      </c>
      <c r="C38" s="50">
        <v>130</v>
      </c>
      <c r="D38" s="269">
        <v>0</v>
      </c>
      <c r="E38" s="269">
        <v>0</v>
      </c>
      <c r="F38" s="269">
        <v>0</v>
      </c>
      <c r="G38" s="269">
        <v>0</v>
      </c>
      <c r="H38" s="269">
        <v>0</v>
      </c>
      <c r="I38" s="270">
        <f t="shared" si="5"/>
        <v>0</v>
      </c>
      <c r="J38" s="269">
        <v>0</v>
      </c>
      <c r="K38" s="269">
        <v>0</v>
      </c>
      <c r="L38" s="269">
        <v>0</v>
      </c>
      <c r="M38" s="267">
        <f t="shared" si="6"/>
        <v>0</v>
      </c>
      <c r="N38" s="262"/>
    </row>
    <row r="39" spans="1:14" s="12" customFormat="1" ht="12.75" customHeight="1" x14ac:dyDescent="0.25">
      <c r="A39" s="49" t="s">
        <v>47</v>
      </c>
      <c r="B39" s="50">
        <v>2250</v>
      </c>
      <c r="C39" s="50">
        <v>140</v>
      </c>
      <c r="D39" s="269">
        <v>0</v>
      </c>
      <c r="E39" s="269">
        <v>0</v>
      </c>
      <c r="F39" s="269">
        <v>0</v>
      </c>
      <c r="G39" s="269">
        <v>0</v>
      </c>
      <c r="H39" s="269">
        <v>0</v>
      </c>
      <c r="I39" s="270">
        <f t="shared" si="5"/>
        <v>0</v>
      </c>
      <c r="J39" s="269">
        <v>0</v>
      </c>
      <c r="K39" s="269">
        <v>0</v>
      </c>
      <c r="L39" s="269">
        <v>0</v>
      </c>
      <c r="M39" s="267">
        <f t="shared" si="6"/>
        <v>0</v>
      </c>
      <c r="N39" s="266"/>
    </row>
    <row r="40" spans="1:14" s="12" customFormat="1" ht="10.8" x14ac:dyDescent="0.25">
      <c r="A40" s="52" t="s">
        <v>48</v>
      </c>
      <c r="B40" s="50">
        <v>2260</v>
      </c>
      <c r="C40" s="50">
        <v>150</v>
      </c>
      <c r="D40" s="269">
        <v>0</v>
      </c>
      <c r="E40" s="269">
        <v>0</v>
      </c>
      <c r="F40" s="269">
        <v>0</v>
      </c>
      <c r="G40" s="269">
        <v>0</v>
      </c>
      <c r="H40" s="269">
        <v>0</v>
      </c>
      <c r="I40" s="270">
        <f t="shared" si="5"/>
        <v>0</v>
      </c>
      <c r="J40" s="269">
        <v>0</v>
      </c>
      <c r="K40" s="269">
        <v>0</v>
      </c>
      <c r="L40" s="269">
        <v>0</v>
      </c>
      <c r="M40" s="267">
        <f t="shared" si="6"/>
        <v>0</v>
      </c>
    </row>
    <row r="41" spans="1:14" s="12" customFormat="1" ht="10.199999999999999" x14ac:dyDescent="0.2">
      <c r="A41" s="52" t="s">
        <v>183</v>
      </c>
      <c r="B41" s="50">
        <v>2270</v>
      </c>
      <c r="C41" s="50">
        <v>160</v>
      </c>
      <c r="D41" s="267">
        <f>SUM(D42:D46)</f>
        <v>0</v>
      </c>
      <c r="E41" s="267">
        <f t="shared" ref="E41:M41" si="7">SUM(E42:E46)</f>
        <v>0</v>
      </c>
      <c r="F41" s="267">
        <f t="shared" si="7"/>
        <v>0</v>
      </c>
      <c r="G41" s="267">
        <f t="shared" si="7"/>
        <v>0</v>
      </c>
      <c r="H41" s="267">
        <f t="shared" si="7"/>
        <v>0</v>
      </c>
      <c r="I41" s="267">
        <f t="shared" si="7"/>
        <v>0</v>
      </c>
      <c r="J41" s="267">
        <f t="shared" si="7"/>
        <v>0</v>
      </c>
      <c r="K41" s="267">
        <f t="shared" si="7"/>
        <v>0</v>
      </c>
      <c r="L41" s="267">
        <f t="shared" si="7"/>
        <v>0</v>
      </c>
      <c r="M41" s="267">
        <f t="shared" si="7"/>
        <v>0</v>
      </c>
    </row>
    <row r="42" spans="1:14" s="12" customFormat="1" ht="10.199999999999999" x14ac:dyDescent="0.2">
      <c r="A42" s="51" t="s">
        <v>50</v>
      </c>
      <c r="B42" s="35">
        <v>2271</v>
      </c>
      <c r="C42" s="35">
        <v>170</v>
      </c>
      <c r="D42" s="265">
        <v>0</v>
      </c>
      <c r="E42" s="265">
        <v>0</v>
      </c>
      <c r="F42" s="265">
        <v>0</v>
      </c>
      <c r="G42" s="265">
        <v>0</v>
      </c>
      <c r="H42" s="265">
        <v>0</v>
      </c>
      <c r="I42" s="268">
        <f>SUM(J42:K42)</f>
        <v>0</v>
      </c>
      <c r="J42" s="265">
        <v>0</v>
      </c>
      <c r="K42" s="265">
        <v>0</v>
      </c>
      <c r="L42" s="265">
        <v>0</v>
      </c>
      <c r="M42" s="268">
        <f>I42</f>
        <v>0</v>
      </c>
    </row>
    <row r="43" spans="1:14" s="12" customFormat="1" ht="10.199999999999999" x14ac:dyDescent="0.2">
      <c r="A43" s="51" t="s">
        <v>51</v>
      </c>
      <c r="B43" s="35">
        <v>2272</v>
      </c>
      <c r="C43" s="35">
        <v>180</v>
      </c>
      <c r="D43" s="265">
        <v>0</v>
      </c>
      <c r="E43" s="265">
        <v>0</v>
      </c>
      <c r="F43" s="265">
        <v>0</v>
      </c>
      <c r="G43" s="265">
        <v>0</v>
      </c>
      <c r="H43" s="265">
        <v>0</v>
      </c>
      <c r="I43" s="268">
        <f>SUM(J43:K43)</f>
        <v>0</v>
      </c>
      <c r="J43" s="265">
        <v>0</v>
      </c>
      <c r="K43" s="265">
        <v>0</v>
      </c>
      <c r="L43" s="265">
        <v>0</v>
      </c>
      <c r="M43" s="268">
        <f>I43</f>
        <v>0</v>
      </c>
    </row>
    <row r="44" spans="1:14" s="12" customFormat="1" ht="10.199999999999999" x14ac:dyDescent="0.2">
      <c r="A44" s="51" t="s">
        <v>52</v>
      </c>
      <c r="B44" s="35">
        <v>2273</v>
      </c>
      <c r="C44" s="35">
        <v>190</v>
      </c>
      <c r="D44" s="265">
        <v>0</v>
      </c>
      <c r="E44" s="265">
        <v>0</v>
      </c>
      <c r="F44" s="265">
        <v>0</v>
      </c>
      <c r="G44" s="265">
        <v>0</v>
      </c>
      <c r="H44" s="265">
        <v>0</v>
      </c>
      <c r="I44" s="268">
        <f>SUM(J44:K44)</f>
        <v>0</v>
      </c>
      <c r="J44" s="265">
        <v>0</v>
      </c>
      <c r="K44" s="265">
        <v>0</v>
      </c>
      <c r="L44" s="265">
        <v>0</v>
      </c>
      <c r="M44" s="268">
        <f>I44</f>
        <v>0</v>
      </c>
    </row>
    <row r="45" spans="1:14" s="12" customFormat="1" ht="10.199999999999999" x14ac:dyDescent="0.2">
      <c r="A45" s="51" t="s">
        <v>53</v>
      </c>
      <c r="B45" s="35">
        <v>2274</v>
      </c>
      <c r="C45" s="35">
        <v>200</v>
      </c>
      <c r="D45" s="265">
        <v>0</v>
      </c>
      <c r="E45" s="265">
        <v>0</v>
      </c>
      <c r="F45" s="265">
        <v>0</v>
      </c>
      <c r="G45" s="265">
        <v>0</v>
      </c>
      <c r="H45" s="265">
        <v>0</v>
      </c>
      <c r="I45" s="268">
        <f>SUM(J45:K45)</f>
        <v>0</v>
      </c>
      <c r="J45" s="265">
        <v>0</v>
      </c>
      <c r="K45" s="265">
        <v>0</v>
      </c>
      <c r="L45" s="265">
        <v>0</v>
      </c>
      <c r="M45" s="268">
        <f>I45</f>
        <v>0</v>
      </c>
    </row>
    <row r="46" spans="1:14" s="12" customFormat="1" ht="10.199999999999999" x14ac:dyDescent="0.2">
      <c r="A46" s="51" t="s">
        <v>54</v>
      </c>
      <c r="B46" s="35">
        <v>2275</v>
      </c>
      <c r="C46" s="35">
        <v>210</v>
      </c>
      <c r="D46" s="265">
        <v>0</v>
      </c>
      <c r="E46" s="265">
        <v>0</v>
      </c>
      <c r="F46" s="265">
        <v>0</v>
      </c>
      <c r="G46" s="265">
        <v>0</v>
      </c>
      <c r="H46" s="265">
        <v>0</v>
      </c>
      <c r="I46" s="268">
        <f>SUM(J46:K46)</f>
        <v>0</v>
      </c>
      <c r="J46" s="265">
        <v>0</v>
      </c>
      <c r="K46" s="265">
        <v>0</v>
      </c>
      <c r="L46" s="265">
        <v>0</v>
      </c>
      <c r="M46" s="268">
        <f>I46</f>
        <v>0</v>
      </c>
    </row>
    <row r="47" spans="1:14" s="12" customFormat="1" ht="13.5" customHeight="1" x14ac:dyDescent="0.2">
      <c r="A47" s="52" t="s">
        <v>55</v>
      </c>
      <c r="B47" s="50">
        <v>2280</v>
      </c>
      <c r="C47" s="50">
        <v>220</v>
      </c>
      <c r="D47" s="267">
        <f>SUM(D48:D49)</f>
        <v>0</v>
      </c>
      <c r="E47" s="267">
        <f t="shared" ref="E47:M47" si="8">SUM(E48:E49)</f>
        <v>0</v>
      </c>
      <c r="F47" s="267">
        <f t="shared" si="8"/>
        <v>0</v>
      </c>
      <c r="G47" s="267">
        <f t="shared" si="8"/>
        <v>0</v>
      </c>
      <c r="H47" s="267">
        <f t="shared" si="8"/>
        <v>0</v>
      </c>
      <c r="I47" s="267">
        <f t="shared" si="8"/>
        <v>0</v>
      </c>
      <c r="J47" s="267">
        <f t="shared" si="8"/>
        <v>0</v>
      </c>
      <c r="K47" s="267">
        <f t="shared" si="8"/>
        <v>0</v>
      </c>
      <c r="L47" s="267">
        <f t="shared" si="8"/>
        <v>0</v>
      </c>
      <c r="M47" s="267">
        <f t="shared" si="8"/>
        <v>0</v>
      </c>
    </row>
    <row r="48" spans="1:14" s="12" customFormat="1" ht="13.5" customHeight="1" x14ac:dyDescent="0.2">
      <c r="A48" s="54" t="s">
        <v>56</v>
      </c>
      <c r="B48" s="35">
        <v>2281</v>
      </c>
      <c r="C48" s="35">
        <v>230</v>
      </c>
      <c r="D48" s="265">
        <v>0</v>
      </c>
      <c r="E48" s="265">
        <v>0</v>
      </c>
      <c r="F48" s="265">
        <v>0</v>
      </c>
      <c r="G48" s="265">
        <v>0</v>
      </c>
      <c r="H48" s="265">
        <v>0</v>
      </c>
      <c r="I48" s="268">
        <f>SUM(J48:K48)</f>
        <v>0</v>
      </c>
      <c r="J48" s="265">
        <v>0</v>
      </c>
      <c r="K48" s="265">
        <v>0</v>
      </c>
      <c r="L48" s="265">
        <v>0</v>
      </c>
      <c r="M48" s="265">
        <f>I48</f>
        <v>0</v>
      </c>
    </row>
    <row r="49" spans="1:14" s="12" customFormat="1" ht="13.5" customHeight="1" x14ac:dyDescent="0.2">
      <c r="A49" s="54" t="s">
        <v>57</v>
      </c>
      <c r="B49" s="35">
        <v>2282</v>
      </c>
      <c r="C49" s="35">
        <v>240</v>
      </c>
      <c r="D49" s="265">
        <v>0</v>
      </c>
      <c r="E49" s="265">
        <v>0</v>
      </c>
      <c r="F49" s="265">
        <v>0</v>
      </c>
      <c r="G49" s="265">
        <v>0</v>
      </c>
      <c r="H49" s="265">
        <v>0</v>
      </c>
      <c r="I49" s="268">
        <f>SUM(J49:K49)</f>
        <v>0</v>
      </c>
      <c r="J49" s="265">
        <v>0</v>
      </c>
      <c r="K49" s="265">
        <v>0</v>
      </c>
      <c r="L49" s="265">
        <v>0</v>
      </c>
      <c r="M49" s="265">
        <f>I49</f>
        <v>0</v>
      </c>
    </row>
    <row r="50" spans="1:14" s="12" customFormat="1" ht="10.199999999999999" x14ac:dyDescent="0.2">
      <c r="A50" s="48" t="s">
        <v>184</v>
      </c>
      <c r="B50" s="39">
        <v>2400</v>
      </c>
      <c r="C50" s="39">
        <v>250</v>
      </c>
      <c r="D50" s="241">
        <f>SUM(D51:D52)</f>
        <v>0</v>
      </c>
      <c r="E50" s="241">
        <f t="shared" ref="E50:M50" si="9">SUM(E51:E52)</f>
        <v>0</v>
      </c>
      <c r="F50" s="241">
        <f t="shared" si="9"/>
        <v>0</v>
      </c>
      <c r="G50" s="241">
        <f t="shared" si="9"/>
        <v>0</v>
      </c>
      <c r="H50" s="241">
        <f t="shared" si="9"/>
        <v>0</v>
      </c>
      <c r="I50" s="241">
        <f t="shared" si="9"/>
        <v>0</v>
      </c>
      <c r="J50" s="241">
        <f t="shared" si="9"/>
        <v>0</v>
      </c>
      <c r="K50" s="241">
        <f t="shared" si="9"/>
        <v>0</v>
      </c>
      <c r="L50" s="241">
        <f t="shared" si="9"/>
        <v>0</v>
      </c>
      <c r="M50" s="241">
        <f t="shared" si="9"/>
        <v>0</v>
      </c>
    </row>
    <row r="51" spans="1:14" s="12" customFormat="1" ht="10.8" x14ac:dyDescent="0.25">
      <c r="A51" s="49" t="s">
        <v>59</v>
      </c>
      <c r="B51" s="50">
        <v>2410</v>
      </c>
      <c r="C51" s="50">
        <v>260</v>
      </c>
      <c r="D51" s="269">
        <v>0</v>
      </c>
      <c r="E51" s="269">
        <v>0</v>
      </c>
      <c r="F51" s="269">
        <v>0</v>
      </c>
      <c r="G51" s="269">
        <v>0</v>
      </c>
      <c r="H51" s="269">
        <v>0</v>
      </c>
      <c r="I51" s="270">
        <f>SUM(J51:K51)</f>
        <v>0</v>
      </c>
      <c r="J51" s="269">
        <v>0</v>
      </c>
      <c r="K51" s="269">
        <v>0</v>
      </c>
      <c r="L51" s="269">
        <v>0</v>
      </c>
      <c r="M51" s="267">
        <f>I51</f>
        <v>0</v>
      </c>
    </row>
    <row r="52" spans="1:14" s="12" customFormat="1" ht="10.8" x14ac:dyDescent="0.25">
      <c r="A52" s="49" t="s">
        <v>60</v>
      </c>
      <c r="B52" s="50">
        <v>2420</v>
      </c>
      <c r="C52" s="50">
        <v>270</v>
      </c>
      <c r="D52" s="271">
        <v>0</v>
      </c>
      <c r="E52" s="271">
        <v>0</v>
      </c>
      <c r="F52" s="271">
        <v>0</v>
      </c>
      <c r="G52" s="271">
        <v>0</v>
      </c>
      <c r="H52" s="271">
        <v>0</v>
      </c>
      <c r="I52" s="270">
        <f>SUM(J52:K52)</f>
        <v>0</v>
      </c>
      <c r="J52" s="271">
        <v>0</v>
      </c>
      <c r="K52" s="271">
        <v>0</v>
      </c>
      <c r="L52" s="271">
        <v>0</v>
      </c>
      <c r="M52" s="267">
        <f>I52</f>
        <v>0</v>
      </c>
    </row>
    <row r="53" spans="1:14" s="12" customFormat="1" ht="10.199999999999999" x14ac:dyDescent="0.2">
      <c r="A53" s="48" t="s">
        <v>61</v>
      </c>
      <c r="B53" s="39">
        <v>2600</v>
      </c>
      <c r="C53" s="39">
        <v>280</v>
      </c>
      <c r="D53" s="241">
        <f>SUM(D54:D56)</f>
        <v>0</v>
      </c>
      <c r="E53" s="241">
        <f t="shared" ref="E53:M53" si="10">SUM(E54:E56)</f>
        <v>0</v>
      </c>
      <c r="F53" s="241">
        <f t="shared" si="10"/>
        <v>0</v>
      </c>
      <c r="G53" s="241">
        <f t="shared" si="10"/>
        <v>0</v>
      </c>
      <c r="H53" s="241">
        <f t="shared" si="10"/>
        <v>0</v>
      </c>
      <c r="I53" s="241">
        <f t="shared" si="10"/>
        <v>0</v>
      </c>
      <c r="J53" s="241">
        <f t="shared" si="10"/>
        <v>0</v>
      </c>
      <c r="K53" s="241">
        <f t="shared" si="10"/>
        <v>0</v>
      </c>
      <c r="L53" s="241">
        <f t="shared" si="10"/>
        <v>0</v>
      </c>
      <c r="M53" s="241">
        <f t="shared" si="10"/>
        <v>0</v>
      </c>
    </row>
    <row r="54" spans="1:14" s="12" customFormat="1" ht="10.8" x14ac:dyDescent="0.25">
      <c r="A54" s="52" t="s">
        <v>62</v>
      </c>
      <c r="B54" s="50">
        <v>2610</v>
      </c>
      <c r="C54" s="50">
        <v>290</v>
      </c>
      <c r="D54" s="269">
        <v>0</v>
      </c>
      <c r="E54" s="269">
        <v>0</v>
      </c>
      <c r="F54" s="269">
        <v>0</v>
      </c>
      <c r="G54" s="269">
        <v>0</v>
      </c>
      <c r="H54" s="269">
        <v>0</v>
      </c>
      <c r="I54" s="270">
        <f>SUM(J54:K54)</f>
        <v>0</v>
      </c>
      <c r="J54" s="269">
        <v>0</v>
      </c>
      <c r="K54" s="269">
        <v>0</v>
      </c>
      <c r="L54" s="269">
        <v>0</v>
      </c>
      <c r="M54" s="267">
        <f>I54</f>
        <v>0</v>
      </c>
    </row>
    <row r="55" spans="1:14" s="12" customFormat="1" ht="10.8" x14ac:dyDescent="0.25">
      <c r="A55" s="52" t="s">
        <v>63</v>
      </c>
      <c r="B55" s="50">
        <v>2620</v>
      </c>
      <c r="C55" s="50">
        <v>300</v>
      </c>
      <c r="D55" s="269">
        <v>0</v>
      </c>
      <c r="E55" s="269">
        <v>0</v>
      </c>
      <c r="F55" s="269">
        <v>0</v>
      </c>
      <c r="G55" s="269">
        <v>0</v>
      </c>
      <c r="H55" s="269">
        <v>0</v>
      </c>
      <c r="I55" s="270">
        <f>SUM(J55:K55)</f>
        <v>0</v>
      </c>
      <c r="J55" s="269">
        <v>0</v>
      </c>
      <c r="K55" s="269">
        <v>0</v>
      </c>
      <c r="L55" s="269">
        <v>0</v>
      </c>
      <c r="M55" s="267">
        <f>I55</f>
        <v>0</v>
      </c>
    </row>
    <row r="56" spans="1:14" s="12" customFormat="1" ht="10.8" x14ac:dyDescent="0.25">
      <c r="A56" s="49" t="s">
        <v>64</v>
      </c>
      <c r="B56" s="50">
        <v>2630</v>
      </c>
      <c r="C56" s="50">
        <v>310</v>
      </c>
      <c r="D56" s="269">
        <v>0</v>
      </c>
      <c r="E56" s="269">
        <v>0</v>
      </c>
      <c r="F56" s="269">
        <v>0</v>
      </c>
      <c r="G56" s="269">
        <v>0</v>
      </c>
      <c r="H56" s="269">
        <v>0</v>
      </c>
      <c r="I56" s="270">
        <f>SUM(J56:K56)</f>
        <v>0</v>
      </c>
      <c r="J56" s="269">
        <v>0</v>
      </c>
      <c r="K56" s="269">
        <v>0</v>
      </c>
      <c r="L56" s="269">
        <v>0</v>
      </c>
      <c r="M56" s="267">
        <f>I56</f>
        <v>0</v>
      </c>
    </row>
    <row r="57" spans="1:14" s="12" customFormat="1" ht="10.199999999999999" x14ac:dyDescent="0.2">
      <c r="A57" s="53" t="s">
        <v>65</v>
      </c>
      <c r="B57" s="39">
        <v>2700</v>
      </c>
      <c r="C57" s="39">
        <v>320</v>
      </c>
      <c r="D57" s="241">
        <f>SUM(D58:D60)</f>
        <v>0</v>
      </c>
      <c r="E57" s="241">
        <f t="shared" ref="E57:M57" si="11">SUM(E58:E60)</f>
        <v>0</v>
      </c>
      <c r="F57" s="241">
        <f t="shared" si="11"/>
        <v>0</v>
      </c>
      <c r="G57" s="241">
        <f t="shared" si="11"/>
        <v>0</v>
      </c>
      <c r="H57" s="241">
        <f t="shared" si="11"/>
        <v>0</v>
      </c>
      <c r="I57" s="241">
        <f t="shared" si="11"/>
        <v>0</v>
      </c>
      <c r="J57" s="241">
        <f t="shared" si="11"/>
        <v>0</v>
      </c>
      <c r="K57" s="241">
        <f t="shared" si="11"/>
        <v>0</v>
      </c>
      <c r="L57" s="241">
        <f t="shared" si="11"/>
        <v>0</v>
      </c>
      <c r="M57" s="241">
        <f t="shared" si="11"/>
        <v>0</v>
      </c>
    </row>
    <row r="58" spans="1:14" s="12" customFormat="1" ht="10.8" x14ac:dyDescent="0.25">
      <c r="A58" s="52" t="s">
        <v>66</v>
      </c>
      <c r="B58" s="50">
        <v>2710</v>
      </c>
      <c r="C58" s="50">
        <v>330</v>
      </c>
      <c r="D58" s="269">
        <v>0</v>
      </c>
      <c r="E58" s="269">
        <v>0</v>
      </c>
      <c r="F58" s="269">
        <v>0</v>
      </c>
      <c r="G58" s="269">
        <v>0</v>
      </c>
      <c r="H58" s="269">
        <v>0</v>
      </c>
      <c r="I58" s="270">
        <f>SUM(J58:K58)</f>
        <v>0</v>
      </c>
      <c r="J58" s="269">
        <v>0</v>
      </c>
      <c r="K58" s="269">
        <v>0</v>
      </c>
      <c r="L58" s="269">
        <v>0</v>
      </c>
      <c r="M58" s="267">
        <f>I58</f>
        <v>0</v>
      </c>
      <c r="N58" s="272"/>
    </row>
    <row r="59" spans="1:14" s="12" customFormat="1" ht="10.8" x14ac:dyDescent="0.25">
      <c r="A59" s="52" t="s">
        <v>67</v>
      </c>
      <c r="B59" s="50">
        <v>2720</v>
      </c>
      <c r="C59" s="50">
        <v>340</v>
      </c>
      <c r="D59" s="269">
        <v>0</v>
      </c>
      <c r="E59" s="269">
        <v>0</v>
      </c>
      <c r="F59" s="269">
        <v>0</v>
      </c>
      <c r="G59" s="269">
        <v>0</v>
      </c>
      <c r="H59" s="269">
        <v>0</v>
      </c>
      <c r="I59" s="270">
        <f>SUM(J59:K59)</f>
        <v>0</v>
      </c>
      <c r="J59" s="269">
        <v>0</v>
      </c>
      <c r="K59" s="269">
        <v>0</v>
      </c>
      <c r="L59" s="269">
        <v>0</v>
      </c>
      <c r="M59" s="267">
        <f>I59</f>
        <v>0</v>
      </c>
    </row>
    <row r="60" spans="1:14" s="12" customFormat="1" ht="10.8" x14ac:dyDescent="0.25">
      <c r="A60" s="52" t="s">
        <v>68</v>
      </c>
      <c r="B60" s="50">
        <v>2730</v>
      </c>
      <c r="C60" s="50">
        <v>350</v>
      </c>
      <c r="D60" s="269">
        <v>0</v>
      </c>
      <c r="E60" s="269">
        <v>0</v>
      </c>
      <c r="F60" s="269">
        <v>0</v>
      </c>
      <c r="G60" s="269">
        <v>0</v>
      </c>
      <c r="H60" s="269">
        <v>0</v>
      </c>
      <c r="I60" s="270">
        <f>SUM(J60:K60)</f>
        <v>0</v>
      </c>
      <c r="J60" s="269">
        <v>0</v>
      </c>
      <c r="K60" s="269">
        <v>0</v>
      </c>
      <c r="L60" s="269">
        <v>0</v>
      </c>
      <c r="M60" s="267">
        <f>I60</f>
        <v>0</v>
      </c>
      <c r="N60" s="25"/>
    </row>
    <row r="61" spans="1:14" s="12" customFormat="1" ht="10.199999999999999" x14ac:dyDescent="0.2">
      <c r="A61" s="53" t="s">
        <v>69</v>
      </c>
      <c r="B61" s="39">
        <v>2800</v>
      </c>
      <c r="C61" s="39">
        <v>360</v>
      </c>
      <c r="D61" s="269">
        <v>0</v>
      </c>
      <c r="E61" s="269">
        <v>0</v>
      </c>
      <c r="F61" s="269">
        <v>0</v>
      </c>
      <c r="G61" s="269">
        <v>0</v>
      </c>
      <c r="H61" s="269">
        <v>0</v>
      </c>
      <c r="I61" s="241">
        <f>SUM(J61:K61)</f>
        <v>0</v>
      </c>
      <c r="J61" s="263">
        <v>0</v>
      </c>
      <c r="K61" s="263">
        <v>0</v>
      </c>
      <c r="L61" s="263">
        <v>0</v>
      </c>
      <c r="M61" s="241">
        <f>I61</f>
        <v>0</v>
      </c>
    </row>
    <row r="62" spans="1:14" s="12" customFormat="1" ht="11.4" x14ac:dyDescent="0.2">
      <c r="A62" s="65" t="s">
        <v>185</v>
      </c>
      <c r="B62" s="65">
        <v>3000</v>
      </c>
      <c r="C62" s="65">
        <v>370</v>
      </c>
      <c r="D62" s="267">
        <f>D63+D77</f>
        <v>0</v>
      </c>
      <c r="E62" s="267">
        <f t="shared" ref="E62:M62" si="12">E63+E77</f>
        <v>0</v>
      </c>
      <c r="F62" s="267">
        <f t="shared" si="12"/>
        <v>0</v>
      </c>
      <c r="G62" s="267">
        <f t="shared" si="12"/>
        <v>0</v>
      </c>
      <c r="H62" s="267">
        <f t="shared" si="12"/>
        <v>0</v>
      </c>
      <c r="I62" s="267">
        <f t="shared" si="12"/>
        <v>0</v>
      </c>
      <c r="J62" s="267">
        <f t="shared" si="12"/>
        <v>0</v>
      </c>
      <c r="K62" s="267">
        <f t="shared" si="12"/>
        <v>0</v>
      </c>
      <c r="L62" s="267">
        <f t="shared" si="12"/>
        <v>0</v>
      </c>
      <c r="M62" s="267">
        <f t="shared" si="12"/>
        <v>0</v>
      </c>
    </row>
    <row r="63" spans="1:14" s="12" customFormat="1" ht="11.25" customHeight="1" x14ac:dyDescent="0.2">
      <c r="A63" s="48" t="s">
        <v>186</v>
      </c>
      <c r="B63" s="39">
        <v>3100</v>
      </c>
      <c r="C63" s="39">
        <v>380</v>
      </c>
      <c r="D63" s="267">
        <f>D64+D65+D68+D71+D75+D76</f>
        <v>0</v>
      </c>
      <c r="E63" s="267">
        <f t="shared" ref="E63:M63" si="13">E64+E65+E68+E71+E75+E76</f>
        <v>0</v>
      </c>
      <c r="F63" s="267">
        <f t="shared" si="13"/>
        <v>0</v>
      </c>
      <c r="G63" s="267">
        <f t="shared" si="13"/>
        <v>0</v>
      </c>
      <c r="H63" s="267">
        <f t="shared" si="13"/>
        <v>0</v>
      </c>
      <c r="I63" s="267">
        <f t="shared" si="13"/>
        <v>0</v>
      </c>
      <c r="J63" s="267">
        <f t="shared" si="13"/>
        <v>0</v>
      </c>
      <c r="K63" s="267">
        <f t="shared" si="13"/>
        <v>0</v>
      </c>
      <c r="L63" s="267">
        <f t="shared" si="13"/>
        <v>0</v>
      </c>
      <c r="M63" s="267">
        <f t="shared" si="13"/>
        <v>0</v>
      </c>
    </row>
    <row r="64" spans="1:14" s="12" customFormat="1" ht="10.199999999999999" x14ac:dyDescent="0.2">
      <c r="A64" s="52" t="s">
        <v>72</v>
      </c>
      <c r="B64" s="50">
        <v>3110</v>
      </c>
      <c r="C64" s="50">
        <v>390</v>
      </c>
      <c r="D64" s="269">
        <v>0</v>
      </c>
      <c r="E64" s="269">
        <v>0</v>
      </c>
      <c r="F64" s="269">
        <v>0</v>
      </c>
      <c r="G64" s="269">
        <v>0</v>
      </c>
      <c r="H64" s="269">
        <v>0</v>
      </c>
      <c r="I64" s="241">
        <f>SUM(J64:K64)</f>
        <v>0</v>
      </c>
      <c r="J64" s="269">
        <v>0</v>
      </c>
      <c r="K64" s="269">
        <v>0</v>
      </c>
      <c r="L64" s="269">
        <v>0</v>
      </c>
      <c r="M64" s="241">
        <f>I64</f>
        <v>0</v>
      </c>
    </row>
    <row r="65" spans="1:13" s="12" customFormat="1" ht="10.199999999999999" x14ac:dyDescent="0.2">
      <c r="A65" s="49" t="s">
        <v>73</v>
      </c>
      <c r="B65" s="50">
        <v>3120</v>
      </c>
      <c r="C65" s="50">
        <v>400</v>
      </c>
      <c r="D65" s="267">
        <f>SUM(D66:D67)</f>
        <v>0</v>
      </c>
      <c r="E65" s="267">
        <f t="shared" ref="E65:M65" si="14">SUM(E66:E67)</f>
        <v>0</v>
      </c>
      <c r="F65" s="267">
        <f t="shared" si="14"/>
        <v>0</v>
      </c>
      <c r="G65" s="267">
        <f t="shared" si="14"/>
        <v>0</v>
      </c>
      <c r="H65" s="267">
        <f t="shared" si="14"/>
        <v>0</v>
      </c>
      <c r="I65" s="267">
        <f t="shared" si="14"/>
        <v>0</v>
      </c>
      <c r="J65" s="267">
        <f t="shared" si="14"/>
        <v>0</v>
      </c>
      <c r="K65" s="267">
        <f t="shared" si="14"/>
        <v>0</v>
      </c>
      <c r="L65" s="267">
        <f t="shared" si="14"/>
        <v>0</v>
      </c>
      <c r="M65" s="267">
        <f t="shared" si="14"/>
        <v>0</v>
      </c>
    </row>
    <row r="66" spans="1:13" s="12" customFormat="1" ht="10.199999999999999" x14ac:dyDescent="0.2">
      <c r="A66" s="51" t="s">
        <v>187</v>
      </c>
      <c r="B66" s="35">
        <v>3121</v>
      </c>
      <c r="C66" s="35">
        <v>410</v>
      </c>
      <c r="D66" s="269">
        <v>0</v>
      </c>
      <c r="E66" s="269">
        <v>0</v>
      </c>
      <c r="F66" s="269">
        <v>0</v>
      </c>
      <c r="G66" s="269">
        <v>0</v>
      </c>
      <c r="H66" s="269">
        <v>0</v>
      </c>
      <c r="I66" s="241">
        <f>SUM(J66:K66)</f>
        <v>0</v>
      </c>
      <c r="J66" s="269">
        <v>0</v>
      </c>
      <c r="K66" s="269">
        <v>0</v>
      </c>
      <c r="L66" s="269">
        <v>0</v>
      </c>
      <c r="M66" s="241">
        <f>I66</f>
        <v>0</v>
      </c>
    </row>
    <row r="67" spans="1:13" s="12" customFormat="1" ht="10.199999999999999" x14ac:dyDescent="0.2">
      <c r="A67" s="51" t="s">
        <v>188</v>
      </c>
      <c r="B67" s="35">
        <v>3122</v>
      </c>
      <c r="C67" s="35">
        <v>420</v>
      </c>
      <c r="D67" s="269">
        <v>0</v>
      </c>
      <c r="E67" s="269">
        <v>0</v>
      </c>
      <c r="F67" s="269">
        <v>0</v>
      </c>
      <c r="G67" s="269">
        <v>0</v>
      </c>
      <c r="H67" s="269">
        <v>0</v>
      </c>
      <c r="I67" s="241">
        <f>SUM(J67:K67)</f>
        <v>0</v>
      </c>
      <c r="J67" s="269">
        <v>0</v>
      </c>
      <c r="K67" s="269">
        <v>0</v>
      </c>
      <c r="L67" s="269">
        <v>0</v>
      </c>
      <c r="M67" s="241">
        <f>I67</f>
        <v>0</v>
      </c>
    </row>
    <row r="68" spans="1:13" s="12" customFormat="1" ht="10.199999999999999" x14ac:dyDescent="0.2">
      <c r="A68" s="49" t="s">
        <v>76</v>
      </c>
      <c r="B68" s="50">
        <v>3130</v>
      </c>
      <c r="C68" s="50">
        <v>430</v>
      </c>
      <c r="D68" s="267">
        <f>SUM(D69:D70)</f>
        <v>0</v>
      </c>
      <c r="E68" s="267">
        <f t="shared" ref="E68:M68" si="15">SUM(E69:E70)</f>
        <v>0</v>
      </c>
      <c r="F68" s="267">
        <f t="shared" si="15"/>
        <v>0</v>
      </c>
      <c r="G68" s="267">
        <f t="shared" si="15"/>
        <v>0</v>
      </c>
      <c r="H68" s="267">
        <f t="shared" si="15"/>
        <v>0</v>
      </c>
      <c r="I68" s="267">
        <f t="shared" si="15"/>
        <v>0</v>
      </c>
      <c r="J68" s="267">
        <f t="shared" si="15"/>
        <v>0</v>
      </c>
      <c r="K68" s="267">
        <f t="shared" si="15"/>
        <v>0</v>
      </c>
      <c r="L68" s="267">
        <f t="shared" si="15"/>
        <v>0</v>
      </c>
      <c r="M68" s="267">
        <f t="shared" si="15"/>
        <v>0</v>
      </c>
    </row>
    <row r="69" spans="1:13" s="12" customFormat="1" ht="10.199999999999999" x14ac:dyDescent="0.2">
      <c r="A69" s="51" t="s">
        <v>77</v>
      </c>
      <c r="B69" s="35">
        <v>3131</v>
      </c>
      <c r="C69" s="35">
        <v>440</v>
      </c>
      <c r="D69" s="269">
        <v>0</v>
      </c>
      <c r="E69" s="269">
        <v>0</v>
      </c>
      <c r="F69" s="269">
        <v>0</v>
      </c>
      <c r="G69" s="269">
        <v>0</v>
      </c>
      <c r="H69" s="269">
        <v>0</v>
      </c>
      <c r="I69" s="241">
        <f>SUM(J69:K69)</f>
        <v>0</v>
      </c>
      <c r="J69" s="269">
        <v>0</v>
      </c>
      <c r="K69" s="269">
        <v>0</v>
      </c>
      <c r="L69" s="269">
        <v>0</v>
      </c>
      <c r="M69" s="241">
        <f>I69</f>
        <v>0</v>
      </c>
    </row>
    <row r="70" spans="1:13" s="12" customFormat="1" ht="10.199999999999999" x14ac:dyDescent="0.2">
      <c r="A70" s="51" t="s">
        <v>78</v>
      </c>
      <c r="B70" s="35">
        <v>3132</v>
      </c>
      <c r="C70" s="35">
        <v>450</v>
      </c>
      <c r="D70" s="269">
        <v>0</v>
      </c>
      <c r="E70" s="269">
        <v>0</v>
      </c>
      <c r="F70" s="269">
        <v>0</v>
      </c>
      <c r="G70" s="269">
        <v>0</v>
      </c>
      <c r="H70" s="269">
        <v>0</v>
      </c>
      <c r="I70" s="241">
        <f>SUM(J70:K70)</f>
        <v>0</v>
      </c>
      <c r="J70" s="269">
        <v>0</v>
      </c>
      <c r="K70" s="269">
        <v>0</v>
      </c>
      <c r="L70" s="269">
        <v>0</v>
      </c>
      <c r="M70" s="241">
        <f>I70</f>
        <v>0</v>
      </c>
    </row>
    <row r="71" spans="1:13" s="12" customFormat="1" ht="10.199999999999999" x14ac:dyDescent="0.2">
      <c r="A71" s="49" t="s">
        <v>79</v>
      </c>
      <c r="B71" s="50">
        <v>3140</v>
      </c>
      <c r="C71" s="50">
        <v>460</v>
      </c>
      <c r="D71" s="267">
        <f>SUM(D72:D74)</f>
        <v>0</v>
      </c>
      <c r="E71" s="267">
        <f t="shared" ref="E71:M71" si="16">SUM(E72:E74)</f>
        <v>0</v>
      </c>
      <c r="F71" s="267">
        <f t="shared" si="16"/>
        <v>0</v>
      </c>
      <c r="G71" s="267">
        <f t="shared" si="16"/>
        <v>0</v>
      </c>
      <c r="H71" s="267">
        <f t="shared" si="16"/>
        <v>0</v>
      </c>
      <c r="I71" s="267">
        <f t="shared" si="16"/>
        <v>0</v>
      </c>
      <c r="J71" s="267">
        <f t="shared" si="16"/>
        <v>0</v>
      </c>
      <c r="K71" s="267">
        <f t="shared" si="16"/>
        <v>0</v>
      </c>
      <c r="L71" s="267">
        <f t="shared" si="16"/>
        <v>0</v>
      </c>
      <c r="M71" s="267">
        <f t="shared" si="16"/>
        <v>0</v>
      </c>
    </row>
    <row r="72" spans="1:13" s="12" customFormat="1" ht="11.4" x14ac:dyDescent="0.2">
      <c r="A72" s="135" t="s">
        <v>121</v>
      </c>
      <c r="B72" s="35">
        <v>3141</v>
      </c>
      <c r="C72" s="35">
        <v>470</v>
      </c>
      <c r="D72" s="269">
        <v>0</v>
      </c>
      <c r="E72" s="269">
        <v>0</v>
      </c>
      <c r="F72" s="269">
        <v>0</v>
      </c>
      <c r="G72" s="269">
        <v>0</v>
      </c>
      <c r="H72" s="269">
        <v>0</v>
      </c>
      <c r="I72" s="241">
        <f>SUM(J72:K72)</f>
        <v>0</v>
      </c>
      <c r="J72" s="269">
        <v>0</v>
      </c>
      <c r="K72" s="269">
        <v>0</v>
      </c>
      <c r="L72" s="269">
        <v>0</v>
      </c>
      <c r="M72" s="241">
        <f>I72</f>
        <v>0</v>
      </c>
    </row>
    <row r="73" spans="1:13" s="12" customFormat="1" ht="11.4" x14ac:dyDescent="0.2">
      <c r="A73" s="135" t="s">
        <v>189</v>
      </c>
      <c r="B73" s="35">
        <v>3142</v>
      </c>
      <c r="C73" s="35">
        <v>480</v>
      </c>
      <c r="D73" s="269">
        <v>0</v>
      </c>
      <c r="E73" s="269">
        <v>0</v>
      </c>
      <c r="F73" s="269">
        <v>0</v>
      </c>
      <c r="G73" s="269">
        <v>0</v>
      </c>
      <c r="H73" s="269">
        <v>0</v>
      </c>
      <c r="I73" s="241">
        <f>SUM(J73:K73)</f>
        <v>0</v>
      </c>
      <c r="J73" s="269">
        <v>0</v>
      </c>
      <c r="K73" s="269">
        <v>0</v>
      </c>
      <c r="L73" s="269">
        <v>0</v>
      </c>
      <c r="M73" s="241">
        <f>I73</f>
        <v>0</v>
      </c>
    </row>
    <row r="74" spans="1:13" s="12" customFormat="1" ht="11.4" x14ac:dyDescent="0.2">
      <c r="A74" s="135" t="s">
        <v>123</v>
      </c>
      <c r="B74" s="35">
        <v>3143</v>
      </c>
      <c r="C74" s="35">
        <v>490</v>
      </c>
      <c r="D74" s="269">
        <v>0</v>
      </c>
      <c r="E74" s="269">
        <v>0</v>
      </c>
      <c r="F74" s="269">
        <v>0</v>
      </c>
      <c r="G74" s="269">
        <v>0</v>
      </c>
      <c r="H74" s="269">
        <v>0</v>
      </c>
      <c r="I74" s="241">
        <f>SUM(J74:K74)</f>
        <v>0</v>
      </c>
      <c r="J74" s="269">
        <v>0</v>
      </c>
      <c r="K74" s="269">
        <v>0</v>
      </c>
      <c r="L74" s="269">
        <v>0</v>
      </c>
      <c r="M74" s="241">
        <f>I74</f>
        <v>0</v>
      </c>
    </row>
    <row r="75" spans="1:13" s="12" customFormat="1" ht="10.199999999999999" x14ac:dyDescent="0.2">
      <c r="A75" s="49" t="s">
        <v>80</v>
      </c>
      <c r="B75" s="50">
        <v>3150</v>
      </c>
      <c r="C75" s="50">
        <v>500</v>
      </c>
      <c r="D75" s="269">
        <v>0</v>
      </c>
      <c r="E75" s="269">
        <v>0</v>
      </c>
      <c r="F75" s="269">
        <v>0</v>
      </c>
      <c r="G75" s="269">
        <v>0</v>
      </c>
      <c r="H75" s="269">
        <v>0</v>
      </c>
      <c r="I75" s="241">
        <f>SUM(J75:K75)</f>
        <v>0</v>
      </c>
      <c r="J75" s="269">
        <v>0</v>
      </c>
      <c r="K75" s="269">
        <v>0</v>
      </c>
      <c r="L75" s="269">
        <v>0</v>
      </c>
      <c r="M75" s="241">
        <f>I75</f>
        <v>0</v>
      </c>
    </row>
    <row r="76" spans="1:13" s="12" customFormat="1" ht="10.199999999999999" x14ac:dyDescent="0.2">
      <c r="A76" s="49" t="s">
        <v>81</v>
      </c>
      <c r="B76" s="50">
        <v>3160</v>
      </c>
      <c r="C76" s="50">
        <v>510</v>
      </c>
      <c r="D76" s="269">
        <v>0</v>
      </c>
      <c r="E76" s="269">
        <v>0</v>
      </c>
      <c r="F76" s="269">
        <v>0</v>
      </c>
      <c r="G76" s="269">
        <v>0</v>
      </c>
      <c r="H76" s="269">
        <v>0</v>
      </c>
      <c r="I76" s="241">
        <f>SUM(J76:K76)</f>
        <v>0</v>
      </c>
      <c r="J76" s="269">
        <v>0</v>
      </c>
      <c r="K76" s="269">
        <v>0</v>
      </c>
      <c r="L76" s="269">
        <v>0</v>
      </c>
      <c r="M76" s="241">
        <f>I76</f>
        <v>0</v>
      </c>
    </row>
    <row r="77" spans="1:13" s="12" customFormat="1" ht="12" customHeight="1" x14ac:dyDescent="0.2">
      <c r="A77" s="48" t="s">
        <v>82</v>
      </c>
      <c r="B77" s="39">
        <v>3200</v>
      </c>
      <c r="C77" s="39">
        <v>520</v>
      </c>
      <c r="D77" s="267">
        <f>SUM(D78:D81)</f>
        <v>0</v>
      </c>
      <c r="E77" s="267">
        <f t="shared" ref="E77:M77" si="17">SUM(E78:E81)</f>
        <v>0</v>
      </c>
      <c r="F77" s="267">
        <f t="shared" si="17"/>
        <v>0</v>
      </c>
      <c r="G77" s="267">
        <f t="shared" si="17"/>
        <v>0</v>
      </c>
      <c r="H77" s="267">
        <f t="shared" si="17"/>
        <v>0</v>
      </c>
      <c r="I77" s="267">
        <f t="shared" si="17"/>
        <v>0</v>
      </c>
      <c r="J77" s="267">
        <f t="shared" si="17"/>
        <v>0</v>
      </c>
      <c r="K77" s="267">
        <f t="shared" si="17"/>
        <v>0</v>
      </c>
      <c r="L77" s="267">
        <f t="shared" si="17"/>
        <v>0</v>
      </c>
      <c r="M77" s="267">
        <f t="shared" si="17"/>
        <v>0</v>
      </c>
    </row>
    <row r="78" spans="1:13" s="12" customFormat="1" ht="10.199999999999999" x14ac:dyDescent="0.2">
      <c r="A78" s="52" t="s">
        <v>190</v>
      </c>
      <c r="B78" s="50">
        <v>3210</v>
      </c>
      <c r="C78" s="50">
        <v>530</v>
      </c>
      <c r="D78" s="269">
        <v>0</v>
      </c>
      <c r="E78" s="269">
        <v>0</v>
      </c>
      <c r="F78" s="269">
        <v>0</v>
      </c>
      <c r="G78" s="269">
        <v>0</v>
      </c>
      <c r="H78" s="269">
        <v>0</v>
      </c>
      <c r="I78" s="241">
        <f>SUM(J78:K78)</f>
        <v>0</v>
      </c>
      <c r="J78" s="269">
        <v>0</v>
      </c>
      <c r="K78" s="269">
        <v>0</v>
      </c>
      <c r="L78" s="269">
        <v>0</v>
      </c>
      <c r="M78" s="241">
        <f>I78</f>
        <v>0</v>
      </c>
    </row>
    <row r="79" spans="1:13" s="12" customFormat="1" ht="10.199999999999999" x14ac:dyDescent="0.2">
      <c r="A79" s="52" t="s">
        <v>84</v>
      </c>
      <c r="B79" s="50">
        <v>3220</v>
      </c>
      <c r="C79" s="50">
        <v>540</v>
      </c>
      <c r="D79" s="269">
        <v>0</v>
      </c>
      <c r="E79" s="269">
        <v>0</v>
      </c>
      <c r="F79" s="269">
        <v>0</v>
      </c>
      <c r="G79" s="269">
        <v>0</v>
      </c>
      <c r="H79" s="269">
        <v>0</v>
      </c>
      <c r="I79" s="241">
        <f>SUM(J79:K79)</f>
        <v>0</v>
      </c>
      <c r="J79" s="269">
        <v>0</v>
      </c>
      <c r="K79" s="269">
        <v>0</v>
      </c>
      <c r="L79" s="269">
        <v>0</v>
      </c>
      <c r="M79" s="241">
        <f>I79</f>
        <v>0</v>
      </c>
    </row>
    <row r="80" spans="1:13" s="12" customFormat="1" ht="12.75" customHeight="1" x14ac:dyDescent="0.2">
      <c r="A80" s="49" t="s">
        <v>85</v>
      </c>
      <c r="B80" s="50">
        <v>3230</v>
      </c>
      <c r="C80" s="50">
        <v>550</v>
      </c>
      <c r="D80" s="269">
        <v>0</v>
      </c>
      <c r="E80" s="269">
        <v>0</v>
      </c>
      <c r="F80" s="269">
        <v>0</v>
      </c>
      <c r="G80" s="269">
        <v>0</v>
      </c>
      <c r="H80" s="269">
        <v>0</v>
      </c>
      <c r="I80" s="241">
        <f>SUM(J80:K80)</f>
        <v>0</v>
      </c>
      <c r="J80" s="269">
        <v>0</v>
      </c>
      <c r="K80" s="269">
        <v>0</v>
      </c>
      <c r="L80" s="269">
        <v>0</v>
      </c>
      <c r="M80" s="241">
        <f>I80</f>
        <v>0</v>
      </c>
    </row>
    <row r="81" spans="1:13" s="12" customFormat="1" ht="10.199999999999999" x14ac:dyDescent="0.2">
      <c r="A81" s="49" t="s">
        <v>86</v>
      </c>
      <c r="B81" s="50">
        <v>3240</v>
      </c>
      <c r="C81" s="50">
        <v>560</v>
      </c>
      <c r="D81" s="269">
        <v>0</v>
      </c>
      <c r="E81" s="269">
        <v>0</v>
      </c>
      <c r="F81" s="269">
        <v>0</v>
      </c>
      <c r="G81" s="269">
        <v>0</v>
      </c>
      <c r="H81" s="269">
        <v>0</v>
      </c>
      <c r="I81" s="241">
        <f>SUM(J81:K81)</f>
        <v>0</v>
      </c>
      <c r="J81" s="269">
        <v>0</v>
      </c>
      <c r="K81" s="269">
        <v>0</v>
      </c>
      <c r="L81" s="269">
        <v>0</v>
      </c>
      <c r="M81" s="241">
        <f>I81</f>
        <v>0</v>
      </c>
    </row>
    <row r="82" spans="1:13" ht="6" customHeight="1" x14ac:dyDescent="0.25">
      <c r="A82" s="3" t="s">
        <v>191</v>
      </c>
    </row>
    <row r="83" spans="1:13" ht="10.5" customHeight="1" x14ac:dyDescent="0.25">
      <c r="A83" s="248" t="s">
        <v>192</v>
      </c>
      <c r="B83" s="248"/>
      <c r="C83" s="248"/>
      <c r="D83" s="248"/>
    </row>
    <row r="84" spans="1:13" x14ac:dyDescent="0.25">
      <c r="A84" s="76" t="str">
        <f>[2]ЗАПОЛНИТЬ!F30</f>
        <v xml:space="preserve">Керівник </v>
      </c>
      <c r="C84" s="76"/>
      <c r="D84" s="76"/>
      <c r="E84" s="76"/>
      <c r="F84" s="76"/>
      <c r="G84" s="146"/>
      <c r="H84" s="146"/>
      <c r="J84" s="110" t="str">
        <f>[2]ЗАПОЛНИТЬ!F26</f>
        <v>Л.О.Темченко</v>
      </c>
      <c r="K84" s="110"/>
      <c r="L84" s="110"/>
    </row>
    <row r="85" spans="1:13" x14ac:dyDescent="0.25">
      <c r="A85" s="76"/>
      <c r="C85" s="76"/>
      <c r="D85" s="76"/>
      <c r="E85" s="76"/>
      <c r="F85" s="76"/>
      <c r="G85" s="147" t="s">
        <v>97</v>
      </c>
      <c r="H85" s="147"/>
      <c r="J85" s="113" t="s">
        <v>98</v>
      </c>
      <c r="K85" s="113"/>
    </row>
    <row r="86" spans="1:13" x14ac:dyDescent="0.25">
      <c r="A86" s="76" t="str">
        <f>[2]ЗАПОЛНИТЬ!F31</f>
        <v>Головний  бухгалтер</v>
      </c>
      <c r="C86" s="76"/>
      <c r="D86" s="76"/>
      <c r="E86" s="76"/>
      <c r="F86" s="76"/>
      <c r="G86" s="146"/>
      <c r="H86" s="146"/>
      <c r="J86" s="110" t="str">
        <f>[2]ЗАПОЛНИТЬ!F28</f>
        <v>А.М.Трусевич</v>
      </c>
      <c r="K86" s="110"/>
      <c r="L86" s="110"/>
    </row>
    <row r="87" spans="1:13" x14ac:dyDescent="0.25">
      <c r="A87" s="3" t="str">
        <f>[2]ЗАПОЛНИТЬ!C19</f>
        <v>"12"січня 2016 року</v>
      </c>
      <c r="C87" s="76"/>
      <c r="D87" s="76"/>
      <c r="E87" s="76"/>
      <c r="F87" s="76"/>
      <c r="G87" s="147" t="s">
        <v>97</v>
      </c>
      <c r="H87" s="147"/>
      <c r="J87" s="113" t="s">
        <v>98</v>
      </c>
      <c r="K87" s="113"/>
      <c r="L87" s="273"/>
    </row>
    <row r="88" spans="1:13" x14ac:dyDescent="0.25">
      <c r="A88" s="12" t="s">
        <v>193</v>
      </c>
    </row>
  </sheetData>
  <mergeCells count="43">
    <mergeCell ref="G86:H86"/>
    <mergeCell ref="J86:L86"/>
    <mergeCell ref="G87:H87"/>
    <mergeCell ref="J87:K87"/>
    <mergeCell ref="K22:K24"/>
    <mergeCell ref="A83:D83"/>
    <mergeCell ref="G84:H84"/>
    <mergeCell ref="J84:L84"/>
    <mergeCell ref="G85:H85"/>
    <mergeCell ref="J85:K85"/>
    <mergeCell ref="M19:M24"/>
    <mergeCell ref="D20:D24"/>
    <mergeCell ref="E20:F20"/>
    <mergeCell ref="G20:G24"/>
    <mergeCell ref="H20:H24"/>
    <mergeCell ref="I20:K20"/>
    <mergeCell ref="L20:L24"/>
    <mergeCell ref="E21:E24"/>
    <mergeCell ref="F21:F24"/>
    <mergeCell ref="I21:I24"/>
    <mergeCell ref="A15:D15"/>
    <mergeCell ref="F15:L15"/>
    <mergeCell ref="A18:L18"/>
    <mergeCell ref="A19:A24"/>
    <mergeCell ref="B19:B24"/>
    <mergeCell ref="C19:C24"/>
    <mergeCell ref="D19:G19"/>
    <mergeCell ref="H19:L19"/>
    <mergeCell ref="J21:K21"/>
    <mergeCell ref="J22:J24"/>
    <mergeCell ref="B11:J11"/>
    <mergeCell ref="A12:D12"/>
    <mergeCell ref="F12:L12"/>
    <mergeCell ref="A13:D13"/>
    <mergeCell ref="F13:L13"/>
    <mergeCell ref="A14:D14"/>
    <mergeCell ref="F14:L14"/>
    <mergeCell ref="J1:M3"/>
    <mergeCell ref="A4:M4"/>
    <mergeCell ref="A5:G5"/>
    <mergeCell ref="A6:M6"/>
    <mergeCell ref="B9:J9"/>
    <mergeCell ref="B10:J10"/>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tabSelected="1" topLeftCell="A26" workbookViewId="0">
      <selection activeCell="E28" sqref="E28:F28"/>
    </sheetView>
  </sheetViews>
  <sheetFormatPr defaultRowHeight="14.4" x14ac:dyDescent="0.3"/>
  <cols>
    <col min="1" max="1" width="38.44140625" customWidth="1"/>
    <col min="2" max="2" width="16" customWidth="1"/>
    <col min="3" max="3" width="6.5546875" customWidth="1"/>
    <col min="4" max="4" width="21.44140625" customWidth="1"/>
    <col min="5" max="5" width="10.44140625" customWidth="1"/>
    <col min="6" max="6" width="10.109375" customWidth="1"/>
    <col min="257" max="257" width="38.44140625" customWidth="1"/>
    <col min="258" max="258" width="16" customWidth="1"/>
    <col min="259" max="259" width="6.5546875" customWidth="1"/>
    <col min="260" max="260" width="21.44140625" customWidth="1"/>
    <col min="261" max="261" width="10.44140625" customWidth="1"/>
    <col min="262" max="262" width="10.109375" customWidth="1"/>
    <col min="513" max="513" width="38.44140625" customWidth="1"/>
    <col min="514" max="514" width="16" customWidth="1"/>
    <col min="515" max="515" width="6.5546875" customWidth="1"/>
    <col min="516" max="516" width="21.44140625" customWidth="1"/>
    <col min="517" max="517" width="10.44140625" customWidth="1"/>
    <col min="518" max="518" width="10.109375" customWidth="1"/>
    <col min="769" max="769" width="38.44140625" customWidth="1"/>
    <col min="770" max="770" width="16" customWidth="1"/>
    <col min="771" max="771" width="6.5546875" customWidth="1"/>
    <col min="772" max="772" width="21.44140625" customWidth="1"/>
    <col min="773" max="773" width="10.44140625" customWidth="1"/>
    <col min="774" max="774" width="10.109375" customWidth="1"/>
    <col min="1025" max="1025" width="38.44140625" customWidth="1"/>
    <col min="1026" max="1026" width="16" customWidth="1"/>
    <col min="1027" max="1027" width="6.5546875" customWidth="1"/>
    <col min="1028" max="1028" width="21.44140625" customWidth="1"/>
    <col min="1029" max="1029" width="10.44140625" customWidth="1"/>
    <col min="1030" max="1030" width="10.109375" customWidth="1"/>
    <col min="1281" max="1281" width="38.44140625" customWidth="1"/>
    <col min="1282" max="1282" width="16" customWidth="1"/>
    <col min="1283" max="1283" width="6.5546875" customWidth="1"/>
    <col min="1284" max="1284" width="21.44140625" customWidth="1"/>
    <col min="1285" max="1285" width="10.44140625" customWidth="1"/>
    <col min="1286" max="1286" width="10.109375" customWidth="1"/>
    <col min="1537" max="1537" width="38.44140625" customWidth="1"/>
    <col min="1538" max="1538" width="16" customWidth="1"/>
    <col min="1539" max="1539" width="6.5546875" customWidth="1"/>
    <col min="1540" max="1540" width="21.44140625" customWidth="1"/>
    <col min="1541" max="1541" width="10.44140625" customWidth="1"/>
    <col min="1542" max="1542" width="10.109375" customWidth="1"/>
    <col min="1793" max="1793" width="38.44140625" customWidth="1"/>
    <col min="1794" max="1794" width="16" customWidth="1"/>
    <col min="1795" max="1795" width="6.5546875" customWidth="1"/>
    <col min="1796" max="1796" width="21.44140625" customWidth="1"/>
    <col min="1797" max="1797" width="10.44140625" customWidth="1"/>
    <col min="1798" max="1798" width="10.109375" customWidth="1"/>
    <col min="2049" max="2049" width="38.44140625" customWidth="1"/>
    <col min="2050" max="2050" width="16" customWidth="1"/>
    <col min="2051" max="2051" width="6.5546875" customWidth="1"/>
    <col min="2052" max="2052" width="21.44140625" customWidth="1"/>
    <col min="2053" max="2053" width="10.44140625" customWidth="1"/>
    <col min="2054" max="2054" width="10.109375" customWidth="1"/>
    <col min="2305" max="2305" width="38.44140625" customWidth="1"/>
    <col min="2306" max="2306" width="16" customWidth="1"/>
    <col min="2307" max="2307" width="6.5546875" customWidth="1"/>
    <col min="2308" max="2308" width="21.44140625" customWidth="1"/>
    <col min="2309" max="2309" width="10.44140625" customWidth="1"/>
    <col min="2310" max="2310" width="10.109375" customWidth="1"/>
    <col min="2561" max="2561" width="38.44140625" customWidth="1"/>
    <col min="2562" max="2562" width="16" customWidth="1"/>
    <col min="2563" max="2563" width="6.5546875" customWidth="1"/>
    <col min="2564" max="2564" width="21.44140625" customWidth="1"/>
    <col min="2565" max="2565" width="10.44140625" customWidth="1"/>
    <col min="2566" max="2566" width="10.109375" customWidth="1"/>
    <col min="2817" max="2817" width="38.44140625" customWidth="1"/>
    <col min="2818" max="2818" width="16" customWidth="1"/>
    <col min="2819" max="2819" width="6.5546875" customWidth="1"/>
    <col min="2820" max="2820" width="21.44140625" customWidth="1"/>
    <col min="2821" max="2821" width="10.44140625" customWidth="1"/>
    <col min="2822" max="2822" width="10.109375" customWidth="1"/>
    <col min="3073" max="3073" width="38.44140625" customWidth="1"/>
    <col min="3074" max="3074" width="16" customWidth="1"/>
    <col min="3075" max="3075" width="6.5546875" customWidth="1"/>
    <col min="3076" max="3076" width="21.44140625" customWidth="1"/>
    <col min="3077" max="3077" width="10.44140625" customWidth="1"/>
    <col min="3078" max="3078" width="10.109375" customWidth="1"/>
    <col min="3329" max="3329" width="38.44140625" customWidth="1"/>
    <col min="3330" max="3330" width="16" customWidth="1"/>
    <col min="3331" max="3331" width="6.5546875" customWidth="1"/>
    <col min="3332" max="3332" width="21.44140625" customWidth="1"/>
    <col min="3333" max="3333" width="10.44140625" customWidth="1"/>
    <col min="3334" max="3334" width="10.109375" customWidth="1"/>
    <col min="3585" max="3585" width="38.44140625" customWidth="1"/>
    <col min="3586" max="3586" width="16" customWidth="1"/>
    <col min="3587" max="3587" width="6.5546875" customWidth="1"/>
    <col min="3588" max="3588" width="21.44140625" customWidth="1"/>
    <col min="3589" max="3589" width="10.44140625" customWidth="1"/>
    <col min="3590" max="3590" width="10.109375" customWidth="1"/>
    <col min="3841" max="3841" width="38.44140625" customWidth="1"/>
    <col min="3842" max="3842" width="16" customWidth="1"/>
    <col min="3843" max="3843" width="6.5546875" customWidth="1"/>
    <col min="3844" max="3844" width="21.44140625" customWidth="1"/>
    <col min="3845" max="3845" width="10.44140625" customWidth="1"/>
    <col min="3846" max="3846" width="10.109375" customWidth="1"/>
    <col min="4097" max="4097" width="38.44140625" customWidth="1"/>
    <col min="4098" max="4098" width="16" customWidth="1"/>
    <col min="4099" max="4099" width="6.5546875" customWidth="1"/>
    <col min="4100" max="4100" width="21.44140625" customWidth="1"/>
    <col min="4101" max="4101" width="10.44140625" customWidth="1"/>
    <col min="4102" max="4102" width="10.109375" customWidth="1"/>
    <col min="4353" max="4353" width="38.44140625" customWidth="1"/>
    <col min="4354" max="4354" width="16" customWidth="1"/>
    <col min="4355" max="4355" width="6.5546875" customWidth="1"/>
    <col min="4356" max="4356" width="21.44140625" customWidth="1"/>
    <col min="4357" max="4357" width="10.44140625" customWidth="1"/>
    <col min="4358" max="4358" width="10.109375" customWidth="1"/>
    <col min="4609" max="4609" width="38.44140625" customWidth="1"/>
    <col min="4610" max="4610" width="16" customWidth="1"/>
    <col min="4611" max="4611" width="6.5546875" customWidth="1"/>
    <col min="4612" max="4612" width="21.44140625" customWidth="1"/>
    <col min="4613" max="4613" width="10.44140625" customWidth="1"/>
    <col min="4614" max="4614" width="10.109375" customWidth="1"/>
    <col min="4865" max="4865" width="38.44140625" customWidth="1"/>
    <col min="4866" max="4866" width="16" customWidth="1"/>
    <col min="4867" max="4867" width="6.5546875" customWidth="1"/>
    <col min="4868" max="4868" width="21.44140625" customWidth="1"/>
    <col min="4869" max="4869" width="10.44140625" customWidth="1"/>
    <col min="4870" max="4870" width="10.109375" customWidth="1"/>
    <col min="5121" max="5121" width="38.44140625" customWidth="1"/>
    <col min="5122" max="5122" width="16" customWidth="1"/>
    <col min="5123" max="5123" width="6.5546875" customWidth="1"/>
    <col min="5124" max="5124" width="21.44140625" customWidth="1"/>
    <col min="5125" max="5125" width="10.44140625" customWidth="1"/>
    <col min="5126" max="5126" width="10.109375" customWidth="1"/>
    <col min="5377" max="5377" width="38.44140625" customWidth="1"/>
    <col min="5378" max="5378" width="16" customWidth="1"/>
    <col min="5379" max="5379" width="6.5546875" customWidth="1"/>
    <col min="5380" max="5380" width="21.44140625" customWidth="1"/>
    <col min="5381" max="5381" width="10.44140625" customWidth="1"/>
    <col min="5382" max="5382" width="10.109375" customWidth="1"/>
    <col min="5633" max="5633" width="38.44140625" customWidth="1"/>
    <col min="5634" max="5634" width="16" customWidth="1"/>
    <col min="5635" max="5635" width="6.5546875" customWidth="1"/>
    <col min="5636" max="5636" width="21.44140625" customWidth="1"/>
    <col min="5637" max="5637" width="10.44140625" customWidth="1"/>
    <col min="5638" max="5638" width="10.109375" customWidth="1"/>
    <col min="5889" max="5889" width="38.44140625" customWidth="1"/>
    <col min="5890" max="5890" width="16" customWidth="1"/>
    <col min="5891" max="5891" width="6.5546875" customWidth="1"/>
    <col min="5892" max="5892" width="21.44140625" customWidth="1"/>
    <col min="5893" max="5893" width="10.44140625" customWidth="1"/>
    <col min="5894" max="5894" width="10.109375" customWidth="1"/>
    <col min="6145" max="6145" width="38.44140625" customWidth="1"/>
    <col min="6146" max="6146" width="16" customWidth="1"/>
    <col min="6147" max="6147" width="6.5546875" customWidth="1"/>
    <col min="6148" max="6148" width="21.44140625" customWidth="1"/>
    <col min="6149" max="6149" width="10.44140625" customWidth="1"/>
    <col min="6150" max="6150" width="10.109375" customWidth="1"/>
    <col min="6401" max="6401" width="38.44140625" customWidth="1"/>
    <col min="6402" max="6402" width="16" customWidth="1"/>
    <col min="6403" max="6403" width="6.5546875" customWidth="1"/>
    <col min="6404" max="6404" width="21.44140625" customWidth="1"/>
    <col min="6405" max="6405" width="10.44140625" customWidth="1"/>
    <col min="6406" max="6406" width="10.109375" customWidth="1"/>
    <col min="6657" max="6657" width="38.44140625" customWidth="1"/>
    <col min="6658" max="6658" width="16" customWidth="1"/>
    <col min="6659" max="6659" width="6.5546875" customWidth="1"/>
    <col min="6660" max="6660" width="21.44140625" customWidth="1"/>
    <col min="6661" max="6661" width="10.44140625" customWidth="1"/>
    <col min="6662" max="6662" width="10.109375" customWidth="1"/>
    <col min="6913" max="6913" width="38.44140625" customWidth="1"/>
    <col min="6914" max="6914" width="16" customWidth="1"/>
    <col min="6915" max="6915" width="6.5546875" customWidth="1"/>
    <col min="6916" max="6916" width="21.44140625" customWidth="1"/>
    <col min="6917" max="6917" width="10.44140625" customWidth="1"/>
    <col min="6918" max="6918" width="10.109375" customWidth="1"/>
    <col min="7169" max="7169" width="38.44140625" customWidth="1"/>
    <col min="7170" max="7170" width="16" customWidth="1"/>
    <col min="7171" max="7171" width="6.5546875" customWidth="1"/>
    <col min="7172" max="7172" width="21.44140625" customWidth="1"/>
    <col min="7173" max="7173" width="10.44140625" customWidth="1"/>
    <col min="7174" max="7174" width="10.109375" customWidth="1"/>
    <col min="7425" max="7425" width="38.44140625" customWidth="1"/>
    <col min="7426" max="7426" width="16" customWidth="1"/>
    <col min="7427" max="7427" width="6.5546875" customWidth="1"/>
    <col min="7428" max="7428" width="21.44140625" customWidth="1"/>
    <col min="7429" max="7429" width="10.44140625" customWidth="1"/>
    <col min="7430" max="7430" width="10.109375" customWidth="1"/>
    <col min="7681" max="7681" width="38.44140625" customWidth="1"/>
    <col min="7682" max="7682" width="16" customWidth="1"/>
    <col min="7683" max="7683" width="6.5546875" customWidth="1"/>
    <col min="7684" max="7684" width="21.44140625" customWidth="1"/>
    <col min="7685" max="7685" width="10.44140625" customWidth="1"/>
    <col min="7686" max="7686" width="10.109375" customWidth="1"/>
    <col min="7937" max="7937" width="38.44140625" customWidth="1"/>
    <col min="7938" max="7938" width="16" customWidth="1"/>
    <col min="7939" max="7939" width="6.5546875" customWidth="1"/>
    <col min="7940" max="7940" width="21.44140625" customWidth="1"/>
    <col min="7941" max="7941" width="10.44140625" customWidth="1"/>
    <col min="7942" max="7942" width="10.109375" customWidth="1"/>
    <col min="8193" max="8193" width="38.44140625" customWidth="1"/>
    <col min="8194" max="8194" width="16" customWidth="1"/>
    <col min="8195" max="8195" width="6.5546875" customWidth="1"/>
    <col min="8196" max="8196" width="21.44140625" customWidth="1"/>
    <col min="8197" max="8197" width="10.44140625" customWidth="1"/>
    <col min="8198" max="8198" width="10.109375" customWidth="1"/>
    <col min="8449" max="8449" width="38.44140625" customWidth="1"/>
    <col min="8450" max="8450" width="16" customWidth="1"/>
    <col min="8451" max="8451" width="6.5546875" customWidth="1"/>
    <col min="8452" max="8452" width="21.44140625" customWidth="1"/>
    <col min="8453" max="8453" width="10.44140625" customWidth="1"/>
    <col min="8454" max="8454" width="10.109375" customWidth="1"/>
    <col min="8705" max="8705" width="38.44140625" customWidth="1"/>
    <col min="8706" max="8706" width="16" customWidth="1"/>
    <col min="8707" max="8707" width="6.5546875" customWidth="1"/>
    <col min="8708" max="8708" width="21.44140625" customWidth="1"/>
    <col min="8709" max="8709" width="10.44140625" customWidth="1"/>
    <col min="8710" max="8710" width="10.109375" customWidth="1"/>
    <col min="8961" max="8961" width="38.44140625" customWidth="1"/>
    <col min="8962" max="8962" width="16" customWidth="1"/>
    <col min="8963" max="8963" width="6.5546875" customWidth="1"/>
    <col min="8964" max="8964" width="21.44140625" customWidth="1"/>
    <col min="8965" max="8965" width="10.44140625" customWidth="1"/>
    <col min="8966" max="8966" width="10.109375" customWidth="1"/>
    <col min="9217" max="9217" width="38.44140625" customWidth="1"/>
    <col min="9218" max="9218" width="16" customWidth="1"/>
    <col min="9219" max="9219" width="6.5546875" customWidth="1"/>
    <col min="9220" max="9220" width="21.44140625" customWidth="1"/>
    <col min="9221" max="9221" width="10.44140625" customWidth="1"/>
    <col min="9222" max="9222" width="10.109375" customWidth="1"/>
    <col min="9473" max="9473" width="38.44140625" customWidth="1"/>
    <col min="9474" max="9474" width="16" customWidth="1"/>
    <col min="9475" max="9475" width="6.5546875" customWidth="1"/>
    <col min="9476" max="9476" width="21.44140625" customWidth="1"/>
    <col min="9477" max="9477" width="10.44140625" customWidth="1"/>
    <col min="9478" max="9478" width="10.109375" customWidth="1"/>
    <col min="9729" max="9729" width="38.44140625" customWidth="1"/>
    <col min="9730" max="9730" width="16" customWidth="1"/>
    <col min="9731" max="9731" width="6.5546875" customWidth="1"/>
    <col min="9732" max="9732" width="21.44140625" customWidth="1"/>
    <col min="9733" max="9733" width="10.44140625" customWidth="1"/>
    <col min="9734" max="9734" width="10.109375" customWidth="1"/>
    <col min="9985" max="9985" width="38.44140625" customWidth="1"/>
    <col min="9986" max="9986" width="16" customWidth="1"/>
    <col min="9987" max="9987" width="6.5546875" customWidth="1"/>
    <col min="9988" max="9988" width="21.44140625" customWidth="1"/>
    <col min="9989" max="9989" width="10.44140625" customWidth="1"/>
    <col min="9990" max="9990" width="10.109375" customWidth="1"/>
    <col min="10241" max="10241" width="38.44140625" customWidth="1"/>
    <col min="10242" max="10242" width="16" customWidth="1"/>
    <col min="10243" max="10243" width="6.5546875" customWidth="1"/>
    <col min="10244" max="10244" width="21.44140625" customWidth="1"/>
    <col min="10245" max="10245" width="10.44140625" customWidth="1"/>
    <col min="10246" max="10246" width="10.109375" customWidth="1"/>
    <col min="10497" max="10497" width="38.44140625" customWidth="1"/>
    <col min="10498" max="10498" width="16" customWidth="1"/>
    <col min="10499" max="10499" width="6.5546875" customWidth="1"/>
    <col min="10500" max="10500" width="21.44140625" customWidth="1"/>
    <col min="10501" max="10501" width="10.44140625" customWidth="1"/>
    <col min="10502" max="10502" width="10.109375" customWidth="1"/>
    <col min="10753" max="10753" width="38.44140625" customWidth="1"/>
    <col min="10754" max="10754" width="16" customWidth="1"/>
    <col min="10755" max="10755" width="6.5546875" customWidth="1"/>
    <col min="10756" max="10756" width="21.44140625" customWidth="1"/>
    <col min="10757" max="10757" width="10.44140625" customWidth="1"/>
    <col min="10758" max="10758" width="10.109375" customWidth="1"/>
    <col min="11009" max="11009" width="38.44140625" customWidth="1"/>
    <col min="11010" max="11010" width="16" customWidth="1"/>
    <col min="11011" max="11011" width="6.5546875" customWidth="1"/>
    <col min="11012" max="11012" width="21.44140625" customWidth="1"/>
    <col min="11013" max="11013" width="10.44140625" customWidth="1"/>
    <col min="11014" max="11014" width="10.109375" customWidth="1"/>
    <col min="11265" max="11265" width="38.44140625" customWidth="1"/>
    <col min="11266" max="11266" width="16" customWidth="1"/>
    <col min="11267" max="11267" width="6.5546875" customWidth="1"/>
    <col min="11268" max="11268" width="21.44140625" customWidth="1"/>
    <col min="11269" max="11269" width="10.44140625" customWidth="1"/>
    <col min="11270" max="11270" width="10.109375" customWidth="1"/>
    <col min="11521" max="11521" width="38.44140625" customWidth="1"/>
    <col min="11522" max="11522" width="16" customWidth="1"/>
    <col min="11523" max="11523" width="6.5546875" customWidth="1"/>
    <col min="11524" max="11524" width="21.44140625" customWidth="1"/>
    <col min="11525" max="11525" width="10.44140625" customWidth="1"/>
    <col min="11526" max="11526" width="10.109375" customWidth="1"/>
    <col min="11777" max="11777" width="38.44140625" customWidth="1"/>
    <col min="11778" max="11778" width="16" customWidth="1"/>
    <col min="11779" max="11779" width="6.5546875" customWidth="1"/>
    <col min="11780" max="11780" width="21.44140625" customWidth="1"/>
    <col min="11781" max="11781" width="10.44140625" customWidth="1"/>
    <col min="11782" max="11782" width="10.109375" customWidth="1"/>
    <col min="12033" max="12033" width="38.44140625" customWidth="1"/>
    <col min="12034" max="12034" width="16" customWidth="1"/>
    <col min="12035" max="12035" width="6.5546875" customWidth="1"/>
    <col min="12036" max="12036" width="21.44140625" customWidth="1"/>
    <col min="12037" max="12037" width="10.44140625" customWidth="1"/>
    <col min="12038" max="12038" width="10.109375" customWidth="1"/>
    <col min="12289" max="12289" width="38.44140625" customWidth="1"/>
    <col min="12290" max="12290" width="16" customWidth="1"/>
    <col min="12291" max="12291" width="6.5546875" customWidth="1"/>
    <col min="12292" max="12292" width="21.44140625" customWidth="1"/>
    <col min="12293" max="12293" width="10.44140625" customWidth="1"/>
    <col min="12294" max="12294" width="10.109375" customWidth="1"/>
    <col min="12545" max="12545" width="38.44140625" customWidth="1"/>
    <col min="12546" max="12546" width="16" customWidth="1"/>
    <col min="12547" max="12547" width="6.5546875" customWidth="1"/>
    <col min="12548" max="12548" width="21.44140625" customWidth="1"/>
    <col min="12549" max="12549" width="10.44140625" customWidth="1"/>
    <col min="12550" max="12550" width="10.109375" customWidth="1"/>
    <col min="12801" max="12801" width="38.44140625" customWidth="1"/>
    <col min="12802" max="12802" width="16" customWidth="1"/>
    <col min="12803" max="12803" width="6.5546875" customWidth="1"/>
    <col min="12804" max="12804" width="21.44140625" customWidth="1"/>
    <col min="12805" max="12805" width="10.44140625" customWidth="1"/>
    <col min="12806" max="12806" width="10.109375" customWidth="1"/>
    <col min="13057" max="13057" width="38.44140625" customWidth="1"/>
    <col min="13058" max="13058" width="16" customWidth="1"/>
    <col min="13059" max="13059" width="6.5546875" customWidth="1"/>
    <col min="13060" max="13060" width="21.44140625" customWidth="1"/>
    <col min="13061" max="13061" width="10.44140625" customWidth="1"/>
    <col min="13062" max="13062" width="10.109375" customWidth="1"/>
    <col min="13313" max="13313" width="38.44140625" customWidth="1"/>
    <col min="13314" max="13314" width="16" customWidth="1"/>
    <col min="13315" max="13315" width="6.5546875" customWidth="1"/>
    <col min="13316" max="13316" width="21.44140625" customWidth="1"/>
    <col min="13317" max="13317" width="10.44140625" customWidth="1"/>
    <col min="13318" max="13318" width="10.109375" customWidth="1"/>
    <col min="13569" max="13569" width="38.44140625" customWidth="1"/>
    <col min="13570" max="13570" width="16" customWidth="1"/>
    <col min="13571" max="13571" width="6.5546875" customWidth="1"/>
    <col min="13572" max="13572" width="21.44140625" customWidth="1"/>
    <col min="13573" max="13573" width="10.44140625" customWidth="1"/>
    <col min="13574" max="13574" width="10.109375" customWidth="1"/>
    <col min="13825" max="13825" width="38.44140625" customWidth="1"/>
    <col min="13826" max="13826" width="16" customWidth="1"/>
    <col min="13827" max="13827" width="6.5546875" customWidth="1"/>
    <col min="13828" max="13828" width="21.44140625" customWidth="1"/>
    <col min="13829" max="13829" width="10.44140625" customWidth="1"/>
    <col min="13830" max="13830" width="10.109375" customWidth="1"/>
    <col min="14081" max="14081" width="38.44140625" customWidth="1"/>
    <col min="14082" max="14082" width="16" customWidth="1"/>
    <col min="14083" max="14083" width="6.5546875" customWidth="1"/>
    <col min="14084" max="14084" width="21.44140625" customWidth="1"/>
    <col min="14085" max="14085" width="10.44140625" customWidth="1"/>
    <col min="14086" max="14086" width="10.109375" customWidth="1"/>
    <col min="14337" max="14337" width="38.44140625" customWidth="1"/>
    <col min="14338" max="14338" width="16" customWidth="1"/>
    <col min="14339" max="14339" width="6.5546875" customWidth="1"/>
    <col min="14340" max="14340" width="21.44140625" customWidth="1"/>
    <col min="14341" max="14341" width="10.44140625" customWidth="1"/>
    <col min="14342" max="14342" width="10.109375" customWidth="1"/>
    <col min="14593" max="14593" width="38.44140625" customWidth="1"/>
    <col min="14594" max="14594" width="16" customWidth="1"/>
    <col min="14595" max="14595" width="6.5546875" customWidth="1"/>
    <col min="14596" max="14596" width="21.44140625" customWidth="1"/>
    <col min="14597" max="14597" width="10.44140625" customWidth="1"/>
    <col min="14598" max="14598" width="10.109375" customWidth="1"/>
    <col min="14849" max="14849" width="38.44140625" customWidth="1"/>
    <col min="14850" max="14850" width="16" customWidth="1"/>
    <col min="14851" max="14851" width="6.5546875" customWidth="1"/>
    <col min="14852" max="14852" width="21.44140625" customWidth="1"/>
    <col min="14853" max="14853" width="10.44140625" customWidth="1"/>
    <col min="14854" max="14854" width="10.109375" customWidth="1"/>
    <col min="15105" max="15105" width="38.44140625" customWidth="1"/>
    <col min="15106" max="15106" width="16" customWidth="1"/>
    <col min="15107" max="15107" width="6.5546875" customWidth="1"/>
    <col min="15108" max="15108" width="21.44140625" customWidth="1"/>
    <col min="15109" max="15109" width="10.44140625" customWidth="1"/>
    <col min="15110" max="15110" width="10.109375" customWidth="1"/>
    <col min="15361" max="15361" width="38.44140625" customWidth="1"/>
    <col min="15362" max="15362" width="16" customWidth="1"/>
    <col min="15363" max="15363" width="6.5546875" customWidth="1"/>
    <col min="15364" max="15364" width="21.44140625" customWidth="1"/>
    <col min="15365" max="15365" width="10.44140625" customWidth="1"/>
    <col min="15366" max="15366" width="10.109375" customWidth="1"/>
    <col min="15617" max="15617" width="38.44140625" customWidth="1"/>
    <col min="15618" max="15618" width="16" customWidth="1"/>
    <col min="15619" max="15619" width="6.5546875" customWidth="1"/>
    <col min="15620" max="15620" width="21.44140625" customWidth="1"/>
    <col min="15621" max="15621" width="10.44140625" customWidth="1"/>
    <col min="15622" max="15622" width="10.109375" customWidth="1"/>
    <col min="15873" max="15873" width="38.44140625" customWidth="1"/>
    <col min="15874" max="15874" width="16" customWidth="1"/>
    <col min="15875" max="15875" width="6.5546875" customWidth="1"/>
    <col min="15876" max="15876" width="21.44140625" customWidth="1"/>
    <col min="15877" max="15877" width="10.44140625" customWidth="1"/>
    <col min="15878" max="15878" width="10.109375" customWidth="1"/>
    <col min="16129" max="16129" width="38.44140625" customWidth="1"/>
    <col min="16130" max="16130" width="16" customWidth="1"/>
    <col min="16131" max="16131" width="6.5546875" customWidth="1"/>
    <col min="16132" max="16132" width="21.44140625" customWidth="1"/>
    <col min="16133" max="16133" width="10.44140625" customWidth="1"/>
    <col min="16134" max="16134" width="10.109375" customWidth="1"/>
  </cols>
  <sheetData>
    <row r="1" spans="1:12" s="3" customFormat="1" ht="15" customHeight="1" x14ac:dyDescent="0.25">
      <c r="D1" s="4" t="s">
        <v>292</v>
      </c>
      <c r="E1" s="4"/>
      <c r="F1" s="4"/>
      <c r="G1" s="115"/>
      <c r="H1" s="115"/>
      <c r="I1" s="115"/>
    </row>
    <row r="2" spans="1:12" s="3" customFormat="1" ht="13.8" x14ac:dyDescent="0.25">
      <c r="D2" s="4"/>
      <c r="E2" s="4"/>
      <c r="F2" s="4"/>
      <c r="G2" s="115"/>
      <c r="H2" s="115"/>
      <c r="I2" s="115"/>
    </row>
    <row r="3" spans="1:12" s="3" customFormat="1" ht="13.8" x14ac:dyDescent="0.25">
      <c r="D3" s="4"/>
      <c r="E3" s="4"/>
      <c r="F3" s="4"/>
      <c r="G3" s="115"/>
      <c r="H3" s="115"/>
      <c r="I3" s="115"/>
    </row>
    <row r="4" spans="1:12" s="3" customFormat="1" ht="13.8" x14ac:dyDescent="0.25">
      <c r="A4" s="5" t="s">
        <v>205</v>
      </c>
      <c r="B4" s="5"/>
      <c r="C4" s="5"/>
      <c r="D4" s="5"/>
      <c r="E4" s="5"/>
      <c r="F4" s="5"/>
      <c r="G4" s="8"/>
      <c r="H4" s="8"/>
      <c r="I4" s="8"/>
      <c r="J4" s="8"/>
      <c r="K4" s="8"/>
      <c r="L4" s="8"/>
    </row>
    <row r="5" spans="1:12" s="3" customFormat="1" ht="13.8" x14ac:dyDescent="0.25">
      <c r="A5" s="5" t="s">
        <v>293</v>
      </c>
      <c r="B5" s="5"/>
      <c r="C5" s="5"/>
      <c r="D5" s="5"/>
      <c r="E5" s="5"/>
      <c r="F5" s="5"/>
      <c r="G5" s="8"/>
      <c r="H5" s="8"/>
      <c r="I5" s="8"/>
      <c r="J5" s="8"/>
      <c r="K5" s="8"/>
      <c r="L5" s="8"/>
    </row>
    <row r="6" spans="1:12" s="12" customFormat="1" ht="13.8" x14ac:dyDescent="0.25">
      <c r="A6" s="5" t="str">
        <f>CONCATENATE("на ",[3]ЗАПОЛНИТЬ!$B$18," ",[3]ЗАПОЛНИТЬ!$C$18)</f>
        <v>на 1 січня 2016</v>
      </c>
      <c r="B6" s="5"/>
      <c r="C6" s="5"/>
      <c r="D6" s="5"/>
      <c r="E6" s="5"/>
      <c r="F6" s="5"/>
      <c r="G6" s="3"/>
      <c r="H6" s="3"/>
      <c r="I6" s="3"/>
    </row>
    <row r="7" spans="1:12" s="12" customFormat="1" ht="13.8" x14ac:dyDescent="0.25">
      <c r="A7" s="366"/>
      <c r="B7" s="366"/>
      <c r="C7" s="366"/>
      <c r="D7" s="366"/>
      <c r="E7" s="366"/>
      <c r="F7" s="400" t="s">
        <v>294</v>
      </c>
      <c r="G7" s="3"/>
      <c r="H7" s="3"/>
      <c r="I7" s="3"/>
    </row>
    <row r="8" spans="1:12" s="12" customFormat="1" ht="22.5" customHeight="1" x14ac:dyDescent="0.25">
      <c r="A8" s="116" t="s">
        <v>4</v>
      </c>
      <c r="B8" s="15" t="str">
        <f>[3]ЗАПОЛНИТЬ!$B$3</f>
        <v>Відділ освіти Амур-Нижньодніпровської районної у місті Дніпропетровську ради</v>
      </c>
      <c r="C8" s="15"/>
      <c r="D8" s="15"/>
      <c r="E8" s="117" t="str">
        <f>[3]ЗАПОЛНИТЬ!$A$13</f>
        <v>за ЄДРПОУ</v>
      </c>
      <c r="F8" s="401" t="str">
        <f>[3]ЗАПОЛНИТЬ!$B$13</f>
        <v>02142187</v>
      </c>
      <c r="G8" s="402"/>
      <c r="H8" s="256"/>
      <c r="J8" s="119"/>
    </row>
    <row r="9" spans="1:12" s="12" customFormat="1" ht="11.25" customHeight="1" x14ac:dyDescent="0.25">
      <c r="A9" s="14" t="s">
        <v>6</v>
      </c>
      <c r="B9" s="289" t="str">
        <f>[3]ЗАПОЛНИТЬ!$B$5</f>
        <v>49023, м. Дніпропетровськ АНД район, пр. Воронцова, 31</v>
      </c>
      <c r="C9" s="289"/>
      <c r="D9" s="289"/>
      <c r="E9" s="117" t="str">
        <f>[3]ЗАПОЛНИТЬ!$A$14</f>
        <v>за КОАТУУ</v>
      </c>
      <c r="F9" s="17">
        <f>[3]ЗАПОЛНИТЬ!$B$14</f>
        <v>1210136300</v>
      </c>
      <c r="G9" s="403"/>
      <c r="H9" s="256"/>
      <c r="J9" s="18"/>
    </row>
    <row r="10" spans="1:12" s="12" customFormat="1" ht="25.5" customHeight="1" x14ac:dyDescent="0.25">
      <c r="A10" s="14" t="s">
        <v>8</v>
      </c>
      <c r="B10" s="291" t="str">
        <f>[3]ЗАПОЛНИТЬ!$D$15</f>
        <v>Орган місцевого самоврядування</v>
      </c>
      <c r="C10" s="291"/>
      <c r="D10" s="291"/>
      <c r="E10" s="117" t="str">
        <f>[3]ЗАПОЛНИТЬ!$A$15</f>
        <v>за КОПФГ</v>
      </c>
      <c r="F10" s="17">
        <f>[3]ЗАПОЛНИТЬ!$B$15</f>
        <v>420</v>
      </c>
      <c r="G10" s="403"/>
      <c r="H10" s="256"/>
      <c r="J10" s="119"/>
    </row>
    <row r="11" spans="1:12" s="12" customFormat="1" ht="12" x14ac:dyDescent="0.25">
      <c r="A11" s="14" t="s">
        <v>295</v>
      </c>
      <c r="B11" s="404"/>
      <c r="C11" s="405"/>
      <c r="D11" s="405"/>
      <c r="E11" s="117" t="s">
        <v>296</v>
      </c>
      <c r="F11" s="17" t="str">
        <f>[3]ЗАПОЛНИТЬ!$B$16</f>
        <v>84.11</v>
      </c>
      <c r="G11" s="403"/>
      <c r="H11" s="256"/>
      <c r="J11" s="119"/>
    </row>
    <row r="12" spans="1:12" s="12" customFormat="1" ht="27" customHeight="1" x14ac:dyDescent="0.25">
      <c r="A12" s="21" t="s">
        <v>206</v>
      </c>
      <c r="B12" s="21"/>
      <c r="C12" s="120">
        <f>[3]ЗАПОЛНИТЬ!$H$9</f>
        <v>0</v>
      </c>
      <c r="D12" s="15" t="str">
        <f>IF(C12&gt;0,VLOOKUP(C12,'[3]ДовидникКВК(ГОС)'!A$1:B$65536,2,FALSE),"")</f>
        <v/>
      </c>
      <c r="E12" s="15"/>
      <c r="F12" s="15"/>
      <c r="G12" s="406"/>
      <c r="H12" s="406"/>
      <c r="I12" s="406"/>
      <c r="J12" s="119"/>
    </row>
    <row r="13" spans="1:12" s="12" customFormat="1" ht="21.75" customHeight="1" x14ac:dyDescent="0.25">
      <c r="A13" s="21" t="s">
        <v>13</v>
      </c>
      <c r="B13" s="21"/>
      <c r="C13" s="28" t="str">
        <f>[3]ЗАПОЛНИТЬ!$H$10</f>
        <v>10</v>
      </c>
      <c r="D13" s="289" t="str">
        <f>[3]ЗАПОЛНИТЬ!I10</f>
        <v>Орган з питань освіти і науки, молоді</v>
      </c>
      <c r="E13" s="289"/>
      <c r="F13" s="289"/>
      <c r="G13" s="406"/>
      <c r="H13" s="406"/>
      <c r="I13" s="406"/>
      <c r="J13" s="119"/>
    </row>
    <row r="14" spans="1:12" s="12" customFormat="1" ht="13.8" x14ac:dyDescent="0.25">
      <c r="A14" s="12" t="s">
        <v>207</v>
      </c>
      <c r="B14" s="3"/>
      <c r="C14" s="3"/>
      <c r="D14" s="3"/>
      <c r="E14" s="3"/>
      <c r="F14" s="3"/>
      <c r="G14" s="407"/>
      <c r="H14" s="407"/>
      <c r="I14" s="407"/>
      <c r="J14" s="256"/>
      <c r="K14" s="256"/>
      <c r="L14" s="256"/>
    </row>
    <row r="15" spans="1:12" s="12" customFormat="1" ht="10.199999999999999" x14ac:dyDescent="0.2">
      <c r="A15" s="369" t="s">
        <v>16</v>
      </c>
      <c r="B15" s="369"/>
      <c r="G15" s="256"/>
      <c r="H15" s="256"/>
      <c r="I15" s="256"/>
      <c r="J15" s="256"/>
      <c r="K15" s="256"/>
      <c r="L15" s="256"/>
    </row>
    <row r="16" spans="1:12" s="12" customFormat="1" ht="1.5" customHeight="1" x14ac:dyDescent="0.2">
      <c r="B16" s="261"/>
      <c r="C16" s="261"/>
      <c r="D16" s="261"/>
      <c r="E16" s="261"/>
      <c r="F16" s="261"/>
      <c r="G16" s="261"/>
      <c r="H16" s="261"/>
      <c r="I16" s="261"/>
      <c r="J16" s="261"/>
    </row>
    <row r="17" spans="1:7" ht="7.5" customHeight="1" thickBot="1" x14ac:dyDescent="0.35"/>
    <row r="18" spans="1:7" s="38" customFormat="1" ht="26.25" customHeight="1" thickTop="1" thickBot="1" x14ac:dyDescent="0.3">
      <c r="A18" s="373" t="s">
        <v>297</v>
      </c>
      <c r="B18" s="373"/>
      <c r="C18" s="374" t="s">
        <v>298</v>
      </c>
      <c r="D18" s="374" t="s">
        <v>299</v>
      </c>
      <c r="E18" s="408" t="s">
        <v>300</v>
      </c>
      <c r="F18" s="408"/>
    </row>
    <row r="19" spans="1:7" s="38" customFormat="1" ht="15" customHeight="1" thickTop="1" thickBot="1" x14ac:dyDescent="0.3">
      <c r="A19" s="370" t="s">
        <v>301</v>
      </c>
      <c r="B19" s="370"/>
      <c r="C19" s="376" t="s">
        <v>302</v>
      </c>
      <c r="D19" s="376" t="s">
        <v>303</v>
      </c>
      <c r="E19" s="370" t="s">
        <v>304</v>
      </c>
      <c r="F19" s="370"/>
      <c r="G19" s="409"/>
    </row>
    <row r="20" spans="1:7" s="38" customFormat="1" ht="15" customHeight="1" thickTop="1" thickBot="1" x14ac:dyDescent="0.3">
      <c r="A20" s="370" t="s">
        <v>305</v>
      </c>
      <c r="B20" s="370"/>
      <c r="C20" s="376" t="s">
        <v>306</v>
      </c>
      <c r="D20" s="410">
        <v>123851801</v>
      </c>
      <c r="E20" s="411">
        <v>137524433.5</v>
      </c>
      <c r="F20" s="411"/>
      <c r="G20" s="409"/>
    </row>
    <row r="21" spans="1:7" s="38" customFormat="1" ht="15" hidden="1" customHeight="1" x14ac:dyDescent="0.25">
      <c r="A21" s="384"/>
      <c r="B21" s="384"/>
      <c r="C21" s="374"/>
      <c r="D21" s="386"/>
      <c r="E21" s="412"/>
      <c r="F21" s="412"/>
    </row>
    <row r="22" spans="1:7" s="38" customFormat="1" ht="27.75" customHeight="1" thickTop="1" thickBot="1" x14ac:dyDescent="0.3">
      <c r="A22" s="384" t="s">
        <v>307</v>
      </c>
      <c r="B22" s="384"/>
      <c r="C22" s="374" t="s">
        <v>308</v>
      </c>
      <c r="D22" s="385">
        <v>66037180</v>
      </c>
      <c r="E22" s="413">
        <v>67797131.5</v>
      </c>
      <c r="F22" s="413"/>
    </row>
    <row r="23" spans="1:7" s="38" customFormat="1" ht="15" customHeight="1" thickTop="1" thickBot="1" x14ac:dyDescent="0.3">
      <c r="A23" s="384" t="s">
        <v>309</v>
      </c>
      <c r="B23" s="384"/>
      <c r="C23" s="374" t="s">
        <v>310</v>
      </c>
      <c r="D23" s="385">
        <v>0</v>
      </c>
      <c r="E23" s="413">
        <v>0</v>
      </c>
      <c r="F23" s="413"/>
    </row>
    <row r="24" spans="1:7" s="38" customFormat="1" ht="15" customHeight="1" thickTop="1" thickBot="1" x14ac:dyDescent="0.3">
      <c r="A24" s="384" t="s">
        <v>311</v>
      </c>
      <c r="B24" s="384"/>
      <c r="C24" s="374" t="s">
        <v>312</v>
      </c>
      <c r="D24" s="385">
        <v>10917668</v>
      </c>
      <c r="E24" s="413">
        <v>11960007.800000001</v>
      </c>
      <c r="F24" s="413"/>
    </row>
    <row r="25" spans="1:7" s="38" customFormat="1" ht="15" customHeight="1" thickTop="1" thickBot="1" x14ac:dyDescent="0.3">
      <c r="A25" s="384" t="s">
        <v>313</v>
      </c>
      <c r="B25" s="384"/>
      <c r="C25" s="374" t="s">
        <v>314</v>
      </c>
      <c r="D25" s="385">
        <v>23687</v>
      </c>
      <c r="E25" s="413">
        <v>26055.7</v>
      </c>
      <c r="F25" s="413"/>
    </row>
    <row r="26" spans="1:7" s="38" customFormat="1" ht="15" customHeight="1" thickTop="1" thickBot="1" x14ac:dyDescent="0.3">
      <c r="A26" s="384" t="s">
        <v>315</v>
      </c>
      <c r="B26" s="384"/>
      <c r="C26" s="374" t="s">
        <v>316</v>
      </c>
      <c r="D26" s="385">
        <v>3889728</v>
      </c>
      <c r="E26" s="413">
        <v>4353402.5</v>
      </c>
      <c r="F26" s="413"/>
    </row>
    <row r="27" spans="1:7" s="38" customFormat="1" ht="15" customHeight="1" thickTop="1" thickBot="1" x14ac:dyDescent="0.3">
      <c r="A27" s="384" t="s">
        <v>317</v>
      </c>
      <c r="B27" s="384"/>
      <c r="C27" s="374" t="s">
        <v>318</v>
      </c>
      <c r="D27" s="385">
        <v>0</v>
      </c>
      <c r="E27" s="413">
        <v>0</v>
      </c>
      <c r="F27" s="413"/>
    </row>
    <row r="28" spans="1:7" s="38" customFormat="1" ht="15" customHeight="1" thickTop="1" thickBot="1" x14ac:dyDescent="0.3">
      <c r="A28" s="384" t="s">
        <v>319</v>
      </c>
      <c r="B28" s="384"/>
      <c r="C28" s="374" t="s">
        <v>320</v>
      </c>
      <c r="D28" s="385">
        <v>292309</v>
      </c>
      <c r="E28" s="413">
        <v>309753</v>
      </c>
      <c r="F28" s="413"/>
    </row>
    <row r="29" spans="1:7" s="38" customFormat="1" ht="15" customHeight="1" thickTop="1" thickBot="1" x14ac:dyDescent="0.3">
      <c r="A29" s="384" t="s">
        <v>321</v>
      </c>
      <c r="B29" s="384"/>
      <c r="C29" s="374" t="s">
        <v>322</v>
      </c>
      <c r="D29" s="385">
        <v>762793</v>
      </c>
      <c r="E29" s="413">
        <v>709466</v>
      </c>
      <c r="F29" s="413"/>
    </row>
    <row r="30" spans="1:7" s="38" customFormat="1" ht="15" customHeight="1" thickTop="1" thickBot="1" x14ac:dyDescent="0.3">
      <c r="A30" s="375" t="s">
        <v>323</v>
      </c>
      <c r="B30" s="375"/>
      <c r="C30" s="376" t="s">
        <v>324</v>
      </c>
      <c r="D30" s="410">
        <v>17584977</v>
      </c>
      <c r="E30" s="411">
        <v>19108660.890000001</v>
      </c>
      <c r="F30" s="411"/>
    </row>
    <row r="31" spans="1:7" s="38" customFormat="1" ht="15" hidden="1" customHeight="1" x14ac:dyDescent="0.25">
      <c r="A31" s="384"/>
      <c r="B31" s="384"/>
      <c r="C31" s="374"/>
      <c r="D31" s="386"/>
      <c r="E31" s="412"/>
      <c r="F31" s="412"/>
    </row>
    <row r="32" spans="1:7" s="38" customFormat="1" ht="29.25" customHeight="1" thickTop="1" thickBot="1" x14ac:dyDescent="0.3">
      <c r="A32" s="384" t="s">
        <v>325</v>
      </c>
      <c r="B32" s="384"/>
      <c r="C32" s="374" t="s">
        <v>326</v>
      </c>
      <c r="D32" s="385">
        <v>4537083</v>
      </c>
      <c r="E32" s="413">
        <v>4444921.9000000004</v>
      </c>
      <c r="F32" s="413"/>
    </row>
    <row r="33" spans="1:6" s="38" customFormat="1" ht="15" customHeight="1" thickTop="1" thickBot="1" x14ac:dyDescent="0.3">
      <c r="A33" s="384" t="s">
        <v>327</v>
      </c>
      <c r="B33" s="384"/>
      <c r="C33" s="374" t="s">
        <v>328</v>
      </c>
      <c r="D33" s="385">
        <v>1678076</v>
      </c>
      <c r="E33" s="413">
        <v>1868943.5</v>
      </c>
      <c r="F33" s="413"/>
    </row>
    <row r="34" spans="1:6" s="38" customFormat="1" ht="15" customHeight="1" thickTop="1" thickBot="1" x14ac:dyDescent="0.3">
      <c r="A34" s="375" t="s">
        <v>329</v>
      </c>
      <c r="B34" s="375"/>
      <c r="C34" s="376" t="s">
        <v>330</v>
      </c>
      <c r="D34" s="410">
        <v>0</v>
      </c>
      <c r="E34" s="411">
        <v>0</v>
      </c>
      <c r="F34" s="411"/>
    </row>
    <row r="35" spans="1:6" s="38" customFormat="1" ht="15" hidden="1" customHeight="1" x14ac:dyDescent="0.25">
      <c r="A35" s="384"/>
      <c r="B35" s="384"/>
      <c r="C35" s="374"/>
      <c r="D35" s="385"/>
      <c r="E35" s="413"/>
      <c r="F35" s="413"/>
    </row>
    <row r="36" spans="1:6" s="38" customFormat="1" ht="25.5" customHeight="1" thickTop="1" thickBot="1" x14ac:dyDescent="0.3">
      <c r="A36" s="384" t="s">
        <v>331</v>
      </c>
      <c r="B36" s="384"/>
      <c r="C36" s="374" t="s">
        <v>332</v>
      </c>
      <c r="D36" s="385">
        <v>0</v>
      </c>
      <c r="E36" s="413">
        <v>0</v>
      </c>
      <c r="F36" s="413"/>
    </row>
    <row r="37" spans="1:6" s="38" customFormat="1" ht="15" customHeight="1" thickTop="1" thickBot="1" x14ac:dyDescent="0.3">
      <c r="A37" s="384" t="s">
        <v>333</v>
      </c>
      <c r="B37" s="384"/>
      <c r="C37" s="374" t="s">
        <v>334</v>
      </c>
      <c r="D37" s="385">
        <v>0</v>
      </c>
      <c r="E37" s="413">
        <v>0</v>
      </c>
      <c r="F37" s="413"/>
    </row>
    <row r="38" spans="1:6" s="38" customFormat="1" ht="15" customHeight="1" thickTop="1" thickBot="1" x14ac:dyDescent="0.3">
      <c r="A38" s="384" t="s">
        <v>335</v>
      </c>
      <c r="B38" s="384"/>
      <c r="C38" s="374" t="s">
        <v>336</v>
      </c>
      <c r="D38" s="385">
        <v>0</v>
      </c>
      <c r="E38" s="413">
        <v>0</v>
      </c>
      <c r="F38" s="413"/>
    </row>
    <row r="39" spans="1:6" s="38" customFormat="1" ht="15" customHeight="1" thickTop="1" thickBot="1" x14ac:dyDescent="0.3">
      <c r="A39" s="375" t="s">
        <v>337</v>
      </c>
      <c r="B39" s="375"/>
      <c r="C39" s="376" t="s">
        <v>338</v>
      </c>
      <c r="D39" s="414">
        <f>SUM(D41:D43)</f>
        <v>10108</v>
      </c>
      <c r="E39" s="415">
        <f>SUM(E41:F43)</f>
        <v>10108</v>
      </c>
      <c r="F39" s="415"/>
    </row>
    <row r="40" spans="1:6" s="38" customFormat="1" ht="15" hidden="1" customHeight="1" x14ac:dyDescent="0.25">
      <c r="A40" s="384"/>
      <c r="B40" s="384"/>
      <c r="C40" s="374"/>
      <c r="D40" s="386"/>
      <c r="E40" s="412"/>
      <c r="F40" s="412"/>
    </row>
    <row r="41" spans="1:6" s="38" customFormat="1" ht="42.75" customHeight="1" thickTop="1" thickBot="1" x14ac:dyDescent="0.3">
      <c r="A41" s="384" t="s">
        <v>339</v>
      </c>
      <c r="B41" s="384"/>
      <c r="C41" s="374" t="s">
        <v>340</v>
      </c>
      <c r="D41" s="385">
        <v>10108</v>
      </c>
      <c r="E41" s="413">
        <v>10108</v>
      </c>
      <c r="F41" s="413"/>
    </row>
    <row r="42" spans="1:6" s="38" customFormat="1" ht="27.75" customHeight="1" thickTop="1" thickBot="1" x14ac:dyDescent="0.3">
      <c r="A42" s="384" t="s">
        <v>341</v>
      </c>
      <c r="B42" s="384"/>
      <c r="C42" s="374" t="s">
        <v>342</v>
      </c>
      <c r="D42" s="385">
        <v>0</v>
      </c>
      <c r="E42" s="413">
        <v>0</v>
      </c>
      <c r="F42" s="413"/>
    </row>
    <row r="43" spans="1:6" s="38" customFormat="1" ht="27" customHeight="1" thickTop="1" thickBot="1" x14ac:dyDescent="0.3">
      <c r="A43" s="384" t="s">
        <v>343</v>
      </c>
      <c r="B43" s="384"/>
      <c r="C43" s="374" t="s">
        <v>344</v>
      </c>
      <c r="D43" s="385">
        <v>0</v>
      </c>
      <c r="E43" s="413">
        <v>0</v>
      </c>
      <c r="F43" s="413"/>
    </row>
    <row r="44" spans="1:6" s="38" customFormat="1" thickTop="1" thickBot="1" x14ac:dyDescent="0.3">
      <c r="A44" s="416" t="s">
        <v>345</v>
      </c>
      <c r="B44" s="417"/>
      <c r="C44" s="376">
        <v>500</v>
      </c>
      <c r="D44" s="418">
        <f>SUM(D45:D46)</f>
        <v>0</v>
      </c>
      <c r="E44" s="419">
        <f>SUM(E45:F46)</f>
        <v>0</v>
      </c>
      <c r="F44" s="420"/>
    </row>
    <row r="45" spans="1:6" s="38" customFormat="1" thickTop="1" thickBot="1" x14ac:dyDescent="0.3">
      <c r="A45" s="421" t="s">
        <v>346</v>
      </c>
      <c r="B45" s="422"/>
      <c r="C45" s="374">
        <v>510</v>
      </c>
      <c r="D45" s="418">
        <v>0</v>
      </c>
      <c r="E45" s="419">
        <v>0</v>
      </c>
      <c r="F45" s="420"/>
    </row>
    <row r="46" spans="1:6" s="38" customFormat="1" thickTop="1" thickBot="1" x14ac:dyDescent="0.3">
      <c r="A46" s="421" t="s">
        <v>347</v>
      </c>
      <c r="B46" s="422"/>
      <c r="C46" s="374">
        <v>520</v>
      </c>
      <c r="D46" s="418">
        <v>0</v>
      </c>
      <c r="E46" s="419">
        <v>0</v>
      </c>
      <c r="F46" s="420"/>
    </row>
    <row r="47" spans="1:6" s="38" customFormat="1" thickTop="1" thickBot="1" x14ac:dyDescent="0.3">
      <c r="A47" s="375" t="s">
        <v>348</v>
      </c>
      <c r="B47" s="375"/>
      <c r="C47" s="376">
        <v>600</v>
      </c>
      <c r="D47" s="414">
        <f>ROUND(SUM(D39)+SUM(D34)+SUM(D30)+SUM(D20)+D44,2)</f>
        <v>141446886</v>
      </c>
      <c r="E47" s="415">
        <f>ROUND(SUM(E39)+SUM(E34)+SUM(E20)+SUM(E30)+E44,2)</f>
        <v>156643202.38999999</v>
      </c>
      <c r="F47" s="415"/>
    </row>
    <row r="48" spans="1:6" ht="15" thickTop="1" x14ac:dyDescent="0.3"/>
  </sheetData>
  <mergeCells count="74">
    <mergeCell ref="A47:B47"/>
    <mergeCell ref="E47:F47"/>
    <mergeCell ref="A44:B44"/>
    <mergeCell ref="E44:F44"/>
    <mergeCell ref="A45:B45"/>
    <mergeCell ref="E45:F45"/>
    <mergeCell ref="A46:B46"/>
    <mergeCell ref="E46:F46"/>
    <mergeCell ref="A41:B41"/>
    <mergeCell ref="E41:F41"/>
    <mergeCell ref="A42:B42"/>
    <mergeCell ref="E42:F42"/>
    <mergeCell ref="A43:B43"/>
    <mergeCell ref="E43:F43"/>
    <mergeCell ref="A38:B38"/>
    <mergeCell ref="E38:F38"/>
    <mergeCell ref="A39:B39"/>
    <mergeCell ref="E39:F39"/>
    <mergeCell ref="A40:B40"/>
    <mergeCell ref="E40:F40"/>
    <mergeCell ref="A35:B35"/>
    <mergeCell ref="E35:F35"/>
    <mergeCell ref="A36:B36"/>
    <mergeCell ref="E36:F36"/>
    <mergeCell ref="A37:B37"/>
    <mergeCell ref="E37:F37"/>
    <mergeCell ref="A32:B32"/>
    <mergeCell ref="E32:F32"/>
    <mergeCell ref="A33:B33"/>
    <mergeCell ref="E33:F33"/>
    <mergeCell ref="A34:B34"/>
    <mergeCell ref="E34:F34"/>
    <mergeCell ref="A29:B29"/>
    <mergeCell ref="E29:F29"/>
    <mergeCell ref="A30:B30"/>
    <mergeCell ref="E30:F30"/>
    <mergeCell ref="A31:B31"/>
    <mergeCell ref="E31:F31"/>
    <mergeCell ref="A26:B26"/>
    <mergeCell ref="E26:F26"/>
    <mergeCell ref="A27:B27"/>
    <mergeCell ref="E27:F27"/>
    <mergeCell ref="A28:B28"/>
    <mergeCell ref="E28:F28"/>
    <mergeCell ref="A23:B23"/>
    <mergeCell ref="E23:F23"/>
    <mergeCell ref="A24:B24"/>
    <mergeCell ref="E24:F24"/>
    <mergeCell ref="A25:B25"/>
    <mergeCell ref="E25:F25"/>
    <mergeCell ref="A20:B20"/>
    <mergeCell ref="E20:F20"/>
    <mergeCell ref="A21:B21"/>
    <mergeCell ref="E21:F21"/>
    <mergeCell ref="A22:B22"/>
    <mergeCell ref="E22:F22"/>
    <mergeCell ref="A15:B15"/>
    <mergeCell ref="B16:J16"/>
    <mergeCell ref="A18:B18"/>
    <mergeCell ref="E18:F18"/>
    <mergeCell ref="A19:B19"/>
    <mergeCell ref="E19:F19"/>
    <mergeCell ref="B10:D10"/>
    <mergeCell ref="C11:D11"/>
    <mergeCell ref="A12:B12"/>
    <mergeCell ref="D12:F12"/>
    <mergeCell ref="A13:B13"/>
    <mergeCell ref="D13:F13"/>
    <mergeCell ref="D1:F3"/>
    <mergeCell ref="A4:F4"/>
    <mergeCell ref="A5:F5"/>
    <mergeCell ref="A6:F6"/>
    <mergeCell ref="B8:D8"/>
    <mergeCell ref="B9:D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7"/>
  <sheetViews>
    <sheetView topLeftCell="A5" workbookViewId="0">
      <selection activeCell="G11" sqref="G11:H11"/>
    </sheetView>
  </sheetViews>
  <sheetFormatPr defaultColWidth="8.5546875" defaultRowHeight="13.2" x14ac:dyDescent="0.25"/>
  <cols>
    <col min="1" max="1" width="33.88671875" style="325" customWidth="1"/>
    <col min="2" max="2" width="8.5546875" style="325" customWidth="1"/>
    <col min="3" max="3" width="16" style="325" customWidth="1"/>
    <col min="4" max="4" width="3.5546875" style="325" customWidth="1"/>
    <col min="5" max="5" width="9.109375" style="325" customWidth="1"/>
    <col min="6" max="6" width="8.5546875" style="325" customWidth="1"/>
    <col min="7" max="7" width="8.5546875" style="325"/>
    <col min="8" max="8" width="19" style="325" customWidth="1"/>
    <col min="9" max="9" width="12.33203125" style="325" customWidth="1"/>
    <col min="10" max="256" width="8.5546875" style="325"/>
    <col min="257" max="257" width="33.88671875" style="325" customWidth="1"/>
    <col min="258" max="258" width="8.5546875" style="325" customWidth="1"/>
    <col min="259" max="259" width="16" style="325" customWidth="1"/>
    <col min="260" max="260" width="3.5546875" style="325" customWidth="1"/>
    <col min="261" max="261" width="9.109375" style="325" customWidth="1"/>
    <col min="262" max="262" width="8.5546875" style="325" customWidth="1"/>
    <col min="263" max="263" width="8.5546875" style="325"/>
    <col min="264" max="264" width="19" style="325" customWidth="1"/>
    <col min="265" max="265" width="12.33203125" style="325" customWidth="1"/>
    <col min="266" max="512" width="8.5546875" style="325"/>
    <col min="513" max="513" width="33.88671875" style="325" customWidth="1"/>
    <col min="514" max="514" width="8.5546875" style="325" customWidth="1"/>
    <col min="515" max="515" width="16" style="325" customWidth="1"/>
    <col min="516" max="516" width="3.5546875" style="325" customWidth="1"/>
    <col min="517" max="517" width="9.109375" style="325" customWidth="1"/>
    <col min="518" max="518" width="8.5546875" style="325" customWidth="1"/>
    <col min="519" max="519" width="8.5546875" style="325"/>
    <col min="520" max="520" width="19" style="325" customWidth="1"/>
    <col min="521" max="521" width="12.33203125" style="325" customWidth="1"/>
    <col min="522" max="768" width="8.5546875" style="325"/>
    <col min="769" max="769" width="33.88671875" style="325" customWidth="1"/>
    <col min="770" max="770" width="8.5546875" style="325" customWidth="1"/>
    <col min="771" max="771" width="16" style="325" customWidth="1"/>
    <col min="772" max="772" width="3.5546875" style="325" customWidth="1"/>
    <col min="773" max="773" width="9.109375" style="325" customWidth="1"/>
    <col min="774" max="774" width="8.5546875" style="325" customWidth="1"/>
    <col min="775" max="775" width="8.5546875" style="325"/>
    <col min="776" max="776" width="19" style="325" customWidth="1"/>
    <col min="777" max="777" width="12.33203125" style="325" customWidth="1"/>
    <col min="778" max="1024" width="8.5546875" style="325"/>
    <col min="1025" max="1025" width="33.88671875" style="325" customWidth="1"/>
    <col min="1026" max="1026" width="8.5546875" style="325" customWidth="1"/>
    <col min="1027" max="1027" width="16" style="325" customWidth="1"/>
    <col min="1028" max="1028" width="3.5546875" style="325" customWidth="1"/>
    <col min="1029" max="1029" width="9.109375" style="325" customWidth="1"/>
    <col min="1030" max="1030" width="8.5546875" style="325" customWidth="1"/>
    <col min="1031" max="1031" width="8.5546875" style="325"/>
    <col min="1032" max="1032" width="19" style="325" customWidth="1"/>
    <col min="1033" max="1033" width="12.33203125" style="325" customWidth="1"/>
    <col min="1034" max="1280" width="8.5546875" style="325"/>
    <col min="1281" max="1281" width="33.88671875" style="325" customWidth="1"/>
    <col min="1282" max="1282" width="8.5546875" style="325" customWidth="1"/>
    <col min="1283" max="1283" width="16" style="325" customWidth="1"/>
    <col min="1284" max="1284" width="3.5546875" style="325" customWidth="1"/>
    <col min="1285" max="1285" width="9.109375" style="325" customWidth="1"/>
    <col min="1286" max="1286" width="8.5546875" style="325" customWidth="1"/>
    <col min="1287" max="1287" width="8.5546875" style="325"/>
    <col min="1288" max="1288" width="19" style="325" customWidth="1"/>
    <col min="1289" max="1289" width="12.33203125" style="325" customWidth="1"/>
    <col min="1290" max="1536" width="8.5546875" style="325"/>
    <col min="1537" max="1537" width="33.88671875" style="325" customWidth="1"/>
    <col min="1538" max="1538" width="8.5546875" style="325" customWidth="1"/>
    <col min="1539" max="1539" width="16" style="325" customWidth="1"/>
    <col min="1540" max="1540" width="3.5546875" style="325" customWidth="1"/>
    <col min="1541" max="1541" width="9.109375" style="325" customWidth="1"/>
    <col min="1542" max="1542" width="8.5546875" style="325" customWidth="1"/>
    <col min="1543" max="1543" width="8.5546875" style="325"/>
    <col min="1544" max="1544" width="19" style="325" customWidth="1"/>
    <col min="1545" max="1545" width="12.33203125" style="325" customWidth="1"/>
    <col min="1546" max="1792" width="8.5546875" style="325"/>
    <col min="1793" max="1793" width="33.88671875" style="325" customWidth="1"/>
    <col min="1794" max="1794" width="8.5546875" style="325" customWidth="1"/>
    <col min="1795" max="1795" width="16" style="325" customWidth="1"/>
    <col min="1796" max="1796" width="3.5546875" style="325" customWidth="1"/>
    <col min="1797" max="1797" width="9.109375" style="325" customWidth="1"/>
    <col min="1798" max="1798" width="8.5546875" style="325" customWidth="1"/>
    <col min="1799" max="1799" width="8.5546875" style="325"/>
    <col min="1800" max="1800" width="19" style="325" customWidth="1"/>
    <col min="1801" max="1801" width="12.33203125" style="325" customWidth="1"/>
    <col min="1802" max="2048" width="8.5546875" style="325"/>
    <col min="2049" max="2049" width="33.88671875" style="325" customWidth="1"/>
    <col min="2050" max="2050" width="8.5546875" style="325" customWidth="1"/>
    <col min="2051" max="2051" width="16" style="325" customWidth="1"/>
    <col min="2052" max="2052" width="3.5546875" style="325" customWidth="1"/>
    <col min="2053" max="2053" width="9.109375" style="325" customWidth="1"/>
    <col min="2054" max="2054" width="8.5546875" style="325" customWidth="1"/>
    <col min="2055" max="2055" width="8.5546875" style="325"/>
    <col min="2056" max="2056" width="19" style="325" customWidth="1"/>
    <col min="2057" max="2057" width="12.33203125" style="325" customWidth="1"/>
    <col min="2058" max="2304" width="8.5546875" style="325"/>
    <col min="2305" max="2305" width="33.88671875" style="325" customWidth="1"/>
    <col min="2306" max="2306" width="8.5546875" style="325" customWidth="1"/>
    <col min="2307" max="2307" width="16" style="325" customWidth="1"/>
    <col min="2308" max="2308" width="3.5546875" style="325" customWidth="1"/>
    <col min="2309" max="2309" width="9.109375" style="325" customWidth="1"/>
    <col min="2310" max="2310" width="8.5546875" style="325" customWidth="1"/>
    <col min="2311" max="2311" width="8.5546875" style="325"/>
    <col min="2312" max="2312" width="19" style="325" customWidth="1"/>
    <col min="2313" max="2313" width="12.33203125" style="325" customWidth="1"/>
    <col min="2314" max="2560" width="8.5546875" style="325"/>
    <col min="2561" max="2561" width="33.88671875" style="325" customWidth="1"/>
    <col min="2562" max="2562" width="8.5546875" style="325" customWidth="1"/>
    <col min="2563" max="2563" width="16" style="325" customWidth="1"/>
    <col min="2564" max="2564" width="3.5546875" style="325" customWidth="1"/>
    <col min="2565" max="2565" width="9.109375" style="325" customWidth="1"/>
    <col min="2566" max="2566" width="8.5546875" style="325" customWidth="1"/>
    <col min="2567" max="2567" width="8.5546875" style="325"/>
    <col min="2568" max="2568" width="19" style="325" customWidth="1"/>
    <col min="2569" max="2569" width="12.33203125" style="325" customWidth="1"/>
    <col min="2570" max="2816" width="8.5546875" style="325"/>
    <col min="2817" max="2817" width="33.88671875" style="325" customWidth="1"/>
    <col min="2818" max="2818" width="8.5546875" style="325" customWidth="1"/>
    <col min="2819" max="2819" width="16" style="325" customWidth="1"/>
    <col min="2820" max="2820" width="3.5546875" style="325" customWidth="1"/>
    <col min="2821" max="2821" width="9.109375" style="325" customWidth="1"/>
    <col min="2822" max="2822" width="8.5546875" style="325" customWidth="1"/>
    <col min="2823" max="2823" width="8.5546875" style="325"/>
    <col min="2824" max="2824" width="19" style="325" customWidth="1"/>
    <col min="2825" max="2825" width="12.33203125" style="325" customWidth="1"/>
    <col min="2826" max="3072" width="8.5546875" style="325"/>
    <col min="3073" max="3073" width="33.88671875" style="325" customWidth="1"/>
    <col min="3074" max="3074" width="8.5546875" style="325" customWidth="1"/>
    <col min="3075" max="3075" width="16" style="325" customWidth="1"/>
    <col min="3076" max="3076" width="3.5546875" style="325" customWidth="1"/>
    <col min="3077" max="3077" width="9.109375" style="325" customWidth="1"/>
    <col min="3078" max="3078" width="8.5546875" style="325" customWidth="1"/>
    <col min="3079" max="3079" width="8.5546875" style="325"/>
    <col min="3080" max="3080" width="19" style="325" customWidth="1"/>
    <col min="3081" max="3081" width="12.33203125" style="325" customWidth="1"/>
    <col min="3082" max="3328" width="8.5546875" style="325"/>
    <col min="3329" max="3329" width="33.88671875" style="325" customWidth="1"/>
    <col min="3330" max="3330" width="8.5546875" style="325" customWidth="1"/>
    <col min="3331" max="3331" width="16" style="325" customWidth="1"/>
    <col min="3332" max="3332" width="3.5546875" style="325" customWidth="1"/>
    <col min="3333" max="3333" width="9.109375" style="325" customWidth="1"/>
    <col min="3334" max="3334" width="8.5546875" style="325" customWidth="1"/>
    <col min="3335" max="3335" width="8.5546875" style="325"/>
    <col min="3336" max="3336" width="19" style="325" customWidth="1"/>
    <col min="3337" max="3337" width="12.33203125" style="325" customWidth="1"/>
    <col min="3338" max="3584" width="8.5546875" style="325"/>
    <col min="3585" max="3585" width="33.88671875" style="325" customWidth="1"/>
    <col min="3586" max="3586" width="8.5546875" style="325" customWidth="1"/>
    <col min="3587" max="3587" width="16" style="325" customWidth="1"/>
    <col min="3588" max="3588" width="3.5546875" style="325" customWidth="1"/>
    <col min="3589" max="3589" width="9.109375" style="325" customWidth="1"/>
    <col min="3590" max="3590" width="8.5546875" style="325" customWidth="1"/>
    <col min="3591" max="3591" width="8.5546875" style="325"/>
    <col min="3592" max="3592" width="19" style="325" customWidth="1"/>
    <col min="3593" max="3593" width="12.33203125" style="325" customWidth="1"/>
    <col min="3594" max="3840" width="8.5546875" style="325"/>
    <col min="3841" max="3841" width="33.88671875" style="325" customWidth="1"/>
    <col min="3842" max="3842" width="8.5546875" style="325" customWidth="1"/>
    <col min="3843" max="3843" width="16" style="325" customWidth="1"/>
    <col min="3844" max="3844" width="3.5546875" style="325" customWidth="1"/>
    <col min="3845" max="3845" width="9.109375" style="325" customWidth="1"/>
    <col min="3846" max="3846" width="8.5546875" style="325" customWidth="1"/>
    <col min="3847" max="3847" width="8.5546875" style="325"/>
    <col min="3848" max="3848" width="19" style="325" customWidth="1"/>
    <col min="3849" max="3849" width="12.33203125" style="325" customWidth="1"/>
    <col min="3850" max="4096" width="8.5546875" style="325"/>
    <col min="4097" max="4097" width="33.88671875" style="325" customWidth="1"/>
    <col min="4098" max="4098" width="8.5546875" style="325" customWidth="1"/>
    <col min="4099" max="4099" width="16" style="325" customWidth="1"/>
    <col min="4100" max="4100" width="3.5546875" style="325" customWidth="1"/>
    <col min="4101" max="4101" width="9.109375" style="325" customWidth="1"/>
    <col min="4102" max="4102" width="8.5546875" style="325" customWidth="1"/>
    <col min="4103" max="4103" width="8.5546875" style="325"/>
    <col min="4104" max="4104" width="19" style="325" customWidth="1"/>
    <col min="4105" max="4105" width="12.33203125" style="325" customWidth="1"/>
    <col min="4106" max="4352" width="8.5546875" style="325"/>
    <col min="4353" max="4353" width="33.88671875" style="325" customWidth="1"/>
    <col min="4354" max="4354" width="8.5546875" style="325" customWidth="1"/>
    <col min="4355" max="4355" width="16" style="325" customWidth="1"/>
    <col min="4356" max="4356" width="3.5546875" style="325" customWidth="1"/>
    <col min="4357" max="4357" width="9.109375" style="325" customWidth="1"/>
    <col min="4358" max="4358" width="8.5546875" style="325" customWidth="1"/>
    <col min="4359" max="4359" width="8.5546875" style="325"/>
    <col min="4360" max="4360" width="19" style="325" customWidth="1"/>
    <col min="4361" max="4361" width="12.33203125" style="325" customWidth="1"/>
    <col min="4362" max="4608" width="8.5546875" style="325"/>
    <col min="4609" max="4609" width="33.88671875" style="325" customWidth="1"/>
    <col min="4610" max="4610" width="8.5546875" style="325" customWidth="1"/>
    <col min="4611" max="4611" width="16" style="325" customWidth="1"/>
    <col min="4612" max="4612" width="3.5546875" style="325" customWidth="1"/>
    <col min="4613" max="4613" width="9.109375" style="325" customWidth="1"/>
    <col min="4614" max="4614" width="8.5546875" style="325" customWidth="1"/>
    <col min="4615" max="4615" width="8.5546875" style="325"/>
    <col min="4616" max="4616" width="19" style="325" customWidth="1"/>
    <col min="4617" max="4617" width="12.33203125" style="325" customWidth="1"/>
    <col min="4618" max="4864" width="8.5546875" style="325"/>
    <col min="4865" max="4865" width="33.88671875" style="325" customWidth="1"/>
    <col min="4866" max="4866" width="8.5546875" style="325" customWidth="1"/>
    <col min="4867" max="4867" width="16" style="325" customWidth="1"/>
    <col min="4868" max="4868" width="3.5546875" style="325" customWidth="1"/>
    <col min="4869" max="4869" width="9.109375" style="325" customWidth="1"/>
    <col min="4870" max="4870" width="8.5546875" style="325" customWidth="1"/>
    <col min="4871" max="4871" width="8.5546875" style="325"/>
    <col min="4872" max="4872" width="19" style="325" customWidth="1"/>
    <col min="4873" max="4873" width="12.33203125" style="325" customWidth="1"/>
    <col min="4874" max="5120" width="8.5546875" style="325"/>
    <col min="5121" max="5121" width="33.88671875" style="325" customWidth="1"/>
    <col min="5122" max="5122" width="8.5546875" style="325" customWidth="1"/>
    <col min="5123" max="5123" width="16" style="325" customWidth="1"/>
    <col min="5124" max="5124" width="3.5546875" style="325" customWidth="1"/>
    <col min="5125" max="5125" width="9.109375" style="325" customWidth="1"/>
    <col min="5126" max="5126" width="8.5546875" style="325" customWidth="1"/>
    <col min="5127" max="5127" width="8.5546875" style="325"/>
    <col min="5128" max="5128" width="19" style="325" customWidth="1"/>
    <col min="5129" max="5129" width="12.33203125" style="325" customWidth="1"/>
    <col min="5130" max="5376" width="8.5546875" style="325"/>
    <col min="5377" max="5377" width="33.88671875" style="325" customWidth="1"/>
    <col min="5378" max="5378" width="8.5546875" style="325" customWidth="1"/>
    <col min="5379" max="5379" width="16" style="325" customWidth="1"/>
    <col min="5380" max="5380" width="3.5546875" style="325" customWidth="1"/>
    <col min="5381" max="5381" width="9.109375" style="325" customWidth="1"/>
    <col min="5382" max="5382" width="8.5546875" style="325" customWidth="1"/>
    <col min="5383" max="5383" width="8.5546875" style="325"/>
    <col min="5384" max="5384" width="19" style="325" customWidth="1"/>
    <col min="5385" max="5385" width="12.33203125" style="325" customWidth="1"/>
    <col min="5386" max="5632" width="8.5546875" style="325"/>
    <col min="5633" max="5633" width="33.88671875" style="325" customWidth="1"/>
    <col min="5634" max="5634" width="8.5546875" style="325" customWidth="1"/>
    <col min="5635" max="5635" width="16" style="325" customWidth="1"/>
    <col min="5636" max="5636" width="3.5546875" style="325" customWidth="1"/>
    <col min="5637" max="5637" width="9.109375" style="325" customWidth="1"/>
    <col min="5638" max="5638" width="8.5546875" style="325" customWidth="1"/>
    <col min="5639" max="5639" width="8.5546875" style="325"/>
    <col min="5640" max="5640" width="19" style="325" customWidth="1"/>
    <col min="5641" max="5641" width="12.33203125" style="325" customWidth="1"/>
    <col min="5642" max="5888" width="8.5546875" style="325"/>
    <col min="5889" max="5889" width="33.88671875" style="325" customWidth="1"/>
    <col min="5890" max="5890" width="8.5546875" style="325" customWidth="1"/>
    <col min="5891" max="5891" width="16" style="325" customWidth="1"/>
    <col min="5892" max="5892" width="3.5546875" style="325" customWidth="1"/>
    <col min="5893" max="5893" width="9.109375" style="325" customWidth="1"/>
    <col min="5894" max="5894" width="8.5546875" style="325" customWidth="1"/>
    <col min="5895" max="5895" width="8.5546875" style="325"/>
    <col min="5896" max="5896" width="19" style="325" customWidth="1"/>
    <col min="5897" max="5897" width="12.33203125" style="325" customWidth="1"/>
    <col min="5898" max="6144" width="8.5546875" style="325"/>
    <col min="6145" max="6145" width="33.88671875" style="325" customWidth="1"/>
    <col min="6146" max="6146" width="8.5546875" style="325" customWidth="1"/>
    <col min="6147" max="6147" width="16" style="325" customWidth="1"/>
    <col min="6148" max="6148" width="3.5546875" style="325" customWidth="1"/>
    <col min="6149" max="6149" width="9.109375" style="325" customWidth="1"/>
    <col min="6150" max="6150" width="8.5546875" style="325" customWidth="1"/>
    <col min="6151" max="6151" width="8.5546875" style="325"/>
    <col min="6152" max="6152" width="19" style="325" customWidth="1"/>
    <col min="6153" max="6153" width="12.33203125" style="325" customWidth="1"/>
    <col min="6154" max="6400" width="8.5546875" style="325"/>
    <col min="6401" max="6401" width="33.88671875" style="325" customWidth="1"/>
    <col min="6402" max="6402" width="8.5546875" style="325" customWidth="1"/>
    <col min="6403" max="6403" width="16" style="325" customWidth="1"/>
    <col min="6404" max="6404" width="3.5546875" style="325" customWidth="1"/>
    <col min="6405" max="6405" width="9.109375" style="325" customWidth="1"/>
    <col min="6406" max="6406" width="8.5546875" style="325" customWidth="1"/>
    <col min="6407" max="6407" width="8.5546875" style="325"/>
    <col min="6408" max="6408" width="19" style="325" customWidth="1"/>
    <col min="6409" max="6409" width="12.33203125" style="325" customWidth="1"/>
    <col min="6410" max="6656" width="8.5546875" style="325"/>
    <col min="6657" max="6657" width="33.88671875" style="325" customWidth="1"/>
    <col min="6658" max="6658" width="8.5546875" style="325" customWidth="1"/>
    <col min="6659" max="6659" width="16" style="325" customWidth="1"/>
    <col min="6660" max="6660" width="3.5546875" style="325" customWidth="1"/>
    <col min="6661" max="6661" width="9.109375" style="325" customWidth="1"/>
    <col min="6662" max="6662" width="8.5546875" style="325" customWidth="1"/>
    <col min="6663" max="6663" width="8.5546875" style="325"/>
    <col min="6664" max="6664" width="19" style="325" customWidth="1"/>
    <col min="6665" max="6665" width="12.33203125" style="325" customWidth="1"/>
    <col min="6666" max="6912" width="8.5546875" style="325"/>
    <col min="6913" max="6913" width="33.88671875" style="325" customWidth="1"/>
    <col min="6914" max="6914" width="8.5546875" style="325" customWidth="1"/>
    <col min="6915" max="6915" width="16" style="325" customWidth="1"/>
    <col min="6916" max="6916" width="3.5546875" style="325" customWidth="1"/>
    <col min="6917" max="6917" width="9.109375" style="325" customWidth="1"/>
    <col min="6918" max="6918" width="8.5546875" style="325" customWidth="1"/>
    <col min="6919" max="6919" width="8.5546875" style="325"/>
    <col min="6920" max="6920" width="19" style="325" customWidth="1"/>
    <col min="6921" max="6921" width="12.33203125" style="325" customWidth="1"/>
    <col min="6922" max="7168" width="8.5546875" style="325"/>
    <col min="7169" max="7169" width="33.88671875" style="325" customWidth="1"/>
    <col min="7170" max="7170" width="8.5546875" style="325" customWidth="1"/>
    <col min="7171" max="7171" width="16" style="325" customWidth="1"/>
    <col min="7172" max="7172" width="3.5546875" style="325" customWidth="1"/>
    <col min="7173" max="7173" width="9.109375" style="325" customWidth="1"/>
    <col min="7174" max="7174" width="8.5546875" style="325" customWidth="1"/>
    <col min="7175" max="7175" width="8.5546875" style="325"/>
    <col min="7176" max="7176" width="19" style="325" customWidth="1"/>
    <col min="7177" max="7177" width="12.33203125" style="325" customWidth="1"/>
    <col min="7178" max="7424" width="8.5546875" style="325"/>
    <col min="7425" max="7425" width="33.88671875" style="325" customWidth="1"/>
    <col min="7426" max="7426" width="8.5546875" style="325" customWidth="1"/>
    <col min="7427" max="7427" width="16" style="325" customWidth="1"/>
    <col min="7428" max="7428" width="3.5546875" style="325" customWidth="1"/>
    <col min="7429" max="7429" width="9.109375" style="325" customWidth="1"/>
    <col min="7430" max="7430" width="8.5546875" style="325" customWidth="1"/>
    <col min="7431" max="7431" width="8.5546875" style="325"/>
    <col min="7432" max="7432" width="19" style="325" customWidth="1"/>
    <col min="7433" max="7433" width="12.33203125" style="325" customWidth="1"/>
    <col min="7434" max="7680" width="8.5546875" style="325"/>
    <col min="7681" max="7681" width="33.88671875" style="325" customWidth="1"/>
    <col min="7682" max="7682" width="8.5546875" style="325" customWidth="1"/>
    <col min="7683" max="7683" width="16" style="325" customWidth="1"/>
    <col min="7684" max="7684" width="3.5546875" style="325" customWidth="1"/>
    <col min="7685" max="7685" width="9.109375" style="325" customWidth="1"/>
    <col min="7686" max="7686" width="8.5546875" style="325" customWidth="1"/>
    <col min="7687" max="7687" width="8.5546875" style="325"/>
    <col min="7688" max="7688" width="19" style="325" customWidth="1"/>
    <col min="7689" max="7689" width="12.33203125" style="325" customWidth="1"/>
    <col min="7690" max="7936" width="8.5546875" style="325"/>
    <col min="7937" max="7937" width="33.88671875" style="325" customWidth="1"/>
    <col min="7938" max="7938" width="8.5546875" style="325" customWidth="1"/>
    <col min="7939" max="7939" width="16" style="325" customWidth="1"/>
    <col min="7940" max="7940" width="3.5546875" style="325" customWidth="1"/>
    <col min="7941" max="7941" width="9.109375" style="325" customWidth="1"/>
    <col min="7942" max="7942" width="8.5546875" style="325" customWidth="1"/>
    <col min="7943" max="7943" width="8.5546875" style="325"/>
    <col min="7944" max="7944" width="19" style="325" customWidth="1"/>
    <col min="7945" max="7945" width="12.33203125" style="325" customWidth="1"/>
    <col min="7946" max="8192" width="8.5546875" style="325"/>
    <col min="8193" max="8193" width="33.88671875" style="325" customWidth="1"/>
    <col min="8194" max="8194" width="8.5546875" style="325" customWidth="1"/>
    <col min="8195" max="8195" width="16" style="325" customWidth="1"/>
    <col min="8196" max="8196" width="3.5546875" style="325" customWidth="1"/>
    <col min="8197" max="8197" width="9.109375" style="325" customWidth="1"/>
    <col min="8198" max="8198" width="8.5546875" style="325" customWidth="1"/>
    <col min="8199" max="8199" width="8.5546875" style="325"/>
    <col min="8200" max="8200" width="19" style="325" customWidth="1"/>
    <col min="8201" max="8201" width="12.33203125" style="325" customWidth="1"/>
    <col min="8202" max="8448" width="8.5546875" style="325"/>
    <col min="8449" max="8449" width="33.88671875" style="325" customWidth="1"/>
    <col min="8450" max="8450" width="8.5546875" style="325" customWidth="1"/>
    <col min="8451" max="8451" width="16" style="325" customWidth="1"/>
    <col min="8452" max="8452" width="3.5546875" style="325" customWidth="1"/>
    <col min="8453" max="8453" width="9.109375" style="325" customWidth="1"/>
    <col min="8454" max="8454" width="8.5546875" style="325" customWidth="1"/>
    <col min="8455" max="8455" width="8.5546875" style="325"/>
    <col min="8456" max="8456" width="19" style="325" customWidth="1"/>
    <col min="8457" max="8457" width="12.33203125" style="325" customWidth="1"/>
    <col min="8458" max="8704" width="8.5546875" style="325"/>
    <col min="8705" max="8705" width="33.88671875" style="325" customWidth="1"/>
    <col min="8706" max="8706" width="8.5546875" style="325" customWidth="1"/>
    <col min="8707" max="8707" width="16" style="325" customWidth="1"/>
    <col min="8708" max="8708" width="3.5546875" style="325" customWidth="1"/>
    <col min="8709" max="8709" width="9.109375" style="325" customWidth="1"/>
    <col min="8710" max="8710" width="8.5546875" style="325" customWidth="1"/>
    <col min="8711" max="8711" width="8.5546875" style="325"/>
    <col min="8712" max="8712" width="19" style="325" customWidth="1"/>
    <col min="8713" max="8713" width="12.33203125" style="325" customWidth="1"/>
    <col min="8714" max="8960" width="8.5546875" style="325"/>
    <col min="8961" max="8961" width="33.88671875" style="325" customWidth="1"/>
    <col min="8962" max="8962" width="8.5546875" style="325" customWidth="1"/>
    <col min="8963" max="8963" width="16" style="325" customWidth="1"/>
    <col min="8964" max="8964" width="3.5546875" style="325" customWidth="1"/>
    <col min="8965" max="8965" width="9.109375" style="325" customWidth="1"/>
    <col min="8966" max="8966" width="8.5546875" style="325" customWidth="1"/>
    <col min="8967" max="8967" width="8.5546875" style="325"/>
    <col min="8968" max="8968" width="19" style="325" customWidth="1"/>
    <col min="8969" max="8969" width="12.33203125" style="325" customWidth="1"/>
    <col min="8970" max="9216" width="8.5546875" style="325"/>
    <col min="9217" max="9217" width="33.88671875" style="325" customWidth="1"/>
    <col min="9218" max="9218" width="8.5546875" style="325" customWidth="1"/>
    <col min="9219" max="9219" width="16" style="325" customWidth="1"/>
    <col min="9220" max="9220" width="3.5546875" style="325" customWidth="1"/>
    <col min="9221" max="9221" width="9.109375" style="325" customWidth="1"/>
    <col min="9222" max="9222" width="8.5546875" style="325" customWidth="1"/>
    <col min="9223" max="9223" width="8.5546875" style="325"/>
    <col min="9224" max="9224" width="19" style="325" customWidth="1"/>
    <col min="9225" max="9225" width="12.33203125" style="325" customWidth="1"/>
    <col min="9226" max="9472" width="8.5546875" style="325"/>
    <col min="9473" max="9473" width="33.88671875" style="325" customWidth="1"/>
    <col min="9474" max="9474" width="8.5546875" style="325" customWidth="1"/>
    <col min="9475" max="9475" width="16" style="325" customWidth="1"/>
    <col min="9476" max="9476" width="3.5546875" style="325" customWidth="1"/>
    <col min="9477" max="9477" width="9.109375" style="325" customWidth="1"/>
    <col min="9478" max="9478" width="8.5546875" style="325" customWidth="1"/>
    <col min="9479" max="9479" width="8.5546875" style="325"/>
    <col min="9480" max="9480" width="19" style="325" customWidth="1"/>
    <col min="9481" max="9481" width="12.33203125" style="325" customWidth="1"/>
    <col min="9482" max="9728" width="8.5546875" style="325"/>
    <col min="9729" max="9729" width="33.88671875" style="325" customWidth="1"/>
    <col min="9730" max="9730" width="8.5546875" style="325" customWidth="1"/>
    <col min="9731" max="9731" width="16" style="325" customWidth="1"/>
    <col min="9732" max="9732" width="3.5546875" style="325" customWidth="1"/>
    <col min="9733" max="9733" width="9.109375" style="325" customWidth="1"/>
    <col min="9734" max="9734" width="8.5546875" style="325" customWidth="1"/>
    <col min="9735" max="9735" width="8.5546875" style="325"/>
    <col min="9736" max="9736" width="19" style="325" customWidth="1"/>
    <col min="9737" max="9737" width="12.33203125" style="325" customWidth="1"/>
    <col min="9738" max="9984" width="8.5546875" style="325"/>
    <col min="9985" max="9985" width="33.88671875" style="325" customWidth="1"/>
    <col min="9986" max="9986" width="8.5546875" style="325" customWidth="1"/>
    <col min="9987" max="9987" width="16" style="325" customWidth="1"/>
    <col min="9988" max="9988" width="3.5546875" style="325" customWidth="1"/>
    <col min="9989" max="9989" width="9.109375" style="325" customWidth="1"/>
    <col min="9990" max="9990" width="8.5546875" style="325" customWidth="1"/>
    <col min="9991" max="9991" width="8.5546875" style="325"/>
    <col min="9992" max="9992" width="19" style="325" customWidth="1"/>
    <col min="9993" max="9993" width="12.33203125" style="325" customWidth="1"/>
    <col min="9994" max="10240" width="8.5546875" style="325"/>
    <col min="10241" max="10241" width="33.88671875" style="325" customWidth="1"/>
    <col min="10242" max="10242" width="8.5546875" style="325" customWidth="1"/>
    <col min="10243" max="10243" width="16" style="325" customWidth="1"/>
    <col min="10244" max="10244" width="3.5546875" style="325" customWidth="1"/>
    <col min="10245" max="10245" width="9.109375" style="325" customWidth="1"/>
    <col min="10246" max="10246" width="8.5546875" style="325" customWidth="1"/>
    <col min="10247" max="10247" width="8.5546875" style="325"/>
    <col min="10248" max="10248" width="19" style="325" customWidth="1"/>
    <col min="10249" max="10249" width="12.33203125" style="325" customWidth="1"/>
    <col min="10250" max="10496" width="8.5546875" style="325"/>
    <col min="10497" max="10497" width="33.88671875" style="325" customWidth="1"/>
    <col min="10498" max="10498" width="8.5546875" style="325" customWidth="1"/>
    <col min="10499" max="10499" width="16" style="325" customWidth="1"/>
    <col min="10500" max="10500" width="3.5546875" style="325" customWidth="1"/>
    <col min="10501" max="10501" width="9.109375" style="325" customWidth="1"/>
    <col min="10502" max="10502" width="8.5546875" style="325" customWidth="1"/>
    <col min="10503" max="10503" width="8.5546875" style="325"/>
    <col min="10504" max="10504" width="19" style="325" customWidth="1"/>
    <col min="10505" max="10505" width="12.33203125" style="325" customWidth="1"/>
    <col min="10506" max="10752" width="8.5546875" style="325"/>
    <col min="10753" max="10753" width="33.88671875" style="325" customWidth="1"/>
    <col min="10754" max="10754" width="8.5546875" style="325" customWidth="1"/>
    <col min="10755" max="10755" width="16" style="325" customWidth="1"/>
    <col min="10756" max="10756" width="3.5546875" style="325" customWidth="1"/>
    <col min="10757" max="10757" width="9.109375" style="325" customWidth="1"/>
    <col min="10758" max="10758" width="8.5546875" style="325" customWidth="1"/>
    <col min="10759" max="10759" width="8.5546875" style="325"/>
    <col min="10760" max="10760" width="19" style="325" customWidth="1"/>
    <col min="10761" max="10761" width="12.33203125" style="325" customWidth="1"/>
    <col min="10762" max="11008" width="8.5546875" style="325"/>
    <col min="11009" max="11009" width="33.88671875" style="325" customWidth="1"/>
    <col min="11010" max="11010" width="8.5546875" style="325" customWidth="1"/>
    <col min="11011" max="11011" width="16" style="325" customWidth="1"/>
    <col min="11012" max="11012" width="3.5546875" style="325" customWidth="1"/>
    <col min="11013" max="11013" width="9.109375" style="325" customWidth="1"/>
    <col min="11014" max="11014" width="8.5546875" style="325" customWidth="1"/>
    <col min="11015" max="11015" width="8.5546875" style="325"/>
    <col min="11016" max="11016" width="19" style="325" customWidth="1"/>
    <col min="11017" max="11017" width="12.33203125" style="325" customWidth="1"/>
    <col min="11018" max="11264" width="8.5546875" style="325"/>
    <col min="11265" max="11265" width="33.88671875" style="325" customWidth="1"/>
    <col min="11266" max="11266" width="8.5546875" style="325" customWidth="1"/>
    <col min="11267" max="11267" width="16" style="325" customWidth="1"/>
    <col min="11268" max="11268" width="3.5546875" style="325" customWidth="1"/>
    <col min="11269" max="11269" width="9.109375" style="325" customWidth="1"/>
    <col min="11270" max="11270" width="8.5546875" style="325" customWidth="1"/>
    <col min="11271" max="11271" width="8.5546875" style="325"/>
    <col min="11272" max="11272" width="19" style="325" customWidth="1"/>
    <col min="11273" max="11273" width="12.33203125" style="325" customWidth="1"/>
    <col min="11274" max="11520" width="8.5546875" style="325"/>
    <col min="11521" max="11521" width="33.88671875" style="325" customWidth="1"/>
    <col min="11522" max="11522" width="8.5546875" style="325" customWidth="1"/>
    <col min="11523" max="11523" width="16" style="325" customWidth="1"/>
    <col min="11524" max="11524" width="3.5546875" style="325" customWidth="1"/>
    <col min="11525" max="11525" width="9.109375" style="325" customWidth="1"/>
    <col min="11526" max="11526" width="8.5546875" style="325" customWidth="1"/>
    <col min="11527" max="11527" width="8.5546875" style="325"/>
    <col min="11528" max="11528" width="19" style="325" customWidth="1"/>
    <col min="11529" max="11529" width="12.33203125" style="325" customWidth="1"/>
    <col min="11530" max="11776" width="8.5546875" style="325"/>
    <col min="11777" max="11777" width="33.88671875" style="325" customWidth="1"/>
    <col min="11778" max="11778" width="8.5546875" style="325" customWidth="1"/>
    <col min="11779" max="11779" width="16" style="325" customWidth="1"/>
    <col min="11780" max="11780" width="3.5546875" style="325" customWidth="1"/>
    <col min="11781" max="11781" width="9.109375" style="325" customWidth="1"/>
    <col min="11782" max="11782" width="8.5546875" style="325" customWidth="1"/>
    <col min="11783" max="11783" width="8.5546875" style="325"/>
    <col min="11784" max="11784" width="19" style="325" customWidth="1"/>
    <col min="11785" max="11785" width="12.33203125" style="325" customWidth="1"/>
    <col min="11786" max="12032" width="8.5546875" style="325"/>
    <col min="12033" max="12033" width="33.88671875" style="325" customWidth="1"/>
    <col min="12034" max="12034" width="8.5546875" style="325" customWidth="1"/>
    <col min="12035" max="12035" width="16" style="325" customWidth="1"/>
    <col min="12036" max="12036" width="3.5546875" style="325" customWidth="1"/>
    <col min="12037" max="12037" width="9.109375" style="325" customWidth="1"/>
    <col min="12038" max="12038" width="8.5546875" style="325" customWidth="1"/>
    <col min="12039" max="12039" width="8.5546875" style="325"/>
    <col min="12040" max="12040" width="19" style="325" customWidth="1"/>
    <col min="12041" max="12041" width="12.33203125" style="325" customWidth="1"/>
    <col min="12042" max="12288" width="8.5546875" style="325"/>
    <col min="12289" max="12289" width="33.88671875" style="325" customWidth="1"/>
    <col min="12290" max="12290" width="8.5546875" style="325" customWidth="1"/>
    <col min="12291" max="12291" width="16" style="325" customWidth="1"/>
    <col min="12292" max="12292" width="3.5546875" style="325" customWidth="1"/>
    <col min="12293" max="12293" width="9.109375" style="325" customWidth="1"/>
    <col min="12294" max="12294" width="8.5546875" style="325" customWidth="1"/>
    <col min="12295" max="12295" width="8.5546875" style="325"/>
    <col min="12296" max="12296" width="19" style="325" customWidth="1"/>
    <col min="12297" max="12297" width="12.33203125" style="325" customWidth="1"/>
    <col min="12298" max="12544" width="8.5546875" style="325"/>
    <col min="12545" max="12545" width="33.88671875" style="325" customWidth="1"/>
    <col min="12546" max="12546" width="8.5546875" style="325" customWidth="1"/>
    <col min="12547" max="12547" width="16" style="325" customWidth="1"/>
    <col min="12548" max="12548" width="3.5546875" style="325" customWidth="1"/>
    <col min="12549" max="12549" width="9.109375" style="325" customWidth="1"/>
    <col min="12550" max="12550" width="8.5546875" style="325" customWidth="1"/>
    <col min="12551" max="12551" width="8.5546875" style="325"/>
    <col min="12552" max="12552" width="19" style="325" customWidth="1"/>
    <col min="12553" max="12553" width="12.33203125" style="325" customWidth="1"/>
    <col min="12554" max="12800" width="8.5546875" style="325"/>
    <col min="12801" max="12801" width="33.88671875" style="325" customWidth="1"/>
    <col min="12802" max="12802" width="8.5546875" style="325" customWidth="1"/>
    <col min="12803" max="12803" width="16" style="325" customWidth="1"/>
    <col min="12804" max="12804" width="3.5546875" style="325" customWidth="1"/>
    <col min="12805" max="12805" width="9.109375" style="325" customWidth="1"/>
    <col min="12806" max="12806" width="8.5546875" style="325" customWidth="1"/>
    <col min="12807" max="12807" width="8.5546875" style="325"/>
    <col min="12808" max="12808" width="19" style="325" customWidth="1"/>
    <col min="12809" max="12809" width="12.33203125" style="325" customWidth="1"/>
    <col min="12810" max="13056" width="8.5546875" style="325"/>
    <col min="13057" max="13057" width="33.88671875" style="325" customWidth="1"/>
    <col min="13058" max="13058" width="8.5546875" style="325" customWidth="1"/>
    <col min="13059" max="13059" width="16" style="325" customWidth="1"/>
    <col min="13060" max="13060" width="3.5546875" style="325" customWidth="1"/>
    <col min="13061" max="13061" width="9.109375" style="325" customWidth="1"/>
    <col min="13062" max="13062" width="8.5546875" style="325" customWidth="1"/>
    <col min="13063" max="13063" width="8.5546875" style="325"/>
    <col min="13064" max="13064" width="19" style="325" customWidth="1"/>
    <col min="13065" max="13065" width="12.33203125" style="325" customWidth="1"/>
    <col min="13066" max="13312" width="8.5546875" style="325"/>
    <col min="13313" max="13313" width="33.88671875" style="325" customWidth="1"/>
    <col min="13314" max="13314" width="8.5546875" style="325" customWidth="1"/>
    <col min="13315" max="13315" width="16" style="325" customWidth="1"/>
    <col min="13316" max="13316" width="3.5546875" style="325" customWidth="1"/>
    <col min="13317" max="13317" width="9.109375" style="325" customWidth="1"/>
    <col min="13318" max="13318" width="8.5546875" style="325" customWidth="1"/>
    <col min="13319" max="13319" width="8.5546875" style="325"/>
    <col min="13320" max="13320" width="19" style="325" customWidth="1"/>
    <col min="13321" max="13321" width="12.33203125" style="325" customWidth="1"/>
    <col min="13322" max="13568" width="8.5546875" style="325"/>
    <col min="13569" max="13569" width="33.88671875" style="325" customWidth="1"/>
    <col min="13570" max="13570" width="8.5546875" style="325" customWidth="1"/>
    <col min="13571" max="13571" width="16" style="325" customWidth="1"/>
    <col min="13572" max="13572" width="3.5546875" style="325" customWidth="1"/>
    <col min="13573" max="13573" width="9.109375" style="325" customWidth="1"/>
    <col min="13574" max="13574" width="8.5546875" style="325" customWidth="1"/>
    <col min="13575" max="13575" width="8.5546875" style="325"/>
    <col min="13576" max="13576" width="19" style="325" customWidth="1"/>
    <col min="13577" max="13577" width="12.33203125" style="325" customWidth="1"/>
    <col min="13578" max="13824" width="8.5546875" style="325"/>
    <col min="13825" max="13825" width="33.88671875" style="325" customWidth="1"/>
    <col min="13826" max="13826" width="8.5546875" style="325" customWidth="1"/>
    <col min="13827" max="13827" width="16" style="325" customWidth="1"/>
    <col min="13828" max="13828" width="3.5546875" style="325" customWidth="1"/>
    <col min="13829" max="13829" width="9.109375" style="325" customWidth="1"/>
    <col min="13830" max="13830" width="8.5546875" style="325" customWidth="1"/>
    <col min="13831" max="13831" width="8.5546875" style="325"/>
    <col min="13832" max="13832" width="19" style="325" customWidth="1"/>
    <col min="13833" max="13833" width="12.33203125" style="325" customWidth="1"/>
    <col min="13834" max="14080" width="8.5546875" style="325"/>
    <col min="14081" max="14081" width="33.88671875" style="325" customWidth="1"/>
    <col min="14082" max="14082" width="8.5546875" style="325" customWidth="1"/>
    <col min="14083" max="14083" width="16" style="325" customWidth="1"/>
    <col min="14084" max="14084" width="3.5546875" style="325" customWidth="1"/>
    <col min="14085" max="14085" width="9.109375" style="325" customWidth="1"/>
    <col min="14086" max="14086" width="8.5546875" style="325" customWidth="1"/>
    <col min="14087" max="14087" width="8.5546875" style="325"/>
    <col min="14088" max="14088" width="19" style="325" customWidth="1"/>
    <col min="14089" max="14089" width="12.33203125" style="325" customWidth="1"/>
    <col min="14090" max="14336" width="8.5546875" style="325"/>
    <col min="14337" max="14337" width="33.88671875" style="325" customWidth="1"/>
    <col min="14338" max="14338" width="8.5546875" style="325" customWidth="1"/>
    <col min="14339" max="14339" width="16" style="325" customWidth="1"/>
    <col min="14340" max="14340" width="3.5546875" style="325" customWidth="1"/>
    <col min="14341" max="14341" width="9.109375" style="325" customWidth="1"/>
    <col min="14342" max="14342" width="8.5546875" style="325" customWidth="1"/>
    <col min="14343" max="14343" width="8.5546875" style="325"/>
    <col min="14344" max="14344" width="19" style="325" customWidth="1"/>
    <col min="14345" max="14345" width="12.33203125" style="325" customWidth="1"/>
    <col min="14346" max="14592" width="8.5546875" style="325"/>
    <col min="14593" max="14593" width="33.88671875" style="325" customWidth="1"/>
    <col min="14594" max="14594" width="8.5546875" style="325" customWidth="1"/>
    <col min="14595" max="14595" width="16" style="325" customWidth="1"/>
    <col min="14596" max="14596" width="3.5546875" style="325" customWidth="1"/>
    <col min="14597" max="14597" width="9.109375" style="325" customWidth="1"/>
    <col min="14598" max="14598" width="8.5546875" style="325" customWidth="1"/>
    <col min="14599" max="14599" width="8.5546875" style="325"/>
    <col min="14600" max="14600" width="19" style="325" customWidth="1"/>
    <col min="14601" max="14601" width="12.33203125" style="325" customWidth="1"/>
    <col min="14602" max="14848" width="8.5546875" style="325"/>
    <col min="14849" max="14849" width="33.88671875" style="325" customWidth="1"/>
    <col min="14850" max="14850" width="8.5546875" style="325" customWidth="1"/>
    <col min="14851" max="14851" width="16" style="325" customWidth="1"/>
    <col min="14852" max="14852" width="3.5546875" style="325" customWidth="1"/>
    <col min="14853" max="14853" width="9.109375" style="325" customWidth="1"/>
    <col min="14854" max="14854" width="8.5546875" style="325" customWidth="1"/>
    <col min="14855" max="14855" width="8.5546875" style="325"/>
    <col min="14856" max="14856" width="19" style="325" customWidth="1"/>
    <col min="14857" max="14857" width="12.33203125" style="325" customWidth="1"/>
    <col min="14858" max="15104" width="8.5546875" style="325"/>
    <col min="15105" max="15105" width="33.88671875" style="325" customWidth="1"/>
    <col min="15106" max="15106" width="8.5546875" style="325" customWidth="1"/>
    <col min="15107" max="15107" width="16" style="325" customWidth="1"/>
    <col min="15108" max="15108" width="3.5546875" style="325" customWidth="1"/>
    <col min="15109" max="15109" width="9.109375" style="325" customWidth="1"/>
    <col min="15110" max="15110" width="8.5546875" style="325" customWidth="1"/>
    <col min="15111" max="15111" width="8.5546875" style="325"/>
    <col min="15112" max="15112" width="19" style="325" customWidth="1"/>
    <col min="15113" max="15113" width="12.33203125" style="325" customWidth="1"/>
    <col min="15114" max="15360" width="8.5546875" style="325"/>
    <col min="15361" max="15361" width="33.88671875" style="325" customWidth="1"/>
    <col min="15362" max="15362" width="8.5546875" style="325" customWidth="1"/>
    <col min="15363" max="15363" width="16" style="325" customWidth="1"/>
    <col min="15364" max="15364" width="3.5546875" style="325" customWidth="1"/>
    <col min="15365" max="15365" width="9.109375" style="325" customWidth="1"/>
    <col min="15366" max="15366" width="8.5546875" style="325" customWidth="1"/>
    <col min="15367" max="15367" width="8.5546875" style="325"/>
    <col min="15368" max="15368" width="19" style="325" customWidth="1"/>
    <col min="15369" max="15369" width="12.33203125" style="325" customWidth="1"/>
    <col min="15370" max="15616" width="8.5546875" style="325"/>
    <col min="15617" max="15617" width="33.88671875" style="325" customWidth="1"/>
    <col min="15618" max="15618" width="8.5546875" style="325" customWidth="1"/>
    <col min="15619" max="15619" width="16" style="325" customWidth="1"/>
    <col min="15620" max="15620" width="3.5546875" style="325" customWidth="1"/>
    <col min="15621" max="15621" width="9.109375" style="325" customWidth="1"/>
    <col min="15622" max="15622" width="8.5546875" style="325" customWidth="1"/>
    <col min="15623" max="15623" width="8.5546875" style="325"/>
    <col min="15624" max="15624" width="19" style="325" customWidth="1"/>
    <col min="15625" max="15625" width="12.33203125" style="325" customWidth="1"/>
    <col min="15626" max="15872" width="8.5546875" style="325"/>
    <col min="15873" max="15873" width="33.88671875" style="325" customWidth="1"/>
    <col min="15874" max="15874" width="8.5546875" style="325" customWidth="1"/>
    <col min="15875" max="15875" width="16" style="325" customWidth="1"/>
    <col min="15876" max="15876" width="3.5546875" style="325" customWidth="1"/>
    <col min="15877" max="15877" width="9.109375" style="325" customWidth="1"/>
    <col min="15878" max="15878" width="8.5546875" style="325" customWidth="1"/>
    <col min="15879" max="15879" width="8.5546875" style="325"/>
    <col min="15880" max="15880" width="19" style="325" customWidth="1"/>
    <col min="15881" max="15881" width="12.33203125" style="325" customWidth="1"/>
    <col min="15882" max="16128" width="8.5546875" style="325"/>
    <col min="16129" max="16129" width="33.88671875" style="325" customWidth="1"/>
    <col min="16130" max="16130" width="8.5546875" style="325" customWidth="1"/>
    <col min="16131" max="16131" width="16" style="325" customWidth="1"/>
    <col min="16132" max="16132" width="3.5546875" style="325" customWidth="1"/>
    <col min="16133" max="16133" width="9.109375" style="325" customWidth="1"/>
    <col min="16134" max="16134" width="8.5546875" style="325" customWidth="1"/>
    <col min="16135" max="16135" width="8.5546875" style="325"/>
    <col min="16136" max="16136" width="19" style="325" customWidth="1"/>
    <col min="16137" max="16137" width="12.33203125" style="325" customWidth="1"/>
    <col min="16138" max="16384" width="8.5546875" style="325"/>
  </cols>
  <sheetData>
    <row r="1" spans="1:17" ht="13.8" thickBot="1" x14ac:dyDescent="0.3">
      <c r="B1" s="325">
        <v>2</v>
      </c>
      <c r="D1" s="325" t="s">
        <v>349</v>
      </c>
    </row>
    <row r="2" spans="1:17" ht="15" customHeight="1" thickTop="1" thickBot="1" x14ac:dyDescent="0.3">
      <c r="A2" s="373" t="s">
        <v>297</v>
      </c>
      <c r="B2" s="373"/>
      <c r="C2" s="373"/>
      <c r="D2" s="373" t="s">
        <v>298</v>
      </c>
      <c r="E2" s="373"/>
      <c r="F2" s="373"/>
      <c r="G2" s="373" t="s">
        <v>209</v>
      </c>
      <c r="H2" s="373"/>
    </row>
    <row r="3" spans="1:17" ht="15" customHeight="1" thickTop="1" thickBot="1" x14ac:dyDescent="0.3">
      <c r="A3" s="370" t="s">
        <v>301</v>
      </c>
      <c r="B3" s="370"/>
      <c r="C3" s="370"/>
      <c r="D3" s="370" t="s">
        <v>302</v>
      </c>
      <c r="E3" s="370"/>
      <c r="F3" s="370"/>
      <c r="G3" s="370" t="s">
        <v>303</v>
      </c>
      <c r="H3" s="370"/>
    </row>
    <row r="4" spans="1:17" ht="15" hidden="1" customHeight="1" x14ac:dyDescent="0.25">
      <c r="A4" s="423" t="s">
        <v>350</v>
      </c>
      <c r="B4" s="370"/>
      <c r="C4" s="370"/>
      <c r="D4" s="370" t="s">
        <v>351</v>
      </c>
      <c r="E4" s="370"/>
      <c r="F4" s="370"/>
      <c r="G4" s="373"/>
      <c r="H4" s="373"/>
    </row>
    <row r="5" spans="1:17" ht="43.5" customHeight="1" thickTop="1" thickBot="1" x14ac:dyDescent="0.3">
      <c r="A5" s="375" t="s">
        <v>352</v>
      </c>
      <c r="B5" s="375"/>
      <c r="C5" s="375"/>
      <c r="D5" s="370"/>
      <c r="E5" s="370"/>
      <c r="F5" s="370"/>
      <c r="G5" s="415">
        <f>ROUND(SUM(G6)+SUM(G13)+SUM(G15)+SUM(G16)+SUM(G19)+G14,2)</f>
        <v>15509336.390000001</v>
      </c>
      <c r="H5" s="415"/>
      <c r="I5" s="424"/>
      <c r="J5" s="425"/>
      <c r="K5" s="425"/>
      <c r="L5" s="425"/>
      <c r="M5" s="425"/>
      <c r="N5" s="425"/>
      <c r="O5" s="425"/>
      <c r="P5" s="425"/>
      <c r="Q5" s="425"/>
    </row>
    <row r="6" spans="1:17" ht="14.4" thickTop="1" thickBot="1" x14ac:dyDescent="0.3">
      <c r="A6" s="375" t="s">
        <v>353</v>
      </c>
      <c r="B6" s="375"/>
      <c r="C6" s="375"/>
      <c r="D6" s="370" t="s">
        <v>354</v>
      </c>
      <c r="E6" s="370"/>
      <c r="F6" s="370"/>
      <c r="G6" s="426">
        <f>ROUND(SUM(G7:H8)+SUM(G10:H12),2)</f>
        <v>3054356.27</v>
      </c>
      <c r="H6" s="426"/>
      <c r="I6" s="424"/>
      <c r="J6" s="425"/>
      <c r="K6" s="425"/>
      <c r="L6" s="425"/>
      <c r="M6" s="425"/>
      <c r="N6" s="425"/>
      <c r="O6" s="425"/>
      <c r="P6" s="425"/>
      <c r="Q6" s="425"/>
    </row>
    <row r="7" spans="1:17" ht="27" customHeight="1" thickTop="1" thickBot="1" x14ac:dyDescent="0.3">
      <c r="A7" s="384" t="s">
        <v>355</v>
      </c>
      <c r="B7" s="384"/>
      <c r="C7" s="384"/>
      <c r="D7" s="373" t="s">
        <v>356</v>
      </c>
      <c r="E7" s="373"/>
      <c r="F7" s="373"/>
      <c r="G7" s="413">
        <v>719879.02</v>
      </c>
      <c r="H7" s="413"/>
      <c r="I7" s="424"/>
      <c r="J7" s="425"/>
      <c r="K7" s="425"/>
      <c r="L7" s="425"/>
      <c r="M7" s="425"/>
      <c r="N7" s="425"/>
      <c r="O7" s="425"/>
      <c r="P7" s="425"/>
      <c r="Q7" s="425"/>
    </row>
    <row r="8" spans="1:17" ht="26.25" customHeight="1" thickTop="1" thickBot="1" x14ac:dyDescent="0.3">
      <c r="A8" s="384" t="s">
        <v>357</v>
      </c>
      <c r="B8" s="384"/>
      <c r="C8" s="384"/>
      <c r="D8" s="373" t="s">
        <v>358</v>
      </c>
      <c r="E8" s="373"/>
      <c r="F8" s="373"/>
      <c r="G8" s="413">
        <v>2334477.25</v>
      </c>
      <c r="H8" s="413"/>
    </row>
    <row r="9" spans="1:17" ht="14.4" thickTop="1" thickBot="1" x14ac:dyDescent="0.3">
      <c r="A9" s="384" t="s">
        <v>359</v>
      </c>
      <c r="B9" s="384"/>
      <c r="C9" s="384"/>
      <c r="D9" s="373" t="s">
        <v>360</v>
      </c>
      <c r="E9" s="373"/>
      <c r="F9" s="373"/>
      <c r="G9" s="413">
        <v>1616999.93</v>
      </c>
      <c r="H9" s="413"/>
    </row>
    <row r="10" spans="1:17" ht="14.4" thickTop="1" thickBot="1" x14ac:dyDescent="0.3">
      <c r="A10" s="384" t="s">
        <v>361</v>
      </c>
      <c r="B10" s="384"/>
      <c r="C10" s="384"/>
      <c r="D10" s="373" t="s">
        <v>362</v>
      </c>
      <c r="E10" s="373"/>
      <c r="F10" s="373"/>
      <c r="G10" s="413">
        <v>0</v>
      </c>
      <c r="H10" s="413"/>
    </row>
    <row r="11" spans="1:17" ht="14.4" thickTop="1" thickBot="1" x14ac:dyDescent="0.3">
      <c r="A11" s="384" t="s">
        <v>363</v>
      </c>
      <c r="B11" s="384"/>
      <c r="C11" s="384"/>
      <c r="D11" s="373">
        <v>715</v>
      </c>
      <c r="E11" s="373"/>
      <c r="F11" s="373"/>
      <c r="G11" s="413"/>
      <c r="H11" s="413"/>
    </row>
    <row r="12" spans="1:17" ht="14.4" thickTop="1" thickBot="1" x14ac:dyDescent="0.3">
      <c r="A12" s="384" t="s">
        <v>364</v>
      </c>
      <c r="B12" s="384"/>
      <c r="C12" s="384"/>
      <c r="D12" s="373">
        <v>716</v>
      </c>
      <c r="E12" s="373"/>
      <c r="F12" s="373"/>
      <c r="G12" s="413">
        <v>0</v>
      </c>
      <c r="H12" s="413"/>
    </row>
    <row r="13" spans="1:17" ht="14.4" thickTop="1" thickBot="1" x14ac:dyDescent="0.3">
      <c r="A13" s="375" t="s">
        <v>365</v>
      </c>
      <c r="B13" s="375"/>
      <c r="C13" s="375"/>
      <c r="D13" s="370" t="s">
        <v>366</v>
      </c>
      <c r="E13" s="370"/>
      <c r="F13" s="370"/>
      <c r="G13" s="411">
        <v>0</v>
      </c>
      <c r="H13" s="411"/>
    </row>
    <row r="14" spans="1:17" ht="16.5" customHeight="1" thickTop="1" thickBot="1" x14ac:dyDescent="0.3">
      <c r="A14" s="427" t="s">
        <v>367</v>
      </c>
      <c r="B14" s="428"/>
      <c r="C14" s="429"/>
      <c r="D14" s="370" t="s">
        <v>368</v>
      </c>
      <c r="E14" s="370"/>
      <c r="F14" s="370"/>
      <c r="G14" s="411">
        <v>0</v>
      </c>
      <c r="H14" s="411"/>
    </row>
    <row r="15" spans="1:17" ht="14.4" thickTop="1" thickBot="1" x14ac:dyDescent="0.3">
      <c r="A15" s="375" t="s">
        <v>369</v>
      </c>
      <c r="B15" s="375"/>
      <c r="C15" s="375"/>
      <c r="D15" s="370" t="s">
        <v>370</v>
      </c>
      <c r="E15" s="370"/>
      <c r="F15" s="370"/>
      <c r="G15" s="411">
        <v>250761.5</v>
      </c>
      <c r="H15" s="411"/>
    </row>
    <row r="16" spans="1:17" ht="15" customHeight="1" thickTop="1" thickBot="1" x14ac:dyDescent="0.3">
      <c r="A16" s="375" t="s">
        <v>371</v>
      </c>
      <c r="B16" s="375"/>
      <c r="C16" s="375"/>
      <c r="D16" s="370" t="s">
        <v>372</v>
      </c>
      <c r="E16" s="370"/>
      <c r="F16" s="370"/>
      <c r="G16" s="411">
        <v>11717113.199999999</v>
      </c>
      <c r="H16" s="411"/>
    </row>
    <row r="17" spans="1:8" ht="26.25" customHeight="1" thickTop="1" thickBot="1" x14ac:dyDescent="0.3">
      <c r="A17" s="384" t="s">
        <v>373</v>
      </c>
      <c r="B17" s="384"/>
      <c r="C17" s="384"/>
      <c r="D17" s="373">
        <v>751</v>
      </c>
      <c r="E17" s="373"/>
      <c r="F17" s="373"/>
      <c r="G17" s="411">
        <v>11621686.699999999</v>
      </c>
      <c r="H17" s="411"/>
    </row>
    <row r="18" spans="1:8" ht="15" customHeight="1" thickTop="1" thickBot="1" x14ac:dyDescent="0.3">
      <c r="A18" s="384" t="s">
        <v>374</v>
      </c>
      <c r="B18" s="384"/>
      <c r="C18" s="384"/>
      <c r="D18" s="373">
        <v>752</v>
      </c>
      <c r="E18" s="373"/>
      <c r="F18" s="373"/>
      <c r="G18" s="411">
        <v>95426</v>
      </c>
      <c r="H18" s="411"/>
    </row>
    <row r="19" spans="1:8" ht="14.4" thickTop="1" thickBot="1" x14ac:dyDescent="0.3">
      <c r="A19" s="375" t="s">
        <v>375</v>
      </c>
      <c r="B19" s="375"/>
      <c r="C19" s="375"/>
      <c r="D19" s="370" t="s">
        <v>376</v>
      </c>
      <c r="E19" s="370"/>
      <c r="F19" s="370"/>
      <c r="G19" s="411">
        <v>487105.42</v>
      </c>
      <c r="H19" s="411"/>
    </row>
    <row r="20" spans="1:8" ht="15" customHeight="1" thickTop="1" thickBot="1" x14ac:dyDescent="0.3">
      <c r="A20" s="375" t="s">
        <v>377</v>
      </c>
      <c r="B20" s="375"/>
      <c r="C20" s="375"/>
      <c r="D20" s="370" t="s">
        <v>378</v>
      </c>
      <c r="E20" s="370"/>
      <c r="F20" s="370"/>
      <c r="G20" s="415">
        <v>313020</v>
      </c>
      <c r="H20" s="415"/>
    </row>
    <row r="21" spans="1:8" ht="15" customHeight="1" thickTop="1" thickBot="1" x14ac:dyDescent="0.3">
      <c r="A21" s="375" t="s">
        <v>379</v>
      </c>
      <c r="B21" s="375"/>
      <c r="C21" s="375"/>
      <c r="D21" s="370" t="s">
        <v>380</v>
      </c>
      <c r="E21" s="370"/>
      <c r="F21" s="370"/>
      <c r="G21" s="411">
        <v>0</v>
      </c>
      <c r="H21" s="411"/>
    </row>
    <row r="22" spans="1:8" ht="15" customHeight="1" thickTop="1" thickBot="1" x14ac:dyDescent="0.3">
      <c r="A22" s="375" t="s">
        <v>381</v>
      </c>
      <c r="B22" s="375"/>
      <c r="C22" s="375"/>
      <c r="D22" s="370" t="s">
        <v>382</v>
      </c>
      <c r="E22" s="370"/>
      <c r="F22" s="370"/>
      <c r="G22" s="411">
        <f>SUM(G23:H24)</f>
        <v>57005</v>
      </c>
      <c r="H22" s="411"/>
    </row>
    <row r="23" spans="1:8" ht="27" customHeight="1" thickTop="1" thickBot="1" x14ac:dyDescent="0.3">
      <c r="A23" s="384" t="s">
        <v>383</v>
      </c>
      <c r="B23" s="384"/>
      <c r="C23" s="384"/>
      <c r="D23" s="373" t="s">
        <v>384</v>
      </c>
      <c r="E23" s="373"/>
      <c r="F23" s="373"/>
      <c r="G23" s="413">
        <v>0</v>
      </c>
      <c r="H23" s="413"/>
    </row>
    <row r="24" spans="1:8" ht="15" customHeight="1" thickTop="1" thickBot="1" x14ac:dyDescent="0.3">
      <c r="A24" s="384" t="s">
        <v>385</v>
      </c>
      <c r="B24" s="384"/>
      <c r="C24" s="384"/>
      <c r="D24" s="373" t="s">
        <v>386</v>
      </c>
      <c r="E24" s="373"/>
      <c r="F24" s="373"/>
      <c r="G24" s="413">
        <v>57005</v>
      </c>
      <c r="H24" s="413"/>
    </row>
    <row r="25" spans="1:8" ht="15" customHeight="1" thickTop="1" thickBot="1" x14ac:dyDescent="0.3">
      <c r="A25" s="375" t="s">
        <v>387</v>
      </c>
      <c r="B25" s="375"/>
      <c r="C25" s="375"/>
      <c r="D25" s="370" t="s">
        <v>388</v>
      </c>
      <c r="E25" s="370"/>
      <c r="F25" s="370"/>
      <c r="G25" s="411">
        <v>256015</v>
      </c>
      <c r="H25" s="411"/>
    </row>
    <row r="26" spans="1:8" ht="15" customHeight="1" thickTop="1" thickBot="1" x14ac:dyDescent="0.3">
      <c r="A26" s="375" t="s">
        <v>389</v>
      </c>
      <c r="B26" s="375"/>
      <c r="C26" s="375"/>
      <c r="D26" s="370">
        <v>840</v>
      </c>
      <c r="E26" s="370"/>
      <c r="F26" s="370"/>
      <c r="G26" s="411">
        <f>SUM(G27:H28)</f>
        <v>0</v>
      </c>
      <c r="H26" s="411"/>
    </row>
    <row r="27" spans="1:8" ht="23.25" customHeight="1" thickTop="1" thickBot="1" x14ac:dyDescent="0.3">
      <c r="A27" s="384" t="s">
        <v>373</v>
      </c>
      <c r="B27" s="384"/>
      <c r="C27" s="384"/>
      <c r="D27" s="373">
        <v>841</v>
      </c>
      <c r="E27" s="373"/>
      <c r="F27" s="373"/>
      <c r="G27" s="411">
        <v>0</v>
      </c>
      <c r="H27" s="411"/>
    </row>
    <row r="28" spans="1:8" ht="15" customHeight="1" thickTop="1" thickBot="1" x14ac:dyDescent="0.3">
      <c r="A28" s="384" t="s">
        <v>374</v>
      </c>
      <c r="B28" s="384"/>
      <c r="C28" s="384"/>
      <c r="D28" s="373">
        <v>842</v>
      </c>
      <c r="E28" s="373"/>
      <c r="F28" s="373"/>
      <c r="G28" s="411">
        <v>0</v>
      </c>
      <c r="H28" s="411"/>
    </row>
    <row r="29" spans="1:8" ht="15" customHeight="1" thickTop="1" thickBot="1" x14ac:dyDescent="0.3">
      <c r="A29" s="375" t="s">
        <v>365</v>
      </c>
      <c r="B29" s="375"/>
      <c r="C29" s="375"/>
      <c r="D29" s="370">
        <v>850</v>
      </c>
      <c r="E29" s="370"/>
      <c r="F29" s="370"/>
      <c r="G29" s="411">
        <v>0</v>
      </c>
      <c r="H29" s="411"/>
    </row>
    <row r="30" spans="1:8" ht="15" customHeight="1" thickTop="1" thickBot="1" x14ac:dyDescent="0.3">
      <c r="A30" s="427" t="s">
        <v>367</v>
      </c>
      <c r="B30" s="428"/>
      <c r="C30" s="429"/>
      <c r="D30" s="430">
        <v>860</v>
      </c>
      <c r="E30" s="431"/>
      <c r="F30" s="432"/>
      <c r="G30" s="411">
        <v>0</v>
      </c>
      <c r="H30" s="411"/>
    </row>
    <row r="31" spans="1:8" ht="15" customHeight="1" thickTop="1" thickBot="1" x14ac:dyDescent="0.3">
      <c r="A31" s="375" t="s">
        <v>390</v>
      </c>
      <c r="B31" s="375"/>
      <c r="C31" s="375"/>
      <c r="D31" s="370">
        <v>870</v>
      </c>
      <c r="E31" s="370"/>
      <c r="F31" s="370"/>
      <c r="G31" s="411" t="s">
        <v>11</v>
      </c>
      <c r="H31" s="411"/>
    </row>
    <row r="32" spans="1:8" ht="13.8" thickTop="1" x14ac:dyDescent="0.25"/>
    <row r="33" spans="1:10" ht="22.5" customHeight="1" x14ac:dyDescent="0.25">
      <c r="A33" s="352" t="str">
        <f>[3]ЗАПОЛНИТЬ!$F$30</f>
        <v>Начальник</v>
      </c>
      <c r="B33" s="398"/>
      <c r="C33" s="398"/>
      <c r="D33" s="397"/>
      <c r="E33" s="110" t="str">
        <f>[3]ЗАПОЛНИТЬ!$F$26</f>
        <v>Л. О. Темченко</v>
      </c>
      <c r="F33" s="110"/>
      <c r="G33" s="110"/>
      <c r="H33" s="110"/>
      <c r="I33" s="433"/>
      <c r="J33" s="433"/>
    </row>
    <row r="34" spans="1:10" ht="13.8" x14ac:dyDescent="0.25">
      <c r="A34" s="352"/>
      <c r="B34" s="147" t="s">
        <v>97</v>
      </c>
      <c r="C34" s="147"/>
      <c r="D34" s="399"/>
      <c r="F34" s="434" t="s">
        <v>98</v>
      </c>
      <c r="G34" s="434"/>
      <c r="I34" s="435"/>
      <c r="J34" s="407"/>
    </row>
    <row r="35" spans="1:10" ht="13.8" x14ac:dyDescent="0.25">
      <c r="A35" s="352" t="str">
        <f>[3]ЗАПОЛНИТЬ!$F$31</f>
        <v>Головний бухгалтер</v>
      </c>
      <c r="B35" s="398"/>
      <c r="C35" s="398"/>
      <c r="D35" s="397"/>
      <c r="E35" s="110" t="str">
        <f>[3]ЗАПОЛНИТЬ!$F$28</f>
        <v>А. М. Трусевич</v>
      </c>
      <c r="F35" s="110"/>
      <c r="G35" s="110"/>
      <c r="H35" s="110"/>
      <c r="I35" s="433"/>
      <c r="J35" s="433"/>
    </row>
    <row r="36" spans="1:10" ht="14.4" x14ac:dyDescent="0.3">
      <c r="A36" s="3"/>
      <c r="B36" s="147" t="s">
        <v>97</v>
      </c>
      <c r="C36" s="147"/>
      <c r="D36" s="399"/>
      <c r="F36" s="434" t="s">
        <v>98</v>
      </c>
      <c r="G36"/>
      <c r="I36" s="435"/>
      <c r="J36" s="407"/>
    </row>
    <row r="37" spans="1:10" ht="14.4" x14ac:dyDescent="0.3">
      <c r="A37" s="3" t="str">
        <f>[3]ЗАПОЛНИТЬ!$C$19</f>
        <v>"12" січня 2016</v>
      </c>
      <c r="B37"/>
      <c r="C37"/>
      <c r="D37"/>
      <c r="E37"/>
      <c r="F37"/>
      <c r="G37"/>
      <c r="H37"/>
      <c r="I37"/>
      <c r="J37"/>
    </row>
  </sheetData>
  <mergeCells count="94">
    <mergeCell ref="E33:H33"/>
    <mergeCell ref="B34:C34"/>
    <mergeCell ref="E35:H35"/>
    <mergeCell ref="B36:C36"/>
    <mergeCell ref="A30:C30"/>
    <mergeCell ref="D30:F30"/>
    <mergeCell ref="G30:H30"/>
    <mergeCell ref="A31:C31"/>
    <mergeCell ref="D31:F31"/>
    <mergeCell ref="G31:H31"/>
    <mergeCell ref="A28:C28"/>
    <mergeCell ref="D28:F28"/>
    <mergeCell ref="G28:H28"/>
    <mergeCell ref="A29:C29"/>
    <mergeCell ref="D29:F29"/>
    <mergeCell ref="G29:H29"/>
    <mergeCell ref="A26:C26"/>
    <mergeCell ref="D26:F26"/>
    <mergeCell ref="G26:H26"/>
    <mergeCell ref="A27:C27"/>
    <mergeCell ref="D27:F27"/>
    <mergeCell ref="G27:H27"/>
    <mergeCell ref="A24:C24"/>
    <mergeCell ref="D24:F24"/>
    <mergeCell ref="G24:H24"/>
    <mergeCell ref="A25:C25"/>
    <mergeCell ref="D25:F25"/>
    <mergeCell ref="G25:H25"/>
    <mergeCell ref="A22:C22"/>
    <mergeCell ref="D22:F22"/>
    <mergeCell ref="G22:H22"/>
    <mergeCell ref="A23:C23"/>
    <mergeCell ref="D23:F23"/>
    <mergeCell ref="G23:H23"/>
    <mergeCell ref="A20:C20"/>
    <mergeCell ref="D20:F20"/>
    <mergeCell ref="G20:H20"/>
    <mergeCell ref="A21:C21"/>
    <mergeCell ref="D21:F21"/>
    <mergeCell ref="G21:H21"/>
    <mergeCell ref="A18:C18"/>
    <mergeCell ref="D18:F18"/>
    <mergeCell ref="G18:H18"/>
    <mergeCell ref="A19:C19"/>
    <mergeCell ref="D19:F19"/>
    <mergeCell ref="G19:H19"/>
    <mergeCell ref="A16:C16"/>
    <mergeCell ref="D16:F16"/>
    <mergeCell ref="G16:H16"/>
    <mergeCell ref="A17:C17"/>
    <mergeCell ref="D17:F17"/>
    <mergeCell ref="G17:H17"/>
    <mergeCell ref="A14:C14"/>
    <mergeCell ref="D14:F14"/>
    <mergeCell ref="G14:H14"/>
    <mergeCell ref="A15:C15"/>
    <mergeCell ref="D15:F15"/>
    <mergeCell ref="G15:H15"/>
    <mergeCell ref="A12:C12"/>
    <mergeCell ref="D12:F12"/>
    <mergeCell ref="G12:H12"/>
    <mergeCell ref="A13:C13"/>
    <mergeCell ref="D13:F13"/>
    <mergeCell ref="G13:H13"/>
    <mergeCell ref="A10:C10"/>
    <mergeCell ref="D10:F10"/>
    <mergeCell ref="G10:H10"/>
    <mergeCell ref="A11:C11"/>
    <mergeCell ref="D11:F11"/>
    <mergeCell ref="G11:H11"/>
    <mergeCell ref="D7:F7"/>
    <mergeCell ref="G7:H7"/>
    <mergeCell ref="A8:C8"/>
    <mergeCell ref="D8:F8"/>
    <mergeCell ref="G8:H8"/>
    <mergeCell ref="A9:C9"/>
    <mergeCell ref="D9:F9"/>
    <mergeCell ref="G9:H9"/>
    <mergeCell ref="A4:C4"/>
    <mergeCell ref="D4:F5"/>
    <mergeCell ref="G4:H4"/>
    <mergeCell ref="A5:C5"/>
    <mergeCell ref="G5:H5"/>
    <mergeCell ref="I5:Q7"/>
    <mergeCell ref="A6:C6"/>
    <mergeCell ref="D6:F6"/>
    <mergeCell ref="G6:H6"/>
    <mergeCell ref="A7:C7"/>
    <mergeCell ref="A2:C2"/>
    <mergeCell ref="D2:F2"/>
    <mergeCell ref="G2:H2"/>
    <mergeCell ref="A3:C3"/>
    <mergeCell ref="D3:F3"/>
    <mergeCell ref="G3:H3"/>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sqref="A1:XFD1048576"/>
    </sheetView>
  </sheetViews>
  <sheetFormatPr defaultColWidth="9.109375" defaultRowHeight="13.8" x14ac:dyDescent="0.25"/>
  <cols>
    <col min="1" max="1" width="27.6640625" style="3" customWidth="1"/>
    <col min="2" max="2" width="14.6640625" style="3" customWidth="1"/>
    <col min="3" max="3" width="10.5546875" style="3" customWidth="1"/>
    <col min="4" max="4" width="13.44140625" style="3" customWidth="1"/>
    <col min="5" max="5" width="14.33203125" style="3" customWidth="1"/>
    <col min="6" max="6" width="16" style="3" customWidth="1"/>
    <col min="7" max="256" width="9.109375" style="3"/>
    <col min="257" max="257" width="27.6640625" style="3" customWidth="1"/>
    <col min="258" max="258" width="14.6640625" style="3" customWidth="1"/>
    <col min="259" max="259" width="10.5546875" style="3" customWidth="1"/>
    <col min="260" max="260" width="13.44140625" style="3" customWidth="1"/>
    <col min="261" max="261" width="14.33203125" style="3" customWidth="1"/>
    <col min="262" max="262" width="16" style="3" customWidth="1"/>
    <col min="263" max="512" width="9.109375" style="3"/>
    <col min="513" max="513" width="27.6640625" style="3" customWidth="1"/>
    <col min="514" max="514" width="14.6640625" style="3" customWidth="1"/>
    <col min="515" max="515" width="10.5546875" style="3" customWidth="1"/>
    <col min="516" max="516" width="13.44140625" style="3" customWidth="1"/>
    <col min="517" max="517" width="14.33203125" style="3" customWidth="1"/>
    <col min="518" max="518" width="16" style="3" customWidth="1"/>
    <col min="519" max="768" width="9.109375" style="3"/>
    <col min="769" max="769" width="27.6640625" style="3" customWidth="1"/>
    <col min="770" max="770" width="14.6640625" style="3" customWidth="1"/>
    <col min="771" max="771" width="10.5546875" style="3" customWidth="1"/>
    <col min="772" max="772" width="13.44140625" style="3" customWidth="1"/>
    <col min="773" max="773" width="14.33203125" style="3" customWidth="1"/>
    <col min="774" max="774" width="16" style="3" customWidth="1"/>
    <col min="775" max="1024" width="9.109375" style="3"/>
    <col min="1025" max="1025" width="27.6640625" style="3" customWidth="1"/>
    <col min="1026" max="1026" width="14.6640625" style="3" customWidth="1"/>
    <col min="1027" max="1027" width="10.5546875" style="3" customWidth="1"/>
    <col min="1028" max="1028" width="13.44140625" style="3" customWidth="1"/>
    <col min="1029" max="1029" width="14.33203125" style="3" customWidth="1"/>
    <col min="1030" max="1030" width="16" style="3" customWidth="1"/>
    <col min="1031" max="1280" width="9.109375" style="3"/>
    <col min="1281" max="1281" width="27.6640625" style="3" customWidth="1"/>
    <col min="1282" max="1282" width="14.6640625" style="3" customWidth="1"/>
    <col min="1283" max="1283" width="10.5546875" style="3" customWidth="1"/>
    <col min="1284" max="1284" width="13.44140625" style="3" customWidth="1"/>
    <col min="1285" max="1285" width="14.33203125" style="3" customWidth="1"/>
    <col min="1286" max="1286" width="16" style="3" customWidth="1"/>
    <col min="1287" max="1536" width="9.109375" style="3"/>
    <col min="1537" max="1537" width="27.6640625" style="3" customWidth="1"/>
    <col min="1538" max="1538" width="14.6640625" style="3" customWidth="1"/>
    <col min="1539" max="1539" width="10.5546875" style="3" customWidth="1"/>
    <col min="1540" max="1540" width="13.44140625" style="3" customWidth="1"/>
    <col min="1541" max="1541" width="14.33203125" style="3" customWidth="1"/>
    <col min="1542" max="1542" width="16" style="3" customWidth="1"/>
    <col min="1543" max="1792" width="9.109375" style="3"/>
    <col min="1793" max="1793" width="27.6640625" style="3" customWidth="1"/>
    <col min="1794" max="1794" width="14.6640625" style="3" customWidth="1"/>
    <col min="1795" max="1795" width="10.5546875" style="3" customWidth="1"/>
    <col min="1796" max="1796" width="13.44140625" style="3" customWidth="1"/>
    <col min="1797" max="1797" width="14.33203125" style="3" customWidth="1"/>
    <col min="1798" max="1798" width="16" style="3" customWidth="1"/>
    <col min="1799" max="2048" width="9.109375" style="3"/>
    <col min="2049" max="2049" width="27.6640625" style="3" customWidth="1"/>
    <col min="2050" max="2050" width="14.6640625" style="3" customWidth="1"/>
    <col min="2051" max="2051" width="10.5546875" style="3" customWidth="1"/>
    <col min="2052" max="2052" width="13.44140625" style="3" customWidth="1"/>
    <col min="2053" max="2053" width="14.33203125" style="3" customWidth="1"/>
    <col min="2054" max="2054" width="16" style="3" customWidth="1"/>
    <col min="2055" max="2304" width="9.109375" style="3"/>
    <col min="2305" max="2305" width="27.6640625" style="3" customWidth="1"/>
    <col min="2306" max="2306" width="14.6640625" style="3" customWidth="1"/>
    <col min="2307" max="2307" width="10.5546875" style="3" customWidth="1"/>
    <col min="2308" max="2308" width="13.44140625" style="3" customWidth="1"/>
    <col min="2309" max="2309" width="14.33203125" style="3" customWidth="1"/>
    <col min="2310" max="2310" width="16" style="3" customWidth="1"/>
    <col min="2311" max="2560" width="9.109375" style="3"/>
    <col min="2561" max="2561" width="27.6640625" style="3" customWidth="1"/>
    <col min="2562" max="2562" width="14.6640625" style="3" customWidth="1"/>
    <col min="2563" max="2563" width="10.5546875" style="3" customWidth="1"/>
    <col min="2564" max="2564" width="13.44140625" style="3" customWidth="1"/>
    <col min="2565" max="2565" width="14.33203125" style="3" customWidth="1"/>
    <col min="2566" max="2566" width="16" style="3" customWidth="1"/>
    <col min="2567" max="2816" width="9.109375" style="3"/>
    <col min="2817" max="2817" width="27.6640625" style="3" customWidth="1"/>
    <col min="2818" max="2818" width="14.6640625" style="3" customWidth="1"/>
    <col min="2819" max="2819" width="10.5546875" style="3" customWidth="1"/>
    <col min="2820" max="2820" width="13.44140625" style="3" customWidth="1"/>
    <col min="2821" max="2821" width="14.33203125" style="3" customWidth="1"/>
    <col min="2822" max="2822" width="16" style="3" customWidth="1"/>
    <col min="2823" max="3072" width="9.109375" style="3"/>
    <col min="3073" max="3073" width="27.6640625" style="3" customWidth="1"/>
    <col min="3074" max="3074" width="14.6640625" style="3" customWidth="1"/>
    <col min="3075" max="3075" width="10.5546875" style="3" customWidth="1"/>
    <col min="3076" max="3076" width="13.44140625" style="3" customWidth="1"/>
    <col min="3077" max="3077" width="14.33203125" style="3" customWidth="1"/>
    <col min="3078" max="3078" width="16" style="3" customWidth="1"/>
    <col min="3079" max="3328" width="9.109375" style="3"/>
    <col min="3329" max="3329" width="27.6640625" style="3" customWidth="1"/>
    <col min="3330" max="3330" width="14.6640625" style="3" customWidth="1"/>
    <col min="3331" max="3331" width="10.5546875" style="3" customWidth="1"/>
    <col min="3332" max="3332" width="13.44140625" style="3" customWidth="1"/>
    <col min="3333" max="3333" width="14.33203125" style="3" customWidth="1"/>
    <col min="3334" max="3334" width="16" style="3" customWidth="1"/>
    <col min="3335" max="3584" width="9.109375" style="3"/>
    <col min="3585" max="3585" width="27.6640625" style="3" customWidth="1"/>
    <col min="3586" max="3586" width="14.6640625" style="3" customWidth="1"/>
    <col min="3587" max="3587" width="10.5546875" style="3" customWidth="1"/>
    <col min="3588" max="3588" width="13.44140625" style="3" customWidth="1"/>
    <col min="3589" max="3589" width="14.33203125" style="3" customWidth="1"/>
    <col min="3590" max="3590" width="16" style="3" customWidth="1"/>
    <col min="3591" max="3840" width="9.109375" style="3"/>
    <col min="3841" max="3841" width="27.6640625" style="3" customWidth="1"/>
    <col min="3842" max="3842" width="14.6640625" style="3" customWidth="1"/>
    <col min="3843" max="3843" width="10.5546875" style="3" customWidth="1"/>
    <col min="3844" max="3844" width="13.44140625" style="3" customWidth="1"/>
    <col min="3845" max="3845" width="14.33203125" style="3" customWidth="1"/>
    <col min="3846" max="3846" width="16" style="3" customWidth="1"/>
    <col min="3847" max="4096" width="9.109375" style="3"/>
    <col min="4097" max="4097" width="27.6640625" style="3" customWidth="1"/>
    <col min="4098" max="4098" width="14.6640625" style="3" customWidth="1"/>
    <col min="4099" max="4099" width="10.5546875" style="3" customWidth="1"/>
    <col min="4100" max="4100" width="13.44140625" style="3" customWidth="1"/>
    <col min="4101" max="4101" width="14.33203125" style="3" customWidth="1"/>
    <col min="4102" max="4102" width="16" style="3" customWidth="1"/>
    <col min="4103" max="4352" width="9.109375" style="3"/>
    <col min="4353" max="4353" width="27.6640625" style="3" customWidth="1"/>
    <col min="4354" max="4354" width="14.6640625" style="3" customWidth="1"/>
    <col min="4355" max="4355" width="10.5546875" style="3" customWidth="1"/>
    <col min="4356" max="4356" width="13.44140625" style="3" customWidth="1"/>
    <col min="4357" max="4357" width="14.33203125" style="3" customWidth="1"/>
    <col min="4358" max="4358" width="16" style="3" customWidth="1"/>
    <col min="4359" max="4608" width="9.109375" style="3"/>
    <col min="4609" max="4609" width="27.6640625" style="3" customWidth="1"/>
    <col min="4610" max="4610" width="14.6640625" style="3" customWidth="1"/>
    <col min="4611" max="4611" width="10.5546875" style="3" customWidth="1"/>
    <col min="4612" max="4612" width="13.44140625" style="3" customWidth="1"/>
    <col min="4613" max="4613" width="14.33203125" style="3" customWidth="1"/>
    <col min="4614" max="4614" width="16" style="3" customWidth="1"/>
    <col min="4615" max="4864" width="9.109375" style="3"/>
    <col min="4865" max="4865" width="27.6640625" style="3" customWidth="1"/>
    <col min="4866" max="4866" width="14.6640625" style="3" customWidth="1"/>
    <col min="4867" max="4867" width="10.5546875" style="3" customWidth="1"/>
    <col min="4868" max="4868" width="13.44140625" style="3" customWidth="1"/>
    <col min="4869" max="4869" width="14.33203125" style="3" customWidth="1"/>
    <col min="4870" max="4870" width="16" style="3" customWidth="1"/>
    <col min="4871" max="5120" width="9.109375" style="3"/>
    <col min="5121" max="5121" width="27.6640625" style="3" customWidth="1"/>
    <col min="5122" max="5122" width="14.6640625" style="3" customWidth="1"/>
    <col min="5123" max="5123" width="10.5546875" style="3" customWidth="1"/>
    <col min="5124" max="5124" width="13.44140625" style="3" customWidth="1"/>
    <col min="5125" max="5125" width="14.33203125" style="3" customWidth="1"/>
    <col min="5126" max="5126" width="16" style="3" customWidth="1"/>
    <col min="5127" max="5376" width="9.109375" style="3"/>
    <col min="5377" max="5377" width="27.6640625" style="3" customWidth="1"/>
    <col min="5378" max="5378" width="14.6640625" style="3" customWidth="1"/>
    <col min="5379" max="5379" width="10.5546875" style="3" customWidth="1"/>
    <col min="5380" max="5380" width="13.44140625" style="3" customWidth="1"/>
    <col min="5381" max="5381" width="14.33203125" style="3" customWidth="1"/>
    <col min="5382" max="5382" width="16" style="3" customWidth="1"/>
    <col min="5383" max="5632" width="9.109375" style="3"/>
    <col min="5633" max="5633" width="27.6640625" style="3" customWidth="1"/>
    <col min="5634" max="5634" width="14.6640625" style="3" customWidth="1"/>
    <col min="5635" max="5635" width="10.5546875" style="3" customWidth="1"/>
    <col min="5636" max="5636" width="13.44140625" style="3" customWidth="1"/>
    <col min="5637" max="5637" width="14.33203125" style="3" customWidth="1"/>
    <col min="5638" max="5638" width="16" style="3" customWidth="1"/>
    <col min="5639" max="5888" width="9.109375" style="3"/>
    <col min="5889" max="5889" width="27.6640625" style="3" customWidth="1"/>
    <col min="5890" max="5890" width="14.6640625" style="3" customWidth="1"/>
    <col min="5891" max="5891" width="10.5546875" style="3" customWidth="1"/>
    <col min="5892" max="5892" width="13.44140625" style="3" customWidth="1"/>
    <col min="5893" max="5893" width="14.33203125" style="3" customWidth="1"/>
    <col min="5894" max="5894" width="16" style="3" customWidth="1"/>
    <col min="5895" max="6144" width="9.109375" style="3"/>
    <col min="6145" max="6145" width="27.6640625" style="3" customWidth="1"/>
    <col min="6146" max="6146" width="14.6640625" style="3" customWidth="1"/>
    <col min="6147" max="6147" width="10.5546875" style="3" customWidth="1"/>
    <col min="6148" max="6148" width="13.44140625" style="3" customWidth="1"/>
    <col min="6149" max="6149" width="14.33203125" style="3" customWidth="1"/>
    <col min="6150" max="6150" width="16" style="3" customWidth="1"/>
    <col min="6151" max="6400" width="9.109375" style="3"/>
    <col min="6401" max="6401" width="27.6640625" style="3" customWidth="1"/>
    <col min="6402" max="6402" width="14.6640625" style="3" customWidth="1"/>
    <col min="6403" max="6403" width="10.5546875" style="3" customWidth="1"/>
    <col min="6404" max="6404" width="13.44140625" style="3" customWidth="1"/>
    <col min="6405" max="6405" width="14.33203125" style="3" customWidth="1"/>
    <col min="6406" max="6406" width="16" style="3" customWidth="1"/>
    <col min="6407" max="6656" width="9.109375" style="3"/>
    <col min="6657" max="6657" width="27.6640625" style="3" customWidth="1"/>
    <col min="6658" max="6658" width="14.6640625" style="3" customWidth="1"/>
    <col min="6659" max="6659" width="10.5546875" style="3" customWidth="1"/>
    <col min="6660" max="6660" width="13.44140625" style="3" customWidth="1"/>
    <col min="6661" max="6661" width="14.33203125" style="3" customWidth="1"/>
    <col min="6662" max="6662" width="16" style="3" customWidth="1"/>
    <col min="6663" max="6912" width="9.109375" style="3"/>
    <col min="6913" max="6913" width="27.6640625" style="3" customWidth="1"/>
    <col min="6914" max="6914" width="14.6640625" style="3" customWidth="1"/>
    <col min="6915" max="6915" width="10.5546875" style="3" customWidth="1"/>
    <col min="6916" max="6916" width="13.44140625" style="3" customWidth="1"/>
    <col min="6917" max="6917" width="14.33203125" style="3" customWidth="1"/>
    <col min="6918" max="6918" width="16" style="3" customWidth="1"/>
    <col min="6919" max="7168" width="9.109375" style="3"/>
    <col min="7169" max="7169" width="27.6640625" style="3" customWidth="1"/>
    <col min="7170" max="7170" width="14.6640625" style="3" customWidth="1"/>
    <col min="7171" max="7171" width="10.5546875" style="3" customWidth="1"/>
    <col min="7172" max="7172" width="13.44140625" style="3" customWidth="1"/>
    <col min="7173" max="7173" width="14.33203125" style="3" customWidth="1"/>
    <col min="7174" max="7174" width="16" style="3" customWidth="1"/>
    <col min="7175" max="7424" width="9.109375" style="3"/>
    <col min="7425" max="7425" width="27.6640625" style="3" customWidth="1"/>
    <col min="7426" max="7426" width="14.6640625" style="3" customWidth="1"/>
    <col min="7427" max="7427" width="10.5546875" style="3" customWidth="1"/>
    <col min="7428" max="7428" width="13.44140625" style="3" customWidth="1"/>
    <col min="7429" max="7429" width="14.33203125" style="3" customWidth="1"/>
    <col min="7430" max="7430" width="16" style="3" customWidth="1"/>
    <col min="7431" max="7680" width="9.109375" style="3"/>
    <col min="7681" max="7681" width="27.6640625" style="3" customWidth="1"/>
    <col min="7682" max="7682" width="14.6640625" style="3" customWidth="1"/>
    <col min="7683" max="7683" width="10.5546875" style="3" customWidth="1"/>
    <col min="7684" max="7684" width="13.44140625" style="3" customWidth="1"/>
    <col min="7685" max="7685" width="14.33203125" style="3" customWidth="1"/>
    <col min="7686" max="7686" width="16" style="3" customWidth="1"/>
    <col min="7687" max="7936" width="9.109375" style="3"/>
    <col min="7937" max="7937" width="27.6640625" style="3" customWidth="1"/>
    <col min="7938" max="7938" width="14.6640625" style="3" customWidth="1"/>
    <col min="7939" max="7939" width="10.5546875" style="3" customWidth="1"/>
    <col min="7940" max="7940" width="13.44140625" style="3" customWidth="1"/>
    <col min="7941" max="7941" width="14.33203125" style="3" customWidth="1"/>
    <col min="7942" max="7942" width="16" style="3" customWidth="1"/>
    <col min="7943" max="8192" width="9.109375" style="3"/>
    <col min="8193" max="8193" width="27.6640625" style="3" customWidth="1"/>
    <col min="8194" max="8194" width="14.6640625" style="3" customWidth="1"/>
    <col min="8195" max="8195" width="10.5546875" style="3" customWidth="1"/>
    <col min="8196" max="8196" width="13.44140625" style="3" customWidth="1"/>
    <col min="8197" max="8197" width="14.33203125" style="3" customWidth="1"/>
    <col min="8198" max="8198" width="16" style="3" customWidth="1"/>
    <col min="8199" max="8448" width="9.109375" style="3"/>
    <col min="8449" max="8449" width="27.6640625" style="3" customWidth="1"/>
    <col min="8450" max="8450" width="14.6640625" style="3" customWidth="1"/>
    <col min="8451" max="8451" width="10.5546875" style="3" customWidth="1"/>
    <col min="8452" max="8452" width="13.44140625" style="3" customWidth="1"/>
    <col min="8453" max="8453" width="14.33203125" style="3" customWidth="1"/>
    <col min="8454" max="8454" width="16" style="3" customWidth="1"/>
    <col min="8455" max="8704" width="9.109375" style="3"/>
    <col min="8705" max="8705" width="27.6640625" style="3" customWidth="1"/>
    <col min="8706" max="8706" width="14.6640625" style="3" customWidth="1"/>
    <col min="8707" max="8707" width="10.5546875" style="3" customWidth="1"/>
    <col min="8708" max="8708" width="13.44140625" style="3" customWidth="1"/>
    <col min="8709" max="8709" width="14.33203125" style="3" customWidth="1"/>
    <col min="8710" max="8710" width="16" style="3" customWidth="1"/>
    <col min="8711" max="8960" width="9.109375" style="3"/>
    <col min="8961" max="8961" width="27.6640625" style="3" customWidth="1"/>
    <col min="8962" max="8962" width="14.6640625" style="3" customWidth="1"/>
    <col min="8963" max="8963" width="10.5546875" style="3" customWidth="1"/>
    <col min="8964" max="8964" width="13.44140625" style="3" customWidth="1"/>
    <col min="8965" max="8965" width="14.33203125" style="3" customWidth="1"/>
    <col min="8966" max="8966" width="16" style="3" customWidth="1"/>
    <col min="8967" max="9216" width="9.109375" style="3"/>
    <col min="9217" max="9217" width="27.6640625" style="3" customWidth="1"/>
    <col min="9218" max="9218" width="14.6640625" style="3" customWidth="1"/>
    <col min="9219" max="9219" width="10.5546875" style="3" customWidth="1"/>
    <col min="9220" max="9220" width="13.44140625" style="3" customWidth="1"/>
    <col min="9221" max="9221" width="14.33203125" style="3" customWidth="1"/>
    <col min="9222" max="9222" width="16" style="3" customWidth="1"/>
    <col min="9223" max="9472" width="9.109375" style="3"/>
    <col min="9473" max="9473" width="27.6640625" style="3" customWidth="1"/>
    <col min="9474" max="9474" width="14.6640625" style="3" customWidth="1"/>
    <col min="9475" max="9475" width="10.5546875" style="3" customWidth="1"/>
    <col min="9476" max="9476" width="13.44140625" style="3" customWidth="1"/>
    <col min="9477" max="9477" width="14.33203125" style="3" customWidth="1"/>
    <col min="9478" max="9478" width="16" style="3" customWidth="1"/>
    <col min="9479" max="9728" width="9.109375" style="3"/>
    <col min="9729" max="9729" width="27.6640625" style="3" customWidth="1"/>
    <col min="9730" max="9730" width="14.6640625" style="3" customWidth="1"/>
    <col min="9731" max="9731" width="10.5546875" style="3" customWidth="1"/>
    <col min="9732" max="9732" width="13.44140625" style="3" customWidth="1"/>
    <col min="9733" max="9733" width="14.33203125" style="3" customWidth="1"/>
    <col min="9734" max="9734" width="16" style="3" customWidth="1"/>
    <col min="9735" max="9984" width="9.109375" style="3"/>
    <col min="9985" max="9985" width="27.6640625" style="3" customWidth="1"/>
    <col min="9986" max="9986" width="14.6640625" style="3" customWidth="1"/>
    <col min="9987" max="9987" width="10.5546875" style="3" customWidth="1"/>
    <col min="9988" max="9988" width="13.44140625" style="3" customWidth="1"/>
    <col min="9989" max="9989" width="14.33203125" style="3" customWidth="1"/>
    <col min="9990" max="9990" width="16" style="3" customWidth="1"/>
    <col min="9991" max="10240" width="9.109375" style="3"/>
    <col min="10241" max="10241" width="27.6640625" style="3" customWidth="1"/>
    <col min="10242" max="10242" width="14.6640625" style="3" customWidth="1"/>
    <col min="10243" max="10243" width="10.5546875" style="3" customWidth="1"/>
    <col min="10244" max="10244" width="13.44140625" style="3" customWidth="1"/>
    <col min="10245" max="10245" width="14.33203125" style="3" customWidth="1"/>
    <col min="10246" max="10246" width="16" style="3" customWidth="1"/>
    <col min="10247" max="10496" width="9.109375" style="3"/>
    <col min="10497" max="10497" width="27.6640625" style="3" customWidth="1"/>
    <col min="10498" max="10498" width="14.6640625" style="3" customWidth="1"/>
    <col min="10499" max="10499" width="10.5546875" style="3" customWidth="1"/>
    <col min="10500" max="10500" width="13.44140625" style="3" customWidth="1"/>
    <col min="10501" max="10501" width="14.33203125" style="3" customWidth="1"/>
    <col min="10502" max="10502" width="16" style="3" customWidth="1"/>
    <col min="10503" max="10752" width="9.109375" style="3"/>
    <col min="10753" max="10753" width="27.6640625" style="3" customWidth="1"/>
    <col min="10754" max="10754" width="14.6640625" style="3" customWidth="1"/>
    <col min="10755" max="10755" width="10.5546875" style="3" customWidth="1"/>
    <col min="10756" max="10756" width="13.44140625" style="3" customWidth="1"/>
    <col min="10757" max="10757" width="14.33203125" style="3" customWidth="1"/>
    <col min="10758" max="10758" width="16" style="3" customWidth="1"/>
    <col min="10759" max="11008" width="9.109375" style="3"/>
    <col min="11009" max="11009" width="27.6640625" style="3" customWidth="1"/>
    <col min="11010" max="11010" width="14.6640625" style="3" customWidth="1"/>
    <col min="11011" max="11011" width="10.5546875" style="3" customWidth="1"/>
    <col min="11012" max="11012" width="13.44140625" style="3" customWidth="1"/>
    <col min="11013" max="11013" width="14.33203125" style="3" customWidth="1"/>
    <col min="11014" max="11014" width="16" style="3" customWidth="1"/>
    <col min="11015" max="11264" width="9.109375" style="3"/>
    <col min="11265" max="11265" width="27.6640625" style="3" customWidth="1"/>
    <col min="11266" max="11266" width="14.6640625" style="3" customWidth="1"/>
    <col min="11267" max="11267" width="10.5546875" style="3" customWidth="1"/>
    <col min="11268" max="11268" width="13.44140625" style="3" customWidth="1"/>
    <col min="11269" max="11269" width="14.33203125" style="3" customWidth="1"/>
    <col min="11270" max="11270" width="16" style="3" customWidth="1"/>
    <col min="11271" max="11520" width="9.109375" style="3"/>
    <col min="11521" max="11521" width="27.6640625" style="3" customWidth="1"/>
    <col min="11522" max="11522" width="14.6640625" style="3" customWidth="1"/>
    <col min="11523" max="11523" width="10.5546875" style="3" customWidth="1"/>
    <col min="11524" max="11524" width="13.44140625" style="3" customWidth="1"/>
    <col min="11525" max="11525" width="14.33203125" style="3" customWidth="1"/>
    <col min="11526" max="11526" width="16" style="3" customWidth="1"/>
    <col min="11527" max="11776" width="9.109375" style="3"/>
    <col min="11777" max="11777" width="27.6640625" style="3" customWidth="1"/>
    <col min="11778" max="11778" width="14.6640625" style="3" customWidth="1"/>
    <col min="11779" max="11779" width="10.5546875" style="3" customWidth="1"/>
    <col min="11780" max="11780" width="13.44140625" style="3" customWidth="1"/>
    <col min="11781" max="11781" width="14.33203125" style="3" customWidth="1"/>
    <col min="11782" max="11782" width="16" style="3" customWidth="1"/>
    <col min="11783" max="12032" width="9.109375" style="3"/>
    <col min="12033" max="12033" width="27.6640625" style="3" customWidth="1"/>
    <col min="12034" max="12034" width="14.6640625" style="3" customWidth="1"/>
    <col min="12035" max="12035" width="10.5546875" style="3" customWidth="1"/>
    <col min="12036" max="12036" width="13.44140625" style="3" customWidth="1"/>
    <col min="12037" max="12037" width="14.33203125" style="3" customWidth="1"/>
    <col min="12038" max="12038" width="16" style="3" customWidth="1"/>
    <col min="12039" max="12288" width="9.109375" style="3"/>
    <col min="12289" max="12289" width="27.6640625" style="3" customWidth="1"/>
    <col min="12290" max="12290" width="14.6640625" style="3" customWidth="1"/>
    <col min="12291" max="12291" width="10.5546875" style="3" customWidth="1"/>
    <col min="12292" max="12292" width="13.44140625" style="3" customWidth="1"/>
    <col min="12293" max="12293" width="14.33203125" style="3" customWidth="1"/>
    <col min="12294" max="12294" width="16" style="3" customWidth="1"/>
    <col min="12295" max="12544" width="9.109375" style="3"/>
    <col min="12545" max="12545" width="27.6640625" style="3" customWidth="1"/>
    <col min="12546" max="12546" width="14.6640625" style="3" customWidth="1"/>
    <col min="12547" max="12547" width="10.5546875" style="3" customWidth="1"/>
    <col min="12548" max="12548" width="13.44140625" style="3" customWidth="1"/>
    <col min="12549" max="12549" width="14.33203125" style="3" customWidth="1"/>
    <col min="12550" max="12550" width="16" style="3" customWidth="1"/>
    <col min="12551" max="12800" width="9.109375" style="3"/>
    <col min="12801" max="12801" width="27.6640625" style="3" customWidth="1"/>
    <col min="12802" max="12802" width="14.6640625" style="3" customWidth="1"/>
    <col min="12803" max="12803" width="10.5546875" style="3" customWidth="1"/>
    <col min="12804" max="12804" width="13.44140625" style="3" customWidth="1"/>
    <col min="12805" max="12805" width="14.33203125" style="3" customWidth="1"/>
    <col min="12806" max="12806" width="16" style="3" customWidth="1"/>
    <col min="12807" max="13056" width="9.109375" style="3"/>
    <col min="13057" max="13057" width="27.6640625" style="3" customWidth="1"/>
    <col min="13058" max="13058" width="14.6640625" style="3" customWidth="1"/>
    <col min="13059" max="13059" width="10.5546875" style="3" customWidth="1"/>
    <col min="13060" max="13060" width="13.44140625" style="3" customWidth="1"/>
    <col min="13061" max="13061" width="14.33203125" style="3" customWidth="1"/>
    <col min="13062" max="13062" width="16" style="3" customWidth="1"/>
    <col min="13063" max="13312" width="9.109375" style="3"/>
    <col min="13313" max="13313" width="27.6640625" style="3" customWidth="1"/>
    <col min="13314" max="13314" width="14.6640625" style="3" customWidth="1"/>
    <col min="13315" max="13315" width="10.5546875" style="3" customWidth="1"/>
    <col min="13316" max="13316" width="13.44140625" style="3" customWidth="1"/>
    <col min="13317" max="13317" width="14.33203125" style="3" customWidth="1"/>
    <col min="13318" max="13318" width="16" style="3" customWidth="1"/>
    <col min="13319" max="13568" width="9.109375" style="3"/>
    <col min="13569" max="13569" width="27.6640625" style="3" customWidth="1"/>
    <col min="13570" max="13570" width="14.6640625" style="3" customWidth="1"/>
    <col min="13571" max="13571" width="10.5546875" style="3" customWidth="1"/>
    <col min="13572" max="13572" width="13.44140625" style="3" customWidth="1"/>
    <col min="13573" max="13573" width="14.33203125" style="3" customWidth="1"/>
    <col min="13574" max="13574" width="16" style="3" customWidth="1"/>
    <col min="13575" max="13824" width="9.109375" style="3"/>
    <col min="13825" max="13825" width="27.6640625" style="3" customWidth="1"/>
    <col min="13826" max="13826" width="14.6640625" style="3" customWidth="1"/>
    <col min="13827" max="13827" width="10.5546875" style="3" customWidth="1"/>
    <col min="13828" max="13828" width="13.44140625" style="3" customWidth="1"/>
    <col min="13829" max="13829" width="14.33203125" style="3" customWidth="1"/>
    <col min="13830" max="13830" width="16" style="3" customWidth="1"/>
    <col min="13831" max="14080" width="9.109375" style="3"/>
    <col min="14081" max="14081" width="27.6640625" style="3" customWidth="1"/>
    <col min="14082" max="14082" width="14.6640625" style="3" customWidth="1"/>
    <col min="14083" max="14083" width="10.5546875" style="3" customWidth="1"/>
    <col min="14084" max="14084" width="13.44140625" style="3" customWidth="1"/>
    <col min="14085" max="14085" width="14.33203125" style="3" customWidth="1"/>
    <col min="14086" max="14086" width="16" style="3" customWidth="1"/>
    <col min="14087" max="14336" width="9.109375" style="3"/>
    <col min="14337" max="14337" width="27.6640625" style="3" customWidth="1"/>
    <col min="14338" max="14338" width="14.6640625" style="3" customWidth="1"/>
    <col min="14339" max="14339" width="10.5546875" style="3" customWidth="1"/>
    <col min="14340" max="14340" width="13.44140625" style="3" customWidth="1"/>
    <col min="14341" max="14341" width="14.33203125" style="3" customWidth="1"/>
    <col min="14342" max="14342" width="16" style="3" customWidth="1"/>
    <col min="14343" max="14592" width="9.109375" style="3"/>
    <col min="14593" max="14593" width="27.6640625" style="3" customWidth="1"/>
    <col min="14594" max="14594" width="14.6640625" style="3" customWidth="1"/>
    <col min="14595" max="14595" width="10.5546875" style="3" customWidth="1"/>
    <col min="14596" max="14596" width="13.44140625" style="3" customWidth="1"/>
    <col min="14597" max="14597" width="14.33203125" style="3" customWidth="1"/>
    <col min="14598" max="14598" width="16" style="3" customWidth="1"/>
    <col min="14599" max="14848" width="9.109375" style="3"/>
    <col min="14849" max="14849" width="27.6640625" style="3" customWidth="1"/>
    <col min="14850" max="14850" width="14.6640625" style="3" customWidth="1"/>
    <col min="14851" max="14851" width="10.5546875" style="3" customWidth="1"/>
    <col min="14852" max="14852" width="13.44140625" style="3" customWidth="1"/>
    <col min="14853" max="14853" width="14.33203125" style="3" customWidth="1"/>
    <col min="14854" max="14854" width="16" style="3" customWidth="1"/>
    <col min="14855" max="15104" width="9.109375" style="3"/>
    <col min="15105" max="15105" width="27.6640625" style="3" customWidth="1"/>
    <col min="15106" max="15106" width="14.6640625" style="3" customWidth="1"/>
    <col min="15107" max="15107" width="10.5546875" style="3" customWidth="1"/>
    <col min="15108" max="15108" width="13.44140625" style="3" customWidth="1"/>
    <col min="15109" max="15109" width="14.33203125" style="3" customWidth="1"/>
    <col min="15110" max="15110" width="16" style="3" customWidth="1"/>
    <col min="15111" max="15360" width="9.109375" style="3"/>
    <col min="15361" max="15361" width="27.6640625" style="3" customWidth="1"/>
    <col min="15362" max="15362" width="14.6640625" style="3" customWidth="1"/>
    <col min="15363" max="15363" width="10.5546875" style="3" customWidth="1"/>
    <col min="15364" max="15364" width="13.44140625" style="3" customWidth="1"/>
    <col min="15365" max="15365" width="14.33203125" style="3" customWidth="1"/>
    <col min="15366" max="15366" width="16" style="3" customWidth="1"/>
    <col min="15367" max="15616" width="9.109375" style="3"/>
    <col min="15617" max="15617" width="27.6640625" style="3" customWidth="1"/>
    <col min="15618" max="15618" width="14.6640625" style="3" customWidth="1"/>
    <col min="15619" max="15619" width="10.5546875" style="3" customWidth="1"/>
    <col min="15620" max="15620" width="13.44140625" style="3" customWidth="1"/>
    <col min="15621" max="15621" width="14.33203125" style="3" customWidth="1"/>
    <col min="15622" max="15622" width="16" style="3" customWidth="1"/>
    <col min="15623" max="15872" width="9.109375" style="3"/>
    <col min="15873" max="15873" width="27.6640625" style="3" customWidth="1"/>
    <col min="15874" max="15874" width="14.6640625" style="3" customWidth="1"/>
    <col min="15875" max="15875" width="10.5546875" style="3" customWidth="1"/>
    <col min="15876" max="15876" width="13.44140625" style="3" customWidth="1"/>
    <col min="15877" max="15877" width="14.33203125" style="3" customWidth="1"/>
    <col min="15878" max="15878" width="16" style="3" customWidth="1"/>
    <col min="15879" max="16128" width="9.109375" style="3"/>
    <col min="16129" max="16129" width="27.6640625" style="3" customWidth="1"/>
    <col min="16130" max="16130" width="14.6640625" style="3" customWidth="1"/>
    <col min="16131" max="16131" width="10.5546875" style="3" customWidth="1"/>
    <col min="16132" max="16132" width="13.44140625" style="3" customWidth="1"/>
    <col min="16133" max="16133" width="14.33203125" style="3" customWidth="1"/>
    <col min="16134" max="16134" width="16" style="3" customWidth="1"/>
    <col min="16135" max="16384" width="9.109375" style="3"/>
  </cols>
  <sheetData>
    <row r="1" spans="1:6" x14ac:dyDescent="0.25">
      <c r="D1" s="4" t="s">
        <v>391</v>
      </c>
      <c r="E1" s="4"/>
      <c r="F1" s="4"/>
    </row>
    <row r="2" spans="1:6" ht="27" customHeight="1" x14ac:dyDescent="0.25">
      <c r="D2" s="4"/>
      <c r="E2" s="4"/>
      <c r="F2" s="4"/>
    </row>
    <row r="3" spans="1:6" ht="3" customHeight="1" x14ac:dyDescent="0.25">
      <c r="D3" s="4"/>
      <c r="E3" s="4"/>
      <c r="F3" s="4"/>
    </row>
    <row r="4" spans="1:6" x14ac:dyDescent="0.25">
      <c r="A4" s="5" t="s">
        <v>205</v>
      </c>
      <c r="B4" s="5"/>
      <c r="C4" s="5"/>
      <c r="D4" s="5"/>
      <c r="E4" s="5"/>
      <c r="F4" s="5"/>
    </row>
    <row r="5" spans="1:6" x14ac:dyDescent="0.25">
      <c r="A5" s="5" t="s">
        <v>392</v>
      </c>
      <c r="B5" s="5"/>
      <c r="C5" s="5"/>
      <c r="D5" s="5"/>
      <c r="E5" s="5"/>
      <c r="F5" s="5"/>
    </row>
    <row r="6" spans="1:6" x14ac:dyDescent="0.25">
      <c r="A6" s="5" t="str">
        <f>CONCATENATE("на ",[3]ЗАПОЛНИТЬ!$B$18," ",[3]ЗАПОЛНИТЬ!$C$18)</f>
        <v>на 1 січня 2016</v>
      </c>
      <c r="B6" s="5"/>
      <c r="C6" s="5"/>
      <c r="D6" s="5"/>
      <c r="E6" s="5"/>
      <c r="F6" s="5"/>
    </row>
    <row r="7" spans="1:6" ht="38.25" customHeight="1" x14ac:dyDescent="0.25">
      <c r="A7" s="116" t="s">
        <v>4</v>
      </c>
      <c r="B7" s="15" t="str">
        <f>[3]ЗАПОЛНИТЬ!$B$3</f>
        <v>Відділ освіти Амур-Нижньодніпровської районної у місті Дніпропетровську ради</v>
      </c>
      <c r="C7" s="15"/>
      <c r="D7" s="15"/>
      <c r="E7" s="117" t="str">
        <f>[3]ЗАПОЛНИТЬ!$A$13</f>
        <v>за ЄДРПОУ</v>
      </c>
      <c r="F7" s="401" t="str">
        <f>[3]ЗАПОЛНИТЬ!$B$13</f>
        <v>02142187</v>
      </c>
    </row>
    <row r="8" spans="1:6" ht="29.25" customHeight="1" x14ac:dyDescent="0.25">
      <c r="A8" s="14" t="s">
        <v>6</v>
      </c>
      <c r="B8" s="289" t="str">
        <f>[3]ЗАПОЛНИТЬ!$B$5</f>
        <v>49023, м. Дніпропетровськ АНД район, пр. Воронцова, 31</v>
      </c>
      <c r="C8" s="289"/>
      <c r="D8" s="289"/>
      <c r="E8" s="117" t="str">
        <f>[3]ЗАПОЛНИТЬ!$A$14</f>
        <v>за КОАТУУ</v>
      </c>
      <c r="F8" s="17">
        <f>[3]ЗАПОЛНИТЬ!$B$14</f>
        <v>1210136300</v>
      </c>
    </row>
    <row r="9" spans="1:6" ht="39" customHeight="1" x14ac:dyDescent="0.25">
      <c r="A9" s="14" t="s">
        <v>8</v>
      </c>
      <c r="B9" s="291" t="str">
        <f>[3]ЗАПОЛНИТЬ!$D$15</f>
        <v>Орган місцевого самоврядування</v>
      </c>
      <c r="C9" s="291"/>
      <c r="D9" s="291"/>
      <c r="E9" s="117" t="str">
        <f>[3]ЗАПОЛНИТЬ!$A$15</f>
        <v>за КОПФГ</v>
      </c>
      <c r="F9" s="17">
        <f>[3]ЗАПОЛНИТЬ!$B$15</f>
        <v>420</v>
      </c>
    </row>
    <row r="10" spans="1:6" ht="30.75" customHeight="1" x14ac:dyDescent="0.25">
      <c r="A10" s="21" t="s">
        <v>206</v>
      </c>
      <c r="B10" s="21"/>
      <c r="C10" s="120">
        <f>[3]ЗАПОЛНИТЬ!$H$9</f>
        <v>0</v>
      </c>
      <c r="D10" s="15" t="str">
        <f>IF(C10&gt;0,VLOOKUP(C10,'[3]ДовидникКВК(ГОС)'!A$1:B$65536,2,FALSE),"")</f>
        <v/>
      </c>
      <c r="E10" s="15"/>
      <c r="F10" s="15"/>
    </row>
    <row r="11" spans="1:6" ht="33" customHeight="1" x14ac:dyDescent="0.25">
      <c r="A11" s="21" t="s">
        <v>13</v>
      </c>
      <c r="B11" s="21"/>
      <c r="C11" s="28" t="str">
        <f>[3]ЗАПОЛНИТЬ!$H$10</f>
        <v>10</v>
      </c>
      <c r="D11" s="289" t="str">
        <f>[3]ЗАПОЛНИТЬ!I10</f>
        <v>Орган з питань освіти і науки, молоді</v>
      </c>
      <c r="E11" s="289"/>
      <c r="F11" s="289"/>
    </row>
    <row r="12" spans="1:6" x14ac:dyDescent="0.25">
      <c r="A12" s="12"/>
      <c r="B12" s="18"/>
      <c r="C12" s="18"/>
      <c r="D12" s="18"/>
      <c r="E12" s="368"/>
      <c r="F12" s="368"/>
    </row>
    <row r="13" spans="1:6" x14ac:dyDescent="0.25">
      <c r="A13" s="369" t="s">
        <v>393</v>
      </c>
      <c r="B13" s="369"/>
      <c r="C13" s="12"/>
      <c r="D13" s="12"/>
      <c r="E13" s="12"/>
      <c r="F13" s="12"/>
    </row>
    <row r="14" spans="1:6" x14ac:dyDescent="0.25">
      <c r="A14" s="369" t="s">
        <v>16</v>
      </c>
      <c r="B14" s="369"/>
      <c r="C14" s="12"/>
      <c r="D14" s="12"/>
      <c r="E14" s="12"/>
      <c r="F14" s="12"/>
    </row>
    <row r="15" spans="1:6" ht="14.4" thickBot="1" x14ac:dyDescent="0.3"/>
    <row r="16" spans="1:6" ht="63.6" thickTop="1" thickBot="1" x14ac:dyDescent="0.35">
      <c r="A16" s="436" t="s">
        <v>297</v>
      </c>
      <c r="B16" s="436"/>
      <c r="C16" s="437" t="s">
        <v>298</v>
      </c>
      <c r="D16" s="437" t="s">
        <v>394</v>
      </c>
      <c r="E16" s="437" t="s">
        <v>395</v>
      </c>
      <c r="F16" s="437" t="s">
        <v>396</v>
      </c>
    </row>
    <row r="17" spans="1:6" ht="16.8" thickTop="1" thickBot="1" x14ac:dyDescent="0.35">
      <c r="A17" s="438" t="s">
        <v>397</v>
      </c>
      <c r="B17" s="438"/>
      <c r="C17" s="439" t="s">
        <v>398</v>
      </c>
      <c r="D17" s="439" t="s">
        <v>399</v>
      </c>
      <c r="E17" s="439" t="s">
        <v>400</v>
      </c>
      <c r="F17" s="439" t="s">
        <v>401</v>
      </c>
    </row>
    <row r="18" spans="1:6" ht="32.25" customHeight="1" thickTop="1" thickBot="1" x14ac:dyDescent="0.35">
      <c r="A18" s="440" t="s">
        <v>402</v>
      </c>
      <c r="B18" s="440"/>
      <c r="C18" s="437" t="s">
        <v>403</v>
      </c>
      <c r="D18" s="441">
        <v>3354.48</v>
      </c>
      <c r="E18" s="441">
        <v>4043.7</v>
      </c>
      <c r="F18" s="441">
        <v>3865.98</v>
      </c>
    </row>
    <row r="19" spans="1:6" ht="17.25" customHeight="1" thickTop="1" thickBot="1" x14ac:dyDescent="0.3">
      <c r="A19" s="442" t="s">
        <v>404</v>
      </c>
      <c r="B19" s="443"/>
      <c r="C19" s="444" t="s">
        <v>405</v>
      </c>
      <c r="D19" s="445">
        <v>0</v>
      </c>
      <c r="E19" s="445" t="s">
        <v>11</v>
      </c>
      <c r="F19" s="445">
        <f>-F2</f>
        <v>0</v>
      </c>
    </row>
    <row r="20" spans="1:6" ht="15" thickTop="1" thickBot="1" x14ac:dyDescent="0.3">
      <c r="A20" s="446"/>
      <c r="B20" s="447"/>
      <c r="C20" s="444"/>
      <c r="D20" s="445"/>
      <c r="E20" s="445"/>
      <c r="F20" s="445"/>
    </row>
    <row r="21" spans="1:6" ht="16.8" thickTop="1" thickBot="1" x14ac:dyDescent="0.35">
      <c r="A21" s="448" t="s">
        <v>406</v>
      </c>
      <c r="B21" s="448"/>
      <c r="C21" s="449" t="s">
        <v>407</v>
      </c>
      <c r="D21" s="450">
        <v>0</v>
      </c>
      <c r="E21" s="450">
        <v>0</v>
      </c>
      <c r="F21" s="450">
        <v>0</v>
      </c>
    </row>
    <row r="22" spans="1:6" ht="16.8" thickTop="1" thickBot="1" x14ac:dyDescent="0.35">
      <c r="A22" s="448" t="s">
        <v>408</v>
      </c>
      <c r="B22" s="448"/>
      <c r="C22" s="449" t="s">
        <v>409</v>
      </c>
      <c r="D22" s="450">
        <v>0</v>
      </c>
      <c r="E22" s="450">
        <v>0</v>
      </c>
      <c r="F22" s="450" t="s">
        <v>11</v>
      </c>
    </row>
    <row r="23" spans="1:6" ht="16.8" thickTop="1" thickBot="1" x14ac:dyDescent="0.35">
      <c r="A23" s="440" t="s">
        <v>410</v>
      </c>
      <c r="B23" s="440"/>
      <c r="C23" s="437" t="s">
        <v>411</v>
      </c>
      <c r="D23" s="441">
        <v>212675.22</v>
      </c>
      <c r="E23" s="441">
        <v>665178.04</v>
      </c>
      <c r="F23" s="441">
        <v>15607508.99</v>
      </c>
    </row>
    <row r="24" spans="1:6" ht="31.5" customHeight="1" thickTop="1" thickBot="1" x14ac:dyDescent="0.35">
      <c r="A24" s="440" t="s">
        <v>412</v>
      </c>
      <c r="B24" s="440"/>
      <c r="C24" s="437" t="s">
        <v>413</v>
      </c>
      <c r="D24" s="441">
        <v>46447.56</v>
      </c>
      <c r="E24" s="441">
        <v>49750.74</v>
      </c>
      <c r="F24" s="441">
        <v>40545.449999999997</v>
      </c>
    </row>
    <row r="25" spans="1:6" ht="31.5" customHeight="1" thickTop="1" thickBot="1" x14ac:dyDescent="0.35">
      <c r="A25" s="440" t="s">
        <v>414</v>
      </c>
      <c r="B25" s="440"/>
      <c r="C25" s="437" t="s">
        <v>415</v>
      </c>
      <c r="D25" s="441">
        <v>284617.13</v>
      </c>
      <c r="E25" s="441">
        <v>425492.92</v>
      </c>
      <c r="F25" s="441">
        <v>3625979.28</v>
      </c>
    </row>
    <row r="26" spans="1:6" ht="15" thickTop="1" thickBot="1" x14ac:dyDescent="0.3">
      <c r="A26" s="451" t="s">
        <v>416</v>
      </c>
      <c r="B26" s="452"/>
      <c r="C26" s="444" t="s">
        <v>417</v>
      </c>
      <c r="D26" s="445">
        <v>154427.32999999999</v>
      </c>
      <c r="E26" s="445">
        <v>304214</v>
      </c>
      <c r="F26" s="445">
        <v>2562029.46</v>
      </c>
    </row>
    <row r="27" spans="1:6" ht="17.25" customHeight="1" thickTop="1" thickBot="1" x14ac:dyDescent="0.3">
      <c r="A27" s="453"/>
      <c r="B27" s="454"/>
      <c r="C27" s="444"/>
      <c r="D27" s="445"/>
      <c r="E27" s="445"/>
      <c r="F27" s="445"/>
    </row>
    <row r="28" spans="1:6" ht="31.5" customHeight="1" thickTop="1" thickBot="1" x14ac:dyDescent="0.35">
      <c r="A28" s="440" t="s">
        <v>418</v>
      </c>
      <c r="B28" s="440"/>
      <c r="C28" s="437" t="s">
        <v>419</v>
      </c>
      <c r="D28" s="441">
        <v>1285.68</v>
      </c>
      <c r="E28" s="441">
        <v>1662.64</v>
      </c>
      <c r="F28" s="441">
        <v>40721.379999999997</v>
      </c>
    </row>
    <row r="29" spans="1:6" ht="16.8" thickTop="1" thickBot="1" x14ac:dyDescent="0.35">
      <c r="A29" s="440" t="s">
        <v>420</v>
      </c>
      <c r="B29" s="440"/>
      <c r="C29" s="437" t="s">
        <v>421</v>
      </c>
      <c r="D29" s="441">
        <v>2650.26</v>
      </c>
      <c r="E29" s="441">
        <v>2650.26</v>
      </c>
      <c r="F29" s="441">
        <v>0</v>
      </c>
    </row>
    <row r="30" spans="1:6" ht="33.75" customHeight="1" thickTop="1" thickBot="1" x14ac:dyDescent="0.35">
      <c r="A30" s="440" t="s">
        <v>422</v>
      </c>
      <c r="B30" s="440"/>
      <c r="C30" s="437" t="s">
        <v>423</v>
      </c>
      <c r="D30" s="441">
        <v>2544.63</v>
      </c>
      <c r="E30" s="441">
        <v>2544.63</v>
      </c>
      <c r="F30" s="441">
        <v>1953</v>
      </c>
    </row>
    <row r="31" spans="1:6" ht="16.8" thickTop="1" thickBot="1" x14ac:dyDescent="0.35">
      <c r="A31" s="440" t="s">
        <v>424</v>
      </c>
      <c r="B31" s="440"/>
      <c r="C31" s="437" t="s">
        <v>425</v>
      </c>
      <c r="D31" s="441">
        <v>5485.16</v>
      </c>
      <c r="E31" s="441">
        <v>6387.4</v>
      </c>
      <c r="F31" s="441">
        <v>3834.76</v>
      </c>
    </row>
    <row r="32" spans="1:6" ht="32.25" customHeight="1" thickTop="1" thickBot="1" x14ac:dyDescent="0.35">
      <c r="A32" s="455" t="s">
        <v>426</v>
      </c>
      <c r="B32" s="455"/>
      <c r="C32" s="439" t="s">
        <v>427</v>
      </c>
      <c r="D32" s="456">
        <f>ROUND(SUM(D31)+SUM(D30)+SUM(D29)+SUM(D28)+SUM(D25)+SUM(D24)+SUM(D23)+SUM(D18),2)</f>
        <v>559060.12</v>
      </c>
      <c r="E32" s="456">
        <f>ROUND(SUM(E31)+SUM(E30)+SUM(E29)+SUM(E28)+SUM(E25)+SUM(E24)+SUM(E23)+SUM(E18),2)</f>
        <v>1157710.33</v>
      </c>
      <c r="F32" s="456">
        <f>ROUND(SUM(F31)+SUM(F30)+SUM(F29)+SUM(F28)+SUM(F25)+SUM(F24)+SUM(F23)+SUM(F18),2)</f>
        <v>19324408.84</v>
      </c>
    </row>
    <row r="33" ht="14.4" thickTop="1" x14ac:dyDescent="0.25"/>
  </sheetData>
  <mergeCells count="36">
    <mergeCell ref="F26:F27"/>
    <mergeCell ref="A28:B28"/>
    <mergeCell ref="A29:B29"/>
    <mergeCell ref="A30:B30"/>
    <mergeCell ref="A31:B31"/>
    <mergeCell ref="A32:B32"/>
    <mergeCell ref="A24:B24"/>
    <mergeCell ref="A25:B25"/>
    <mergeCell ref="A26:B27"/>
    <mergeCell ref="C26:C27"/>
    <mergeCell ref="D26:D27"/>
    <mergeCell ref="E26:E27"/>
    <mergeCell ref="D19:D20"/>
    <mergeCell ref="E19:E20"/>
    <mergeCell ref="F19:F20"/>
    <mergeCell ref="A21:B21"/>
    <mergeCell ref="A22:B22"/>
    <mergeCell ref="A23:B23"/>
    <mergeCell ref="A14:B14"/>
    <mergeCell ref="A16:B16"/>
    <mergeCell ref="A17:B17"/>
    <mergeCell ref="A18:B18"/>
    <mergeCell ref="A19:B20"/>
    <mergeCell ref="C19:C20"/>
    <mergeCell ref="B9:D9"/>
    <mergeCell ref="A10:B10"/>
    <mergeCell ref="D10:F10"/>
    <mergeCell ref="A11:B11"/>
    <mergeCell ref="D11:F11"/>
    <mergeCell ref="A13:B13"/>
    <mergeCell ref="D1:F3"/>
    <mergeCell ref="A4:F4"/>
    <mergeCell ref="A5:F5"/>
    <mergeCell ref="A6:F6"/>
    <mergeCell ref="B7:D7"/>
    <mergeCell ref="B8:D8"/>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7"/>
  <sheetViews>
    <sheetView workbookViewId="0">
      <selection sqref="A1:XFD1048576"/>
    </sheetView>
  </sheetViews>
  <sheetFormatPr defaultColWidth="9.109375" defaultRowHeight="13.8" x14ac:dyDescent="0.25"/>
  <cols>
    <col min="1" max="1" width="33" style="3" customWidth="1"/>
    <col min="2" max="6" width="9.109375" style="3" customWidth="1"/>
    <col min="7" max="7" width="10.88671875" style="3" customWidth="1"/>
    <col min="8" max="256" width="9.109375" style="3"/>
    <col min="257" max="257" width="33" style="3" customWidth="1"/>
    <col min="258" max="262" width="9.109375" style="3" customWidth="1"/>
    <col min="263" max="263" width="10.88671875" style="3" customWidth="1"/>
    <col min="264" max="512" width="9.109375" style="3"/>
    <col min="513" max="513" width="33" style="3" customWidth="1"/>
    <col min="514" max="518" width="9.109375" style="3" customWidth="1"/>
    <col min="519" max="519" width="10.88671875" style="3" customWidth="1"/>
    <col min="520" max="768" width="9.109375" style="3"/>
    <col min="769" max="769" width="33" style="3" customWidth="1"/>
    <col min="770" max="774" width="9.109375" style="3" customWidth="1"/>
    <col min="775" max="775" width="10.88671875" style="3" customWidth="1"/>
    <col min="776" max="1024" width="9.109375" style="3"/>
    <col min="1025" max="1025" width="33" style="3" customWidth="1"/>
    <col min="1026" max="1030" width="9.109375" style="3" customWidth="1"/>
    <col min="1031" max="1031" width="10.88671875" style="3" customWidth="1"/>
    <col min="1032" max="1280" width="9.109375" style="3"/>
    <col min="1281" max="1281" width="33" style="3" customWidth="1"/>
    <col min="1282" max="1286" width="9.109375" style="3" customWidth="1"/>
    <col min="1287" max="1287" width="10.88671875" style="3" customWidth="1"/>
    <col min="1288" max="1536" width="9.109375" style="3"/>
    <col min="1537" max="1537" width="33" style="3" customWidth="1"/>
    <col min="1538" max="1542" width="9.109375" style="3" customWidth="1"/>
    <col min="1543" max="1543" width="10.88671875" style="3" customWidth="1"/>
    <col min="1544" max="1792" width="9.109375" style="3"/>
    <col min="1793" max="1793" width="33" style="3" customWidth="1"/>
    <col min="1794" max="1798" width="9.109375" style="3" customWidth="1"/>
    <col min="1799" max="1799" width="10.88671875" style="3" customWidth="1"/>
    <col min="1800" max="2048" width="9.109375" style="3"/>
    <col min="2049" max="2049" width="33" style="3" customWidth="1"/>
    <col min="2050" max="2054" width="9.109375" style="3" customWidth="1"/>
    <col min="2055" max="2055" width="10.88671875" style="3" customWidth="1"/>
    <col min="2056" max="2304" width="9.109375" style="3"/>
    <col min="2305" max="2305" width="33" style="3" customWidth="1"/>
    <col min="2306" max="2310" width="9.109375" style="3" customWidth="1"/>
    <col min="2311" max="2311" width="10.88671875" style="3" customWidth="1"/>
    <col min="2312" max="2560" width="9.109375" style="3"/>
    <col min="2561" max="2561" width="33" style="3" customWidth="1"/>
    <col min="2562" max="2566" width="9.109375" style="3" customWidth="1"/>
    <col min="2567" max="2567" width="10.88671875" style="3" customWidth="1"/>
    <col min="2568" max="2816" width="9.109375" style="3"/>
    <col min="2817" max="2817" width="33" style="3" customWidth="1"/>
    <col min="2818" max="2822" width="9.109375" style="3" customWidth="1"/>
    <col min="2823" max="2823" width="10.88671875" style="3" customWidth="1"/>
    <col min="2824" max="3072" width="9.109375" style="3"/>
    <col min="3073" max="3073" width="33" style="3" customWidth="1"/>
    <col min="3074" max="3078" width="9.109375" style="3" customWidth="1"/>
    <col min="3079" max="3079" width="10.88671875" style="3" customWidth="1"/>
    <col min="3080" max="3328" width="9.109375" style="3"/>
    <col min="3329" max="3329" width="33" style="3" customWidth="1"/>
    <col min="3330" max="3334" width="9.109375" style="3" customWidth="1"/>
    <col min="3335" max="3335" width="10.88671875" style="3" customWidth="1"/>
    <col min="3336" max="3584" width="9.109375" style="3"/>
    <col min="3585" max="3585" width="33" style="3" customWidth="1"/>
    <col min="3586" max="3590" width="9.109375" style="3" customWidth="1"/>
    <col min="3591" max="3591" width="10.88671875" style="3" customWidth="1"/>
    <col min="3592" max="3840" width="9.109375" style="3"/>
    <col min="3841" max="3841" width="33" style="3" customWidth="1"/>
    <col min="3842" max="3846" width="9.109375" style="3" customWidth="1"/>
    <col min="3847" max="3847" width="10.88671875" style="3" customWidth="1"/>
    <col min="3848" max="4096" width="9.109375" style="3"/>
    <col min="4097" max="4097" width="33" style="3" customWidth="1"/>
    <col min="4098" max="4102" width="9.109375" style="3" customWidth="1"/>
    <col min="4103" max="4103" width="10.88671875" style="3" customWidth="1"/>
    <col min="4104" max="4352" width="9.109375" style="3"/>
    <col min="4353" max="4353" width="33" style="3" customWidth="1"/>
    <col min="4354" max="4358" width="9.109375" style="3" customWidth="1"/>
    <col min="4359" max="4359" width="10.88671875" style="3" customWidth="1"/>
    <col min="4360" max="4608" width="9.109375" style="3"/>
    <col min="4609" max="4609" width="33" style="3" customWidth="1"/>
    <col min="4610" max="4614" width="9.109375" style="3" customWidth="1"/>
    <col min="4615" max="4615" width="10.88671875" style="3" customWidth="1"/>
    <col min="4616" max="4864" width="9.109375" style="3"/>
    <col min="4865" max="4865" width="33" style="3" customWidth="1"/>
    <col min="4866" max="4870" width="9.109375" style="3" customWidth="1"/>
    <col min="4871" max="4871" width="10.88671875" style="3" customWidth="1"/>
    <col min="4872" max="5120" width="9.109375" style="3"/>
    <col min="5121" max="5121" width="33" style="3" customWidth="1"/>
    <col min="5122" max="5126" width="9.109375" style="3" customWidth="1"/>
    <col min="5127" max="5127" width="10.88671875" style="3" customWidth="1"/>
    <col min="5128" max="5376" width="9.109375" style="3"/>
    <col min="5377" max="5377" width="33" style="3" customWidth="1"/>
    <col min="5378" max="5382" width="9.109375" style="3" customWidth="1"/>
    <col min="5383" max="5383" width="10.88671875" style="3" customWidth="1"/>
    <col min="5384" max="5632" width="9.109375" style="3"/>
    <col min="5633" max="5633" width="33" style="3" customWidth="1"/>
    <col min="5634" max="5638" width="9.109375" style="3" customWidth="1"/>
    <col min="5639" max="5639" width="10.88671875" style="3" customWidth="1"/>
    <col min="5640" max="5888" width="9.109375" style="3"/>
    <col min="5889" max="5889" width="33" style="3" customWidth="1"/>
    <col min="5890" max="5894" width="9.109375" style="3" customWidth="1"/>
    <col min="5895" max="5895" width="10.88671875" style="3" customWidth="1"/>
    <col min="5896" max="6144" width="9.109375" style="3"/>
    <col min="6145" max="6145" width="33" style="3" customWidth="1"/>
    <col min="6146" max="6150" width="9.109375" style="3" customWidth="1"/>
    <col min="6151" max="6151" width="10.88671875" style="3" customWidth="1"/>
    <col min="6152" max="6400" width="9.109375" style="3"/>
    <col min="6401" max="6401" width="33" style="3" customWidth="1"/>
    <col min="6402" max="6406" width="9.109375" style="3" customWidth="1"/>
    <col min="6407" max="6407" width="10.88671875" style="3" customWidth="1"/>
    <col min="6408" max="6656" width="9.109375" style="3"/>
    <col min="6657" max="6657" width="33" style="3" customWidth="1"/>
    <col min="6658" max="6662" width="9.109375" style="3" customWidth="1"/>
    <col min="6663" max="6663" width="10.88671875" style="3" customWidth="1"/>
    <col min="6664" max="6912" width="9.109375" style="3"/>
    <col min="6913" max="6913" width="33" style="3" customWidth="1"/>
    <col min="6914" max="6918" width="9.109375" style="3" customWidth="1"/>
    <col min="6919" max="6919" width="10.88671875" style="3" customWidth="1"/>
    <col min="6920" max="7168" width="9.109375" style="3"/>
    <col min="7169" max="7169" width="33" style="3" customWidth="1"/>
    <col min="7170" max="7174" width="9.109375" style="3" customWidth="1"/>
    <col min="7175" max="7175" width="10.88671875" style="3" customWidth="1"/>
    <col min="7176" max="7424" width="9.109375" style="3"/>
    <col min="7425" max="7425" width="33" style="3" customWidth="1"/>
    <col min="7426" max="7430" width="9.109375" style="3" customWidth="1"/>
    <col min="7431" max="7431" width="10.88671875" style="3" customWidth="1"/>
    <col min="7432" max="7680" width="9.109375" style="3"/>
    <col min="7681" max="7681" width="33" style="3" customWidth="1"/>
    <col min="7682" max="7686" width="9.109375" style="3" customWidth="1"/>
    <col min="7687" max="7687" width="10.88671875" style="3" customWidth="1"/>
    <col min="7688" max="7936" width="9.109375" style="3"/>
    <col min="7937" max="7937" width="33" style="3" customWidth="1"/>
    <col min="7938" max="7942" width="9.109375" style="3" customWidth="1"/>
    <col min="7943" max="7943" width="10.88671875" style="3" customWidth="1"/>
    <col min="7944" max="8192" width="9.109375" style="3"/>
    <col min="8193" max="8193" width="33" style="3" customWidth="1"/>
    <col min="8194" max="8198" width="9.109375" style="3" customWidth="1"/>
    <col min="8199" max="8199" width="10.88671875" style="3" customWidth="1"/>
    <col min="8200" max="8448" width="9.109375" style="3"/>
    <col min="8449" max="8449" width="33" style="3" customWidth="1"/>
    <col min="8450" max="8454" width="9.109375" style="3" customWidth="1"/>
    <col min="8455" max="8455" width="10.88671875" style="3" customWidth="1"/>
    <col min="8456" max="8704" width="9.109375" style="3"/>
    <col min="8705" max="8705" width="33" style="3" customWidth="1"/>
    <col min="8706" max="8710" width="9.109375" style="3" customWidth="1"/>
    <col min="8711" max="8711" width="10.88671875" style="3" customWidth="1"/>
    <col min="8712" max="8960" width="9.109375" style="3"/>
    <col min="8961" max="8961" width="33" style="3" customWidth="1"/>
    <col min="8962" max="8966" width="9.109375" style="3" customWidth="1"/>
    <col min="8967" max="8967" width="10.88671875" style="3" customWidth="1"/>
    <col min="8968" max="9216" width="9.109375" style="3"/>
    <col min="9217" max="9217" width="33" style="3" customWidth="1"/>
    <col min="9218" max="9222" width="9.109375" style="3" customWidth="1"/>
    <col min="9223" max="9223" width="10.88671875" style="3" customWidth="1"/>
    <col min="9224" max="9472" width="9.109375" style="3"/>
    <col min="9473" max="9473" width="33" style="3" customWidth="1"/>
    <col min="9474" max="9478" width="9.109375" style="3" customWidth="1"/>
    <col min="9479" max="9479" width="10.88671875" style="3" customWidth="1"/>
    <col min="9480" max="9728" width="9.109375" style="3"/>
    <col min="9729" max="9729" width="33" style="3" customWidth="1"/>
    <col min="9730" max="9734" width="9.109375" style="3" customWidth="1"/>
    <col min="9735" max="9735" width="10.88671875" style="3" customWidth="1"/>
    <col min="9736" max="9984" width="9.109375" style="3"/>
    <col min="9985" max="9985" width="33" style="3" customWidth="1"/>
    <col min="9986" max="9990" width="9.109375" style="3" customWidth="1"/>
    <col min="9991" max="9991" width="10.88671875" style="3" customWidth="1"/>
    <col min="9992" max="10240" width="9.109375" style="3"/>
    <col min="10241" max="10241" width="33" style="3" customWidth="1"/>
    <col min="10242" max="10246" width="9.109375" style="3" customWidth="1"/>
    <col min="10247" max="10247" width="10.88671875" style="3" customWidth="1"/>
    <col min="10248" max="10496" width="9.109375" style="3"/>
    <col min="10497" max="10497" width="33" style="3" customWidth="1"/>
    <col min="10498" max="10502" width="9.109375" style="3" customWidth="1"/>
    <col min="10503" max="10503" width="10.88671875" style="3" customWidth="1"/>
    <col min="10504" max="10752" width="9.109375" style="3"/>
    <col min="10753" max="10753" width="33" style="3" customWidth="1"/>
    <col min="10754" max="10758" width="9.109375" style="3" customWidth="1"/>
    <col min="10759" max="10759" width="10.88671875" style="3" customWidth="1"/>
    <col min="10760" max="11008" width="9.109375" style="3"/>
    <col min="11009" max="11009" width="33" style="3" customWidth="1"/>
    <col min="11010" max="11014" width="9.109375" style="3" customWidth="1"/>
    <col min="11015" max="11015" width="10.88671875" style="3" customWidth="1"/>
    <col min="11016" max="11264" width="9.109375" style="3"/>
    <col min="11265" max="11265" width="33" style="3" customWidth="1"/>
    <col min="11266" max="11270" width="9.109375" style="3" customWidth="1"/>
    <col min="11271" max="11271" width="10.88671875" style="3" customWidth="1"/>
    <col min="11272" max="11520" width="9.109375" style="3"/>
    <col min="11521" max="11521" width="33" style="3" customWidth="1"/>
    <col min="11522" max="11526" width="9.109375" style="3" customWidth="1"/>
    <col min="11527" max="11527" width="10.88671875" style="3" customWidth="1"/>
    <col min="11528" max="11776" width="9.109375" style="3"/>
    <col min="11777" max="11777" width="33" style="3" customWidth="1"/>
    <col min="11778" max="11782" width="9.109375" style="3" customWidth="1"/>
    <col min="11783" max="11783" width="10.88671875" style="3" customWidth="1"/>
    <col min="11784" max="12032" width="9.109375" style="3"/>
    <col min="12033" max="12033" width="33" style="3" customWidth="1"/>
    <col min="12034" max="12038" width="9.109375" style="3" customWidth="1"/>
    <col min="12039" max="12039" width="10.88671875" style="3" customWidth="1"/>
    <col min="12040" max="12288" width="9.109375" style="3"/>
    <col min="12289" max="12289" width="33" style="3" customWidth="1"/>
    <col min="12290" max="12294" width="9.109375" style="3" customWidth="1"/>
    <col min="12295" max="12295" width="10.88671875" style="3" customWidth="1"/>
    <col min="12296" max="12544" width="9.109375" style="3"/>
    <col min="12545" max="12545" width="33" style="3" customWidth="1"/>
    <col min="12546" max="12550" width="9.109375" style="3" customWidth="1"/>
    <col min="12551" max="12551" width="10.88671875" style="3" customWidth="1"/>
    <col min="12552" max="12800" width="9.109375" style="3"/>
    <col min="12801" max="12801" width="33" style="3" customWidth="1"/>
    <col min="12802" max="12806" width="9.109375" style="3" customWidth="1"/>
    <col min="12807" max="12807" width="10.88671875" style="3" customWidth="1"/>
    <col min="12808" max="13056" width="9.109375" style="3"/>
    <col min="13057" max="13057" width="33" style="3" customWidth="1"/>
    <col min="13058" max="13062" width="9.109375" style="3" customWidth="1"/>
    <col min="13063" max="13063" width="10.88671875" style="3" customWidth="1"/>
    <col min="13064" max="13312" width="9.109375" style="3"/>
    <col min="13313" max="13313" width="33" style="3" customWidth="1"/>
    <col min="13314" max="13318" width="9.109375" style="3" customWidth="1"/>
    <col min="13319" max="13319" width="10.88671875" style="3" customWidth="1"/>
    <col min="13320" max="13568" width="9.109375" style="3"/>
    <col min="13569" max="13569" width="33" style="3" customWidth="1"/>
    <col min="13570" max="13574" width="9.109375" style="3" customWidth="1"/>
    <col min="13575" max="13575" width="10.88671875" style="3" customWidth="1"/>
    <col min="13576" max="13824" width="9.109375" style="3"/>
    <col min="13825" max="13825" width="33" style="3" customWidth="1"/>
    <col min="13826" max="13830" width="9.109375" style="3" customWidth="1"/>
    <col min="13831" max="13831" width="10.88671875" style="3" customWidth="1"/>
    <col min="13832" max="14080" width="9.109375" style="3"/>
    <col min="14081" max="14081" width="33" style="3" customWidth="1"/>
    <col min="14082" max="14086" width="9.109375" style="3" customWidth="1"/>
    <col min="14087" max="14087" width="10.88671875" style="3" customWidth="1"/>
    <col min="14088" max="14336" width="9.109375" style="3"/>
    <col min="14337" max="14337" width="33" style="3" customWidth="1"/>
    <col min="14338" max="14342" width="9.109375" style="3" customWidth="1"/>
    <col min="14343" max="14343" width="10.88671875" style="3" customWidth="1"/>
    <col min="14344" max="14592" width="9.109375" style="3"/>
    <col min="14593" max="14593" width="33" style="3" customWidth="1"/>
    <col min="14594" max="14598" width="9.109375" style="3" customWidth="1"/>
    <col min="14599" max="14599" width="10.88671875" style="3" customWidth="1"/>
    <col min="14600" max="14848" width="9.109375" style="3"/>
    <col min="14849" max="14849" width="33" style="3" customWidth="1"/>
    <col min="14850" max="14854" width="9.109375" style="3" customWidth="1"/>
    <col min="14855" max="14855" width="10.88671875" style="3" customWidth="1"/>
    <col min="14856" max="15104" width="9.109375" style="3"/>
    <col min="15105" max="15105" width="33" style="3" customWidth="1"/>
    <col min="15106" max="15110" width="9.109375" style="3" customWidth="1"/>
    <col min="15111" max="15111" width="10.88671875" style="3" customWidth="1"/>
    <col min="15112" max="15360" width="9.109375" style="3"/>
    <col min="15361" max="15361" width="33" style="3" customWidth="1"/>
    <col min="15362" max="15366" width="9.109375" style="3" customWidth="1"/>
    <col min="15367" max="15367" width="10.88671875" style="3" customWidth="1"/>
    <col min="15368" max="15616" width="9.109375" style="3"/>
    <col min="15617" max="15617" width="33" style="3" customWidth="1"/>
    <col min="15618" max="15622" width="9.109375" style="3" customWidth="1"/>
    <col min="15623" max="15623" width="10.88671875" style="3" customWidth="1"/>
    <col min="15624" max="15872" width="9.109375" style="3"/>
    <col min="15873" max="15873" width="33" style="3" customWidth="1"/>
    <col min="15874" max="15878" width="9.109375" style="3" customWidth="1"/>
    <col min="15879" max="15879" width="10.88671875" style="3" customWidth="1"/>
    <col min="15880" max="16128" width="9.109375" style="3"/>
    <col min="16129" max="16129" width="33" style="3" customWidth="1"/>
    <col min="16130" max="16134" width="9.109375" style="3" customWidth="1"/>
    <col min="16135" max="16135" width="10.88671875" style="3" customWidth="1"/>
    <col min="16136" max="16384" width="9.109375" style="3"/>
  </cols>
  <sheetData>
    <row r="1" spans="1:16" ht="14.4" thickBot="1" x14ac:dyDescent="0.3">
      <c r="B1" s="3">
        <v>2</v>
      </c>
      <c r="E1" s="3" t="s">
        <v>428</v>
      </c>
    </row>
    <row r="2" spans="1:16" ht="32.4" thickTop="1" thickBot="1" x14ac:dyDescent="0.35">
      <c r="A2" s="436" t="s">
        <v>297</v>
      </c>
      <c r="B2" s="436"/>
      <c r="C2" s="436"/>
      <c r="D2" s="436"/>
      <c r="E2" s="437" t="s">
        <v>298</v>
      </c>
      <c r="F2" s="436" t="s">
        <v>209</v>
      </c>
      <c r="G2" s="436"/>
    </row>
    <row r="3" spans="1:16" ht="16.8" thickTop="1" thickBot="1" x14ac:dyDescent="0.35">
      <c r="A3" s="438" t="s">
        <v>397</v>
      </c>
      <c r="B3" s="438"/>
      <c r="C3" s="438"/>
      <c r="D3" s="438"/>
      <c r="E3" s="439" t="s">
        <v>398</v>
      </c>
      <c r="F3" s="438" t="s">
        <v>399</v>
      </c>
      <c r="G3" s="438"/>
    </row>
    <row r="4" spans="1:16" ht="16.8" thickTop="1" thickBot="1" x14ac:dyDescent="0.35">
      <c r="A4" s="438" t="s">
        <v>429</v>
      </c>
      <c r="B4" s="438"/>
      <c r="C4" s="438"/>
      <c r="D4" s="438"/>
      <c r="E4" s="439">
        <v>200</v>
      </c>
      <c r="F4" s="457">
        <v>19923059.050000001</v>
      </c>
      <c r="G4" s="457"/>
      <c r="I4" s="458" t="str">
        <f>IF(ROUND(SUM('[3]д16_ф6(стр1)'!D32)+SUM('[3]д_16ф6(стр2)'!F4:G4)-SUM('[3]д_16ф6(стр2)'!F17:G17),2)=ROUND(SUM('[3]д16_ф6(стр1)'!E32),2)," ","УВАГА НЕ ВІДБУВАЄТЬСЯ РІВНЯННЯ рядок 100 графа 3 плюс рядок 200 графа 3 мінус рядок 300 графа 3 = рядко 100 графа 4     ПОВІДОМЛЕННЯ ЗНИКНЕ ПРИ ВИКОНАННІ РІВНЯННЯ")</f>
        <v xml:space="preserve"> </v>
      </c>
      <c r="J4" s="458"/>
      <c r="K4" s="458"/>
      <c r="L4" s="458"/>
      <c r="M4" s="458"/>
      <c r="N4" s="458"/>
      <c r="O4" s="458"/>
      <c r="P4" s="458"/>
    </row>
    <row r="5" spans="1:16" ht="16.8" thickTop="1" thickBot="1" x14ac:dyDescent="0.35">
      <c r="A5" s="440" t="s">
        <v>430</v>
      </c>
      <c r="B5" s="440"/>
      <c r="C5" s="440"/>
      <c r="D5" s="440"/>
      <c r="E5" s="437"/>
      <c r="F5" s="459"/>
      <c r="G5" s="459"/>
      <c r="I5" s="458"/>
      <c r="J5" s="458"/>
      <c r="K5" s="458"/>
      <c r="L5" s="458"/>
      <c r="M5" s="458"/>
      <c r="N5" s="458"/>
      <c r="O5" s="458"/>
      <c r="P5" s="458"/>
    </row>
    <row r="6" spans="1:16" ht="16.8" thickTop="1" thickBot="1" x14ac:dyDescent="0.35">
      <c r="A6" s="440" t="s">
        <v>431</v>
      </c>
      <c r="B6" s="440"/>
      <c r="C6" s="440"/>
      <c r="D6" s="440"/>
      <c r="E6" s="437">
        <v>210</v>
      </c>
      <c r="F6" s="460">
        <v>8034361.8600000003</v>
      </c>
      <c r="G6" s="460"/>
      <c r="I6" s="458"/>
      <c r="J6" s="458"/>
      <c r="K6" s="458"/>
      <c r="L6" s="458"/>
      <c r="M6" s="458"/>
      <c r="N6" s="458"/>
      <c r="O6" s="458"/>
      <c r="P6" s="458"/>
    </row>
    <row r="7" spans="1:16" ht="16.8" thickTop="1" thickBot="1" x14ac:dyDescent="0.35">
      <c r="A7" s="440" t="s">
        <v>432</v>
      </c>
      <c r="B7" s="440"/>
      <c r="C7" s="440"/>
      <c r="D7" s="440"/>
      <c r="E7" s="437">
        <v>220</v>
      </c>
      <c r="F7" s="411">
        <v>11883180.84</v>
      </c>
      <c r="G7" s="411"/>
      <c r="I7" s="458"/>
      <c r="J7" s="458"/>
      <c r="K7" s="458"/>
      <c r="L7" s="458"/>
      <c r="M7" s="458"/>
      <c r="N7" s="458"/>
      <c r="O7" s="458"/>
      <c r="P7" s="458"/>
    </row>
    <row r="8" spans="1:16" ht="16.8" hidden="1" thickTop="1" thickBot="1" x14ac:dyDescent="0.35">
      <c r="A8" s="440" t="s">
        <v>433</v>
      </c>
      <c r="B8" s="440"/>
      <c r="C8" s="440"/>
      <c r="D8" s="440"/>
      <c r="E8" s="437"/>
      <c r="F8" s="459"/>
      <c r="G8" s="459"/>
    </row>
    <row r="9" spans="1:16" ht="33.75" customHeight="1" thickTop="1" thickBot="1" x14ac:dyDescent="0.35">
      <c r="A9" s="448" t="s">
        <v>434</v>
      </c>
      <c r="B9" s="448"/>
      <c r="C9" s="448"/>
      <c r="D9" s="448"/>
      <c r="E9" s="449">
        <v>221</v>
      </c>
      <c r="F9" s="461">
        <v>3139618.85</v>
      </c>
      <c r="G9" s="461"/>
    </row>
    <row r="10" spans="1:16" ht="16.8" thickTop="1" thickBot="1" x14ac:dyDescent="0.35">
      <c r="A10" s="448" t="s">
        <v>435</v>
      </c>
      <c r="B10" s="448"/>
      <c r="C10" s="448"/>
      <c r="D10" s="448"/>
      <c r="E10" s="449">
        <v>222</v>
      </c>
      <c r="F10" s="461">
        <v>0</v>
      </c>
      <c r="G10" s="461"/>
    </row>
    <row r="11" spans="1:16" ht="30.75" customHeight="1" thickTop="1" thickBot="1" x14ac:dyDescent="0.35">
      <c r="A11" s="440" t="s">
        <v>436</v>
      </c>
      <c r="B11" s="440"/>
      <c r="C11" s="440"/>
      <c r="D11" s="440"/>
      <c r="E11" s="439">
        <v>230</v>
      </c>
      <c r="F11" s="462">
        <v>0</v>
      </c>
      <c r="G11" s="462"/>
    </row>
    <row r="12" spans="1:16" ht="16.8" hidden="1" thickTop="1" thickBot="1" x14ac:dyDescent="0.35">
      <c r="A12" s="440"/>
      <c r="B12" s="440"/>
      <c r="C12" s="440"/>
      <c r="D12" s="440"/>
      <c r="E12" s="439"/>
      <c r="F12" s="462"/>
      <c r="G12" s="462"/>
    </row>
    <row r="13" spans="1:16" ht="16.8" thickTop="1" thickBot="1" x14ac:dyDescent="0.35">
      <c r="A13" s="440" t="s">
        <v>437</v>
      </c>
      <c r="B13" s="440"/>
      <c r="C13" s="440"/>
      <c r="D13" s="440"/>
      <c r="E13" s="439">
        <v>240</v>
      </c>
      <c r="F13" s="426">
        <f>SUM(F14:G15)</f>
        <v>0</v>
      </c>
      <c r="G13" s="426"/>
    </row>
    <row r="14" spans="1:16" ht="32.25" customHeight="1" thickTop="1" thickBot="1" x14ac:dyDescent="0.35">
      <c r="A14" s="440" t="s">
        <v>438</v>
      </c>
      <c r="B14" s="440"/>
      <c r="C14" s="440"/>
      <c r="D14" s="440"/>
      <c r="E14" s="437">
        <v>241</v>
      </c>
      <c r="F14" s="460">
        <v>0</v>
      </c>
      <c r="G14" s="460"/>
    </row>
    <row r="15" spans="1:16" ht="16.8" thickTop="1" thickBot="1" x14ac:dyDescent="0.35">
      <c r="A15" s="440" t="s">
        <v>374</v>
      </c>
      <c r="B15" s="440"/>
      <c r="C15" s="440"/>
      <c r="D15" s="440"/>
      <c r="E15" s="437">
        <v>242</v>
      </c>
      <c r="F15" s="460">
        <v>0</v>
      </c>
      <c r="G15" s="460"/>
    </row>
    <row r="16" spans="1:16" ht="16.8" thickTop="1" thickBot="1" x14ac:dyDescent="0.35">
      <c r="A16" s="440" t="s">
        <v>439</v>
      </c>
      <c r="B16" s="440"/>
      <c r="C16" s="440"/>
      <c r="D16" s="440"/>
      <c r="E16" s="439">
        <v>250</v>
      </c>
      <c r="F16" s="462">
        <v>5516.25</v>
      </c>
      <c r="G16" s="462"/>
    </row>
    <row r="17" spans="1:7" ht="16.8" thickTop="1" thickBot="1" x14ac:dyDescent="0.35">
      <c r="A17" s="438" t="s">
        <v>440</v>
      </c>
      <c r="B17" s="438"/>
      <c r="C17" s="438"/>
      <c r="D17" s="438"/>
      <c r="E17" s="439">
        <v>300</v>
      </c>
      <c r="F17" s="457">
        <v>19324408.84</v>
      </c>
      <c r="G17" s="457"/>
    </row>
    <row r="18" spans="1:7" ht="16.8" thickTop="1" thickBot="1" x14ac:dyDescent="0.35">
      <c r="A18" s="440" t="s">
        <v>441</v>
      </c>
      <c r="B18" s="440"/>
      <c r="C18" s="440"/>
      <c r="D18" s="440"/>
      <c r="E18" s="437"/>
      <c r="F18" s="463"/>
      <c r="G18" s="463"/>
    </row>
    <row r="19" spans="1:7" ht="16.8" thickTop="1" thickBot="1" x14ac:dyDescent="0.35">
      <c r="A19" s="440" t="s">
        <v>442</v>
      </c>
      <c r="B19" s="440"/>
      <c r="C19" s="440"/>
      <c r="D19" s="440"/>
      <c r="E19" s="439">
        <v>310</v>
      </c>
      <c r="F19" s="464">
        <v>19324408.84</v>
      </c>
      <c r="G19" s="464"/>
    </row>
    <row r="20" spans="1:7" ht="16.8" thickTop="1" thickBot="1" x14ac:dyDescent="0.35">
      <c r="A20" s="440" t="s">
        <v>443</v>
      </c>
      <c r="B20" s="440"/>
      <c r="C20" s="440"/>
      <c r="D20" s="440"/>
      <c r="E20" s="439">
        <v>320</v>
      </c>
      <c r="F20" s="426"/>
      <c r="G20" s="426"/>
    </row>
    <row r="21" spans="1:7" ht="16.8" hidden="1" thickTop="1" thickBot="1" x14ac:dyDescent="0.35">
      <c r="A21" s="440"/>
      <c r="B21" s="440"/>
      <c r="C21" s="440"/>
      <c r="D21" s="440"/>
      <c r="E21" s="437"/>
      <c r="F21" s="459"/>
      <c r="G21" s="459"/>
    </row>
    <row r="22" spans="1:7" ht="35.25" customHeight="1" thickTop="1" thickBot="1" x14ac:dyDescent="0.35">
      <c r="A22" s="448" t="s">
        <v>444</v>
      </c>
      <c r="B22" s="448"/>
      <c r="C22" s="448"/>
      <c r="D22" s="448"/>
      <c r="E22" s="449">
        <v>321</v>
      </c>
      <c r="F22" s="461"/>
      <c r="G22" s="461"/>
    </row>
    <row r="23" spans="1:7" ht="16.8" thickTop="1" thickBot="1" x14ac:dyDescent="0.35">
      <c r="A23" s="448" t="s">
        <v>445</v>
      </c>
      <c r="B23" s="448"/>
      <c r="C23" s="448"/>
      <c r="D23" s="448"/>
      <c r="E23" s="449">
        <v>322</v>
      </c>
      <c r="F23" s="461"/>
      <c r="G23" s="461"/>
    </row>
    <row r="24" spans="1:7" ht="31.5" customHeight="1" thickTop="1" thickBot="1" x14ac:dyDescent="0.35">
      <c r="A24" s="440" t="s">
        <v>446</v>
      </c>
      <c r="B24" s="440"/>
      <c r="C24" s="440"/>
      <c r="D24" s="440"/>
      <c r="E24" s="439">
        <v>330</v>
      </c>
      <c r="F24" s="462">
        <v>0</v>
      </c>
      <c r="G24" s="462"/>
    </row>
    <row r="25" spans="1:7" ht="16.8" hidden="1" thickTop="1" thickBot="1" x14ac:dyDescent="0.35">
      <c r="A25" s="440"/>
      <c r="B25" s="440"/>
      <c r="C25" s="440"/>
      <c r="D25" s="440"/>
      <c r="E25" s="439"/>
      <c r="F25" s="462"/>
      <c r="G25" s="462"/>
    </row>
    <row r="26" spans="1:7" ht="16.8" thickTop="1" thickBot="1" x14ac:dyDescent="0.35">
      <c r="A26" s="440" t="s">
        <v>447</v>
      </c>
      <c r="B26" s="440"/>
      <c r="C26" s="440"/>
      <c r="D26" s="440"/>
      <c r="E26" s="439">
        <v>340</v>
      </c>
      <c r="F26" s="462">
        <v>0</v>
      </c>
      <c r="G26" s="462"/>
    </row>
    <row r="27" spans="1:7" ht="31.5" customHeight="1" thickTop="1" thickBot="1" x14ac:dyDescent="0.35">
      <c r="A27" s="440" t="s">
        <v>448</v>
      </c>
      <c r="B27" s="440"/>
      <c r="C27" s="440"/>
      <c r="D27" s="440"/>
      <c r="E27" s="439">
        <v>350</v>
      </c>
      <c r="F27" s="462">
        <v>0</v>
      </c>
      <c r="G27" s="462"/>
    </row>
    <row r="28" spans="1:7" ht="16.8" thickTop="1" thickBot="1" x14ac:dyDescent="0.35">
      <c r="A28" s="440" t="s">
        <v>449</v>
      </c>
      <c r="B28" s="440"/>
      <c r="C28" s="440"/>
      <c r="D28" s="440"/>
      <c r="E28" s="439">
        <v>360</v>
      </c>
      <c r="F28" s="426">
        <f>SUM(F29:G30)</f>
        <v>0</v>
      </c>
      <c r="G28" s="426"/>
    </row>
    <row r="29" spans="1:7" ht="31.5" customHeight="1" thickTop="1" thickBot="1" x14ac:dyDescent="0.35">
      <c r="A29" s="440" t="s">
        <v>450</v>
      </c>
      <c r="B29" s="440"/>
      <c r="C29" s="440"/>
      <c r="D29" s="440"/>
      <c r="E29" s="437">
        <v>361</v>
      </c>
      <c r="F29" s="460">
        <v>0</v>
      </c>
      <c r="G29" s="460"/>
    </row>
    <row r="30" spans="1:7" ht="16.8" thickTop="1" thickBot="1" x14ac:dyDescent="0.35">
      <c r="A30" s="440" t="s">
        <v>374</v>
      </c>
      <c r="B30" s="440"/>
      <c r="C30" s="440"/>
      <c r="D30" s="440"/>
      <c r="E30" s="437">
        <v>362</v>
      </c>
      <c r="F30" s="460">
        <v>0</v>
      </c>
      <c r="G30" s="460"/>
    </row>
    <row r="31" spans="1:7" ht="16.8" thickTop="1" thickBot="1" x14ac:dyDescent="0.35">
      <c r="A31" s="440" t="s">
        <v>451</v>
      </c>
      <c r="B31" s="440"/>
      <c r="C31" s="440"/>
      <c r="D31" s="440"/>
      <c r="E31" s="439">
        <v>370</v>
      </c>
      <c r="F31" s="462">
        <v>0</v>
      </c>
      <c r="G31" s="462"/>
    </row>
    <row r="32" spans="1:7" ht="14.4" thickTop="1" x14ac:dyDescent="0.25"/>
    <row r="33" spans="1:8" x14ac:dyDescent="0.25">
      <c r="A33" s="352" t="str">
        <f>[3]ЗАПОЛНИТЬ!$F$30</f>
        <v>Начальник</v>
      </c>
      <c r="B33" s="398"/>
      <c r="C33" s="398"/>
      <c r="D33" s="397"/>
      <c r="E33" s="110" t="str">
        <f>[3]ЗАПОЛНИТЬ!$F$26</f>
        <v>Л. О. Темченко</v>
      </c>
      <c r="F33" s="110"/>
      <c r="G33" s="110"/>
      <c r="H33" s="433"/>
    </row>
    <row r="34" spans="1:8" x14ac:dyDescent="0.25">
      <c r="A34" s="352"/>
      <c r="B34" s="147" t="s">
        <v>97</v>
      </c>
      <c r="C34" s="147"/>
      <c r="D34" s="399"/>
      <c r="E34" s="325"/>
      <c r="F34" s="434" t="s">
        <v>98</v>
      </c>
      <c r="H34" s="465"/>
    </row>
    <row r="35" spans="1:8" x14ac:dyDescent="0.25">
      <c r="A35" s="352" t="str">
        <f>[3]ЗАПОЛНИТЬ!$F$31</f>
        <v>Головний бухгалтер</v>
      </c>
      <c r="B35" s="398"/>
      <c r="C35" s="398"/>
      <c r="D35" s="397"/>
      <c r="E35" s="110" t="str">
        <f>[3]ЗАПОЛНИТЬ!$F$28</f>
        <v>А. М. Трусевич</v>
      </c>
      <c r="F35" s="110"/>
      <c r="G35" s="110"/>
      <c r="H35" s="433"/>
    </row>
    <row r="36" spans="1:8" x14ac:dyDescent="0.25">
      <c r="B36" s="147" t="s">
        <v>97</v>
      </c>
      <c r="C36" s="147"/>
      <c r="D36" s="399"/>
      <c r="E36" s="325"/>
      <c r="F36" s="434" t="s">
        <v>98</v>
      </c>
      <c r="H36" s="465"/>
    </row>
    <row r="37" spans="1:8" x14ac:dyDescent="0.25">
      <c r="A37" s="466" t="str">
        <f>[3]ЗАПОЛНИТЬ!$C$19</f>
        <v>"12" січня 2016</v>
      </c>
      <c r="H37" s="407"/>
    </row>
  </sheetData>
  <mergeCells count="65">
    <mergeCell ref="E33:G33"/>
    <mergeCell ref="B34:C34"/>
    <mergeCell ref="E35:G35"/>
    <mergeCell ref="B36:C36"/>
    <mergeCell ref="A29:D29"/>
    <mergeCell ref="F29:G29"/>
    <mergeCell ref="A30:D30"/>
    <mergeCell ref="F30:G30"/>
    <mergeCell ref="A31:D31"/>
    <mergeCell ref="F31:G31"/>
    <mergeCell ref="A26:D26"/>
    <mergeCell ref="F26:G26"/>
    <mergeCell ref="A27:D27"/>
    <mergeCell ref="F27:G27"/>
    <mergeCell ref="A28:D28"/>
    <mergeCell ref="F28:G28"/>
    <mergeCell ref="A23:D23"/>
    <mergeCell ref="F23:G23"/>
    <mergeCell ref="A24:D24"/>
    <mergeCell ref="F24:G24"/>
    <mergeCell ref="A25:D25"/>
    <mergeCell ref="F25:G25"/>
    <mergeCell ref="A20:D20"/>
    <mergeCell ref="F20:G20"/>
    <mergeCell ref="A21:D21"/>
    <mergeCell ref="F21:G21"/>
    <mergeCell ref="A22:D22"/>
    <mergeCell ref="F22:G22"/>
    <mergeCell ref="A17:D17"/>
    <mergeCell ref="F17:G17"/>
    <mergeCell ref="A18:D18"/>
    <mergeCell ref="F18:G18"/>
    <mergeCell ref="A19:D19"/>
    <mergeCell ref="F19:G19"/>
    <mergeCell ref="A14:D14"/>
    <mergeCell ref="F14:G14"/>
    <mergeCell ref="A15:D15"/>
    <mergeCell ref="F15:G15"/>
    <mergeCell ref="A16:D16"/>
    <mergeCell ref="F16:G16"/>
    <mergeCell ref="A11:D11"/>
    <mergeCell ref="F11:G11"/>
    <mergeCell ref="A12:D12"/>
    <mergeCell ref="F12:G12"/>
    <mergeCell ref="A13:D13"/>
    <mergeCell ref="F13:G13"/>
    <mergeCell ref="A8:D8"/>
    <mergeCell ref="F8:G8"/>
    <mergeCell ref="A9:D9"/>
    <mergeCell ref="F9:G9"/>
    <mergeCell ref="A10:D10"/>
    <mergeCell ref="F10:G10"/>
    <mergeCell ref="I4:P7"/>
    <mergeCell ref="A5:D5"/>
    <mergeCell ref="F5:G5"/>
    <mergeCell ref="A6:D6"/>
    <mergeCell ref="F6:G6"/>
    <mergeCell ref="A7:D7"/>
    <mergeCell ref="F7:G7"/>
    <mergeCell ref="A2:D2"/>
    <mergeCell ref="F2:G2"/>
    <mergeCell ref="A3:D3"/>
    <mergeCell ref="F3:G3"/>
    <mergeCell ref="A4:D4"/>
    <mergeCell ref="F4:G4"/>
  </mergeCell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XFD1048576"/>
    </sheetView>
  </sheetViews>
  <sheetFormatPr defaultRowHeight="14.4" x14ac:dyDescent="0.3"/>
  <cols>
    <col min="1" max="1" width="24" customWidth="1"/>
    <col min="2" max="2" width="10.5546875" customWidth="1"/>
    <col min="3" max="3" width="27.5546875" customWidth="1"/>
    <col min="4" max="4" width="6.5546875" customWidth="1"/>
    <col min="5" max="5" width="8.88671875" customWidth="1"/>
    <col min="6" max="6" width="16.88671875" customWidth="1"/>
    <col min="257" max="257" width="24" customWidth="1"/>
    <col min="258" max="258" width="10.5546875" customWidth="1"/>
    <col min="259" max="259" width="27.5546875" customWidth="1"/>
    <col min="260" max="260" width="6.5546875" customWidth="1"/>
    <col min="261" max="261" width="8.88671875" customWidth="1"/>
    <col min="262" max="262" width="16.88671875" customWidth="1"/>
    <col min="513" max="513" width="24" customWidth="1"/>
    <col min="514" max="514" width="10.5546875" customWidth="1"/>
    <col min="515" max="515" width="27.5546875" customWidth="1"/>
    <col min="516" max="516" width="6.5546875" customWidth="1"/>
    <col min="517" max="517" width="8.88671875" customWidth="1"/>
    <col min="518" max="518" width="16.88671875" customWidth="1"/>
    <col min="769" max="769" width="24" customWidth="1"/>
    <col min="770" max="770" width="10.5546875" customWidth="1"/>
    <col min="771" max="771" width="27.5546875" customWidth="1"/>
    <col min="772" max="772" width="6.5546875" customWidth="1"/>
    <col min="773" max="773" width="8.88671875" customWidth="1"/>
    <col min="774" max="774" width="16.88671875" customWidth="1"/>
    <col min="1025" max="1025" width="24" customWidth="1"/>
    <col min="1026" max="1026" width="10.5546875" customWidth="1"/>
    <col min="1027" max="1027" width="27.5546875" customWidth="1"/>
    <col min="1028" max="1028" width="6.5546875" customWidth="1"/>
    <col min="1029" max="1029" width="8.88671875" customWidth="1"/>
    <col min="1030" max="1030" width="16.88671875" customWidth="1"/>
    <col min="1281" max="1281" width="24" customWidth="1"/>
    <col min="1282" max="1282" width="10.5546875" customWidth="1"/>
    <col min="1283" max="1283" width="27.5546875" customWidth="1"/>
    <col min="1284" max="1284" width="6.5546875" customWidth="1"/>
    <col min="1285" max="1285" width="8.88671875" customWidth="1"/>
    <col min="1286" max="1286" width="16.88671875" customWidth="1"/>
    <col min="1537" max="1537" width="24" customWidth="1"/>
    <col min="1538" max="1538" width="10.5546875" customWidth="1"/>
    <col min="1539" max="1539" width="27.5546875" customWidth="1"/>
    <col min="1540" max="1540" width="6.5546875" customWidth="1"/>
    <col min="1541" max="1541" width="8.88671875" customWidth="1"/>
    <col min="1542" max="1542" width="16.88671875" customWidth="1"/>
    <col min="1793" max="1793" width="24" customWidth="1"/>
    <col min="1794" max="1794" width="10.5546875" customWidth="1"/>
    <col min="1795" max="1795" width="27.5546875" customWidth="1"/>
    <col min="1796" max="1796" width="6.5546875" customWidth="1"/>
    <col min="1797" max="1797" width="8.88671875" customWidth="1"/>
    <col min="1798" max="1798" width="16.88671875" customWidth="1"/>
    <col min="2049" max="2049" width="24" customWidth="1"/>
    <col min="2050" max="2050" width="10.5546875" customWidth="1"/>
    <col min="2051" max="2051" width="27.5546875" customWidth="1"/>
    <col min="2052" max="2052" width="6.5546875" customWidth="1"/>
    <col min="2053" max="2053" width="8.88671875" customWidth="1"/>
    <col min="2054" max="2054" width="16.88671875" customWidth="1"/>
    <col min="2305" max="2305" width="24" customWidth="1"/>
    <col min="2306" max="2306" width="10.5546875" customWidth="1"/>
    <col min="2307" max="2307" width="27.5546875" customWidth="1"/>
    <col min="2308" max="2308" width="6.5546875" customWidth="1"/>
    <col min="2309" max="2309" width="8.88671875" customWidth="1"/>
    <col min="2310" max="2310" width="16.88671875" customWidth="1"/>
    <col min="2561" max="2561" width="24" customWidth="1"/>
    <col min="2562" max="2562" width="10.5546875" customWidth="1"/>
    <col min="2563" max="2563" width="27.5546875" customWidth="1"/>
    <col min="2564" max="2564" width="6.5546875" customWidth="1"/>
    <col min="2565" max="2565" width="8.88671875" customWidth="1"/>
    <col min="2566" max="2566" width="16.88671875" customWidth="1"/>
    <col min="2817" max="2817" width="24" customWidth="1"/>
    <col min="2818" max="2818" width="10.5546875" customWidth="1"/>
    <col min="2819" max="2819" width="27.5546875" customWidth="1"/>
    <col min="2820" max="2820" width="6.5546875" customWidth="1"/>
    <col min="2821" max="2821" width="8.88671875" customWidth="1"/>
    <col min="2822" max="2822" width="16.88671875" customWidth="1"/>
    <col min="3073" max="3073" width="24" customWidth="1"/>
    <col min="3074" max="3074" width="10.5546875" customWidth="1"/>
    <col min="3075" max="3075" width="27.5546875" customWidth="1"/>
    <col min="3076" max="3076" width="6.5546875" customWidth="1"/>
    <col min="3077" max="3077" width="8.88671875" customWidth="1"/>
    <col min="3078" max="3078" width="16.88671875" customWidth="1"/>
    <col min="3329" max="3329" width="24" customWidth="1"/>
    <col min="3330" max="3330" width="10.5546875" customWidth="1"/>
    <col min="3331" max="3331" width="27.5546875" customWidth="1"/>
    <col min="3332" max="3332" width="6.5546875" customWidth="1"/>
    <col min="3333" max="3333" width="8.88671875" customWidth="1"/>
    <col min="3334" max="3334" width="16.88671875" customWidth="1"/>
    <col min="3585" max="3585" width="24" customWidth="1"/>
    <col min="3586" max="3586" width="10.5546875" customWidth="1"/>
    <col min="3587" max="3587" width="27.5546875" customWidth="1"/>
    <col min="3588" max="3588" width="6.5546875" customWidth="1"/>
    <col min="3589" max="3589" width="8.88671875" customWidth="1"/>
    <col min="3590" max="3590" width="16.88671875" customWidth="1"/>
    <col min="3841" max="3841" width="24" customWidth="1"/>
    <col min="3842" max="3842" width="10.5546875" customWidth="1"/>
    <col min="3843" max="3843" width="27.5546875" customWidth="1"/>
    <col min="3844" max="3844" width="6.5546875" customWidth="1"/>
    <col min="3845" max="3845" width="8.88671875" customWidth="1"/>
    <col min="3846" max="3846" width="16.88671875" customWidth="1"/>
    <col min="4097" max="4097" width="24" customWidth="1"/>
    <col min="4098" max="4098" width="10.5546875" customWidth="1"/>
    <col min="4099" max="4099" width="27.5546875" customWidth="1"/>
    <col min="4100" max="4100" width="6.5546875" customWidth="1"/>
    <col min="4101" max="4101" width="8.88671875" customWidth="1"/>
    <col min="4102" max="4102" width="16.88671875" customWidth="1"/>
    <col min="4353" max="4353" width="24" customWidth="1"/>
    <col min="4354" max="4354" width="10.5546875" customWidth="1"/>
    <col min="4355" max="4355" width="27.5546875" customWidth="1"/>
    <col min="4356" max="4356" width="6.5546875" customWidth="1"/>
    <col min="4357" max="4357" width="8.88671875" customWidth="1"/>
    <col min="4358" max="4358" width="16.88671875" customWidth="1"/>
    <col min="4609" max="4609" width="24" customWidth="1"/>
    <col min="4610" max="4610" width="10.5546875" customWidth="1"/>
    <col min="4611" max="4611" width="27.5546875" customWidth="1"/>
    <col min="4612" max="4612" width="6.5546875" customWidth="1"/>
    <col min="4613" max="4613" width="8.88671875" customWidth="1"/>
    <col min="4614" max="4614" width="16.88671875" customWidth="1"/>
    <col min="4865" max="4865" width="24" customWidth="1"/>
    <col min="4866" max="4866" width="10.5546875" customWidth="1"/>
    <col min="4867" max="4867" width="27.5546875" customWidth="1"/>
    <col min="4868" max="4868" width="6.5546875" customWidth="1"/>
    <col min="4869" max="4869" width="8.88671875" customWidth="1"/>
    <col min="4870" max="4870" width="16.88671875" customWidth="1"/>
    <col min="5121" max="5121" width="24" customWidth="1"/>
    <col min="5122" max="5122" width="10.5546875" customWidth="1"/>
    <col min="5123" max="5123" width="27.5546875" customWidth="1"/>
    <col min="5124" max="5124" width="6.5546875" customWidth="1"/>
    <col min="5125" max="5125" width="8.88671875" customWidth="1"/>
    <col min="5126" max="5126" width="16.88671875" customWidth="1"/>
    <col min="5377" max="5377" width="24" customWidth="1"/>
    <col min="5378" max="5378" width="10.5546875" customWidth="1"/>
    <col min="5379" max="5379" width="27.5546875" customWidth="1"/>
    <col min="5380" max="5380" width="6.5546875" customWidth="1"/>
    <col min="5381" max="5381" width="8.88671875" customWidth="1"/>
    <col min="5382" max="5382" width="16.88671875" customWidth="1"/>
    <col min="5633" max="5633" width="24" customWidth="1"/>
    <col min="5634" max="5634" width="10.5546875" customWidth="1"/>
    <col min="5635" max="5635" width="27.5546875" customWidth="1"/>
    <col min="5636" max="5636" width="6.5546875" customWidth="1"/>
    <col min="5637" max="5637" width="8.88671875" customWidth="1"/>
    <col min="5638" max="5638" width="16.88671875" customWidth="1"/>
    <col min="5889" max="5889" width="24" customWidth="1"/>
    <col min="5890" max="5890" width="10.5546875" customWidth="1"/>
    <col min="5891" max="5891" width="27.5546875" customWidth="1"/>
    <col min="5892" max="5892" width="6.5546875" customWidth="1"/>
    <col min="5893" max="5893" width="8.88671875" customWidth="1"/>
    <col min="5894" max="5894" width="16.88671875" customWidth="1"/>
    <col min="6145" max="6145" width="24" customWidth="1"/>
    <col min="6146" max="6146" width="10.5546875" customWidth="1"/>
    <col min="6147" max="6147" width="27.5546875" customWidth="1"/>
    <col min="6148" max="6148" width="6.5546875" customWidth="1"/>
    <col min="6149" max="6149" width="8.88671875" customWidth="1"/>
    <col min="6150" max="6150" width="16.88671875" customWidth="1"/>
    <col min="6401" max="6401" width="24" customWidth="1"/>
    <col min="6402" max="6402" width="10.5546875" customWidth="1"/>
    <col min="6403" max="6403" width="27.5546875" customWidth="1"/>
    <col min="6404" max="6404" width="6.5546875" customWidth="1"/>
    <col min="6405" max="6405" width="8.88671875" customWidth="1"/>
    <col min="6406" max="6406" width="16.88671875" customWidth="1"/>
    <col min="6657" max="6657" width="24" customWidth="1"/>
    <col min="6658" max="6658" width="10.5546875" customWidth="1"/>
    <col min="6659" max="6659" width="27.5546875" customWidth="1"/>
    <col min="6660" max="6660" width="6.5546875" customWidth="1"/>
    <col min="6661" max="6661" width="8.88671875" customWidth="1"/>
    <col min="6662" max="6662" width="16.88671875" customWidth="1"/>
    <col min="6913" max="6913" width="24" customWidth="1"/>
    <col min="6914" max="6914" width="10.5546875" customWidth="1"/>
    <col min="6915" max="6915" width="27.5546875" customWidth="1"/>
    <col min="6916" max="6916" width="6.5546875" customWidth="1"/>
    <col min="6917" max="6917" width="8.88671875" customWidth="1"/>
    <col min="6918" max="6918" width="16.88671875" customWidth="1"/>
    <col min="7169" max="7169" width="24" customWidth="1"/>
    <col min="7170" max="7170" width="10.5546875" customWidth="1"/>
    <col min="7171" max="7171" width="27.5546875" customWidth="1"/>
    <col min="7172" max="7172" width="6.5546875" customWidth="1"/>
    <col min="7173" max="7173" width="8.88671875" customWidth="1"/>
    <col min="7174" max="7174" width="16.88671875" customWidth="1"/>
    <col min="7425" max="7425" width="24" customWidth="1"/>
    <col min="7426" max="7426" width="10.5546875" customWidth="1"/>
    <col min="7427" max="7427" width="27.5546875" customWidth="1"/>
    <col min="7428" max="7428" width="6.5546875" customWidth="1"/>
    <col min="7429" max="7429" width="8.88671875" customWidth="1"/>
    <col min="7430" max="7430" width="16.88671875" customWidth="1"/>
    <col min="7681" max="7681" width="24" customWidth="1"/>
    <col min="7682" max="7682" width="10.5546875" customWidth="1"/>
    <col min="7683" max="7683" width="27.5546875" customWidth="1"/>
    <col min="7684" max="7684" width="6.5546875" customWidth="1"/>
    <col min="7685" max="7685" width="8.88671875" customWidth="1"/>
    <col min="7686" max="7686" width="16.88671875" customWidth="1"/>
    <col min="7937" max="7937" width="24" customWidth="1"/>
    <col min="7938" max="7938" width="10.5546875" customWidth="1"/>
    <col min="7939" max="7939" width="27.5546875" customWidth="1"/>
    <col min="7940" max="7940" width="6.5546875" customWidth="1"/>
    <col min="7941" max="7941" width="8.88671875" customWidth="1"/>
    <col min="7942" max="7942" width="16.88671875" customWidth="1"/>
    <col min="8193" max="8193" width="24" customWidth="1"/>
    <col min="8194" max="8194" width="10.5546875" customWidth="1"/>
    <col min="8195" max="8195" width="27.5546875" customWidth="1"/>
    <col min="8196" max="8196" width="6.5546875" customWidth="1"/>
    <col min="8197" max="8197" width="8.88671875" customWidth="1"/>
    <col min="8198" max="8198" width="16.88671875" customWidth="1"/>
    <col min="8449" max="8449" width="24" customWidth="1"/>
    <col min="8450" max="8450" width="10.5546875" customWidth="1"/>
    <col min="8451" max="8451" width="27.5546875" customWidth="1"/>
    <col min="8452" max="8452" width="6.5546875" customWidth="1"/>
    <col min="8453" max="8453" width="8.88671875" customWidth="1"/>
    <col min="8454" max="8454" width="16.88671875" customWidth="1"/>
    <col min="8705" max="8705" width="24" customWidth="1"/>
    <col min="8706" max="8706" width="10.5546875" customWidth="1"/>
    <col min="8707" max="8707" width="27.5546875" customWidth="1"/>
    <col min="8708" max="8708" width="6.5546875" customWidth="1"/>
    <col min="8709" max="8709" width="8.88671875" customWidth="1"/>
    <col min="8710" max="8710" width="16.88671875" customWidth="1"/>
    <col min="8961" max="8961" width="24" customWidth="1"/>
    <col min="8962" max="8962" width="10.5546875" customWidth="1"/>
    <col min="8963" max="8963" width="27.5546875" customWidth="1"/>
    <col min="8964" max="8964" width="6.5546875" customWidth="1"/>
    <col min="8965" max="8965" width="8.88671875" customWidth="1"/>
    <col min="8966" max="8966" width="16.88671875" customWidth="1"/>
    <col min="9217" max="9217" width="24" customWidth="1"/>
    <col min="9218" max="9218" width="10.5546875" customWidth="1"/>
    <col min="9219" max="9219" width="27.5546875" customWidth="1"/>
    <col min="9220" max="9220" width="6.5546875" customWidth="1"/>
    <col min="9221" max="9221" width="8.88671875" customWidth="1"/>
    <col min="9222" max="9222" width="16.88671875" customWidth="1"/>
    <col min="9473" max="9473" width="24" customWidth="1"/>
    <col min="9474" max="9474" width="10.5546875" customWidth="1"/>
    <col min="9475" max="9475" width="27.5546875" customWidth="1"/>
    <col min="9476" max="9476" width="6.5546875" customWidth="1"/>
    <col min="9477" max="9477" width="8.88671875" customWidth="1"/>
    <col min="9478" max="9478" width="16.88671875" customWidth="1"/>
    <col min="9729" max="9729" width="24" customWidth="1"/>
    <col min="9730" max="9730" width="10.5546875" customWidth="1"/>
    <col min="9731" max="9731" width="27.5546875" customWidth="1"/>
    <col min="9732" max="9732" width="6.5546875" customWidth="1"/>
    <col min="9733" max="9733" width="8.88671875" customWidth="1"/>
    <col min="9734" max="9734" width="16.88671875" customWidth="1"/>
    <col min="9985" max="9985" width="24" customWidth="1"/>
    <col min="9986" max="9986" width="10.5546875" customWidth="1"/>
    <col min="9987" max="9987" width="27.5546875" customWidth="1"/>
    <col min="9988" max="9988" width="6.5546875" customWidth="1"/>
    <col min="9989" max="9989" width="8.88671875" customWidth="1"/>
    <col min="9990" max="9990" width="16.88671875" customWidth="1"/>
    <col min="10241" max="10241" width="24" customWidth="1"/>
    <col min="10242" max="10242" width="10.5546875" customWidth="1"/>
    <col min="10243" max="10243" width="27.5546875" customWidth="1"/>
    <col min="10244" max="10244" width="6.5546875" customWidth="1"/>
    <col min="10245" max="10245" width="8.88671875" customWidth="1"/>
    <col min="10246" max="10246" width="16.88671875" customWidth="1"/>
    <col min="10497" max="10497" width="24" customWidth="1"/>
    <col min="10498" max="10498" width="10.5546875" customWidth="1"/>
    <col min="10499" max="10499" width="27.5546875" customWidth="1"/>
    <col min="10500" max="10500" width="6.5546875" customWidth="1"/>
    <col min="10501" max="10501" width="8.88671875" customWidth="1"/>
    <col min="10502" max="10502" width="16.88671875" customWidth="1"/>
    <col min="10753" max="10753" width="24" customWidth="1"/>
    <col min="10754" max="10754" width="10.5546875" customWidth="1"/>
    <col min="10755" max="10755" width="27.5546875" customWidth="1"/>
    <col min="10756" max="10756" width="6.5546875" customWidth="1"/>
    <col min="10757" max="10757" width="8.88671875" customWidth="1"/>
    <col min="10758" max="10758" width="16.88671875" customWidth="1"/>
    <col min="11009" max="11009" width="24" customWidth="1"/>
    <col min="11010" max="11010" width="10.5546875" customWidth="1"/>
    <col min="11011" max="11011" width="27.5546875" customWidth="1"/>
    <col min="11012" max="11012" width="6.5546875" customWidth="1"/>
    <col min="11013" max="11013" width="8.88671875" customWidth="1"/>
    <col min="11014" max="11014" width="16.88671875" customWidth="1"/>
    <col min="11265" max="11265" width="24" customWidth="1"/>
    <col min="11266" max="11266" width="10.5546875" customWidth="1"/>
    <col min="11267" max="11267" width="27.5546875" customWidth="1"/>
    <col min="11268" max="11268" width="6.5546875" customWidth="1"/>
    <col min="11269" max="11269" width="8.88671875" customWidth="1"/>
    <col min="11270" max="11270" width="16.88671875" customWidth="1"/>
    <col min="11521" max="11521" width="24" customWidth="1"/>
    <col min="11522" max="11522" width="10.5546875" customWidth="1"/>
    <col min="11523" max="11523" width="27.5546875" customWidth="1"/>
    <col min="11524" max="11524" width="6.5546875" customWidth="1"/>
    <col min="11525" max="11525" width="8.88671875" customWidth="1"/>
    <col min="11526" max="11526" width="16.88671875" customWidth="1"/>
    <col min="11777" max="11777" width="24" customWidth="1"/>
    <col min="11778" max="11778" width="10.5546875" customWidth="1"/>
    <col min="11779" max="11779" width="27.5546875" customWidth="1"/>
    <col min="11780" max="11780" width="6.5546875" customWidth="1"/>
    <col min="11781" max="11781" width="8.88671875" customWidth="1"/>
    <col min="11782" max="11782" width="16.88671875" customWidth="1"/>
    <col min="12033" max="12033" width="24" customWidth="1"/>
    <col min="12034" max="12034" width="10.5546875" customWidth="1"/>
    <col min="12035" max="12035" width="27.5546875" customWidth="1"/>
    <col min="12036" max="12036" width="6.5546875" customWidth="1"/>
    <col min="12037" max="12037" width="8.88671875" customWidth="1"/>
    <col min="12038" max="12038" width="16.88671875" customWidth="1"/>
    <col min="12289" max="12289" width="24" customWidth="1"/>
    <col min="12290" max="12290" width="10.5546875" customWidth="1"/>
    <col min="12291" max="12291" width="27.5546875" customWidth="1"/>
    <col min="12292" max="12292" width="6.5546875" customWidth="1"/>
    <col min="12293" max="12293" width="8.88671875" customWidth="1"/>
    <col min="12294" max="12294" width="16.88671875" customWidth="1"/>
    <col min="12545" max="12545" width="24" customWidth="1"/>
    <col min="12546" max="12546" width="10.5546875" customWidth="1"/>
    <col min="12547" max="12547" width="27.5546875" customWidth="1"/>
    <col min="12548" max="12548" width="6.5546875" customWidth="1"/>
    <col min="12549" max="12549" width="8.88671875" customWidth="1"/>
    <col min="12550" max="12550" width="16.88671875" customWidth="1"/>
    <col min="12801" max="12801" width="24" customWidth="1"/>
    <col min="12802" max="12802" width="10.5546875" customWidth="1"/>
    <col min="12803" max="12803" width="27.5546875" customWidth="1"/>
    <col min="12804" max="12804" width="6.5546875" customWidth="1"/>
    <col min="12805" max="12805" width="8.88671875" customWidth="1"/>
    <col min="12806" max="12806" width="16.88671875" customWidth="1"/>
    <col min="13057" max="13057" width="24" customWidth="1"/>
    <col min="13058" max="13058" width="10.5546875" customWidth="1"/>
    <col min="13059" max="13059" width="27.5546875" customWidth="1"/>
    <col min="13060" max="13060" width="6.5546875" customWidth="1"/>
    <col min="13061" max="13061" width="8.88671875" customWidth="1"/>
    <col min="13062" max="13062" width="16.88671875" customWidth="1"/>
    <col min="13313" max="13313" width="24" customWidth="1"/>
    <col min="13314" max="13314" width="10.5546875" customWidth="1"/>
    <col min="13315" max="13315" width="27.5546875" customWidth="1"/>
    <col min="13316" max="13316" width="6.5546875" customWidth="1"/>
    <col min="13317" max="13317" width="8.88671875" customWidth="1"/>
    <col min="13318" max="13318" width="16.88671875" customWidth="1"/>
    <col min="13569" max="13569" width="24" customWidth="1"/>
    <col min="13570" max="13570" width="10.5546875" customWidth="1"/>
    <col min="13571" max="13571" width="27.5546875" customWidth="1"/>
    <col min="13572" max="13572" width="6.5546875" customWidth="1"/>
    <col min="13573" max="13573" width="8.88671875" customWidth="1"/>
    <col min="13574" max="13574" width="16.88671875" customWidth="1"/>
    <col min="13825" max="13825" width="24" customWidth="1"/>
    <col min="13826" max="13826" width="10.5546875" customWidth="1"/>
    <col min="13827" max="13827" width="27.5546875" customWidth="1"/>
    <col min="13828" max="13828" width="6.5546875" customWidth="1"/>
    <col min="13829" max="13829" width="8.88671875" customWidth="1"/>
    <col min="13830" max="13830" width="16.88671875" customWidth="1"/>
    <col min="14081" max="14081" width="24" customWidth="1"/>
    <col min="14082" max="14082" width="10.5546875" customWidth="1"/>
    <col min="14083" max="14083" width="27.5546875" customWidth="1"/>
    <col min="14084" max="14084" width="6.5546875" customWidth="1"/>
    <col min="14085" max="14085" width="8.88671875" customWidth="1"/>
    <col min="14086" max="14086" width="16.88671875" customWidth="1"/>
    <col min="14337" max="14337" width="24" customWidth="1"/>
    <col min="14338" max="14338" width="10.5546875" customWidth="1"/>
    <col min="14339" max="14339" width="27.5546875" customWidth="1"/>
    <col min="14340" max="14340" width="6.5546875" customWidth="1"/>
    <col min="14341" max="14341" width="8.88671875" customWidth="1"/>
    <col min="14342" max="14342" width="16.88671875" customWidth="1"/>
    <col min="14593" max="14593" width="24" customWidth="1"/>
    <col min="14594" max="14594" width="10.5546875" customWidth="1"/>
    <col min="14595" max="14595" width="27.5546875" customWidth="1"/>
    <col min="14596" max="14596" width="6.5546875" customWidth="1"/>
    <col min="14597" max="14597" width="8.88671875" customWidth="1"/>
    <col min="14598" max="14598" width="16.88671875" customWidth="1"/>
    <col min="14849" max="14849" width="24" customWidth="1"/>
    <col min="14850" max="14850" width="10.5546875" customWidth="1"/>
    <col min="14851" max="14851" width="27.5546875" customWidth="1"/>
    <col min="14852" max="14852" width="6.5546875" customWidth="1"/>
    <col min="14853" max="14853" width="8.88671875" customWidth="1"/>
    <col min="14854" max="14854" width="16.88671875" customWidth="1"/>
    <col min="15105" max="15105" width="24" customWidth="1"/>
    <col min="15106" max="15106" width="10.5546875" customWidth="1"/>
    <col min="15107" max="15107" width="27.5546875" customWidth="1"/>
    <col min="15108" max="15108" width="6.5546875" customWidth="1"/>
    <col min="15109" max="15109" width="8.88671875" customWidth="1"/>
    <col min="15110" max="15110" width="16.88671875" customWidth="1"/>
    <col min="15361" max="15361" width="24" customWidth="1"/>
    <col min="15362" max="15362" width="10.5546875" customWidth="1"/>
    <col min="15363" max="15363" width="27.5546875" customWidth="1"/>
    <col min="15364" max="15364" width="6.5546875" customWidth="1"/>
    <col min="15365" max="15365" width="8.88671875" customWidth="1"/>
    <col min="15366" max="15366" width="16.88671875" customWidth="1"/>
    <col min="15617" max="15617" width="24" customWidth="1"/>
    <col min="15618" max="15618" width="10.5546875" customWidth="1"/>
    <col min="15619" max="15619" width="27.5546875" customWidth="1"/>
    <col min="15620" max="15620" width="6.5546875" customWidth="1"/>
    <col min="15621" max="15621" width="8.88671875" customWidth="1"/>
    <col min="15622" max="15622" width="16.88671875" customWidth="1"/>
    <col min="15873" max="15873" width="24" customWidth="1"/>
    <col min="15874" max="15874" width="10.5546875" customWidth="1"/>
    <col min="15875" max="15875" width="27.5546875" customWidth="1"/>
    <col min="15876" max="15876" width="6.5546875" customWidth="1"/>
    <col min="15877" max="15877" width="8.88671875" customWidth="1"/>
    <col min="15878" max="15878" width="16.88671875" customWidth="1"/>
    <col min="16129" max="16129" width="24" customWidth="1"/>
    <col min="16130" max="16130" width="10.5546875" customWidth="1"/>
    <col min="16131" max="16131" width="27.5546875" customWidth="1"/>
    <col min="16132" max="16132" width="6.5546875" customWidth="1"/>
    <col min="16133" max="16133" width="8.88671875" customWidth="1"/>
    <col min="16134" max="16134" width="16.88671875" customWidth="1"/>
  </cols>
  <sheetData>
    <row r="1" spans="1:9" s="3" customFormat="1" ht="13.8" x14ac:dyDescent="0.25">
      <c r="D1" s="4" t="s">
        <v>452</v>
      </c>
      <c r="E1" s="4"/>
      <c r="F1" s="4"/>
    </row>
    <row r="2" spans="1:9" s="3" customFormat="1" ht="11.25" customHeight="1" x14ac:dyDescent="0.25">
      <c r="D2" s="4"/>
      <c r="E2" s="4"/>
      <c r="F2" s="4"/>
    </row>
    <row r="3" spans="1:9" s="3" customFormat="1" ht="13.8" x14ac:dyDescent="0.25">
      <c r="D3" s="4"/>
      <c r="E3" s="4"/>
      <c r="F3" s="4"/>
    </row>
    <row r="4" spans="1:9" s="3" customFormat="1" ht="13.8" x14ac:dyDescent="0.25">
      <c r="A4" s="5" t="s">
        <v>205</v>
      </c>
      <c r="B4" s="5"/>
      <c r="C4" s="5"/>
      <c r="D4" s="5"/>
      <c r="E4" s="5"/>
      <c r="F4" s="5"/>
    </row>
    <row r="5" spans="1:9" s="3" customFormat="1" ht="13.8" x14ac:dyDescent="0.25">
      <c r="A5" s="365" t="s">
        <v>453</v>
      </c>
      <c r="B5" s="365"/>
      <c r="C5" s="365"/>
      <c r="D5" s="365"/>
      <c r="E5" s="365"/>
      <c r="F5" s="365"/>
    </row>
    <row r="6" spans="1:9" s="3" customFormat="1" ht="13.8" x14ac:dyDescent="0.25">
      <c r="A6" s="5" t="str">
        <f>CONCATENATE("за ",LEFT([3]ЗАПОЛНИТЬ!$B$17,4)," рік")</f>
        <v>за 2015 рік</v>
      </c>
      <c r="B6" s="5"/>
      <c r="C6" s="5"/>
      <c r="D6" s="5"/>
      <c r="E6" s="5"/>
      <c r="F6" s="5"/>
    </row>
    <row r="7" spans="1:9" s="3" customFormat="1" ht="39.75" customHeight="1" x14ac:dyDescent="0.25">
      <c r="A7" s="116" t="s">
        <v>4</v>
      </c>
      <c r="B7" s="15" t="str">
        <f>[3]ЗАПОЛНИТЬ!$B$3</f>
        <v>Відділ освіти Амур-Нижньодніпровської районної у місті Дніпропетровську ради</v>
      </c>
      <c r="C7" s="15"/>
      <c r="D7" s="15"/>
      <c r="E7" s="117" t="str">
        <f>[3]ЗАПОЛНИТЬ!$A$13</f>
        <v>за ЄДРПОУ</v>
      </c>
      <c r="F7" s="401" t="str">
        <f>[3]ЗАПОЛНИТЬ!$B$13</f>
        <v>02142187</v>
      </c>
      <c r="G7" s="402"/>
    </row>
    <row r="8" spans="1:9" s="3" customFormat="1" ht="13.8" x14ac:dyDescent="0.25">
      <c r="A8" s="14" t="s">
        <v>6</v>
      </c>
      <c r="B8" s="289" t="str">
        <f>[3]ЗАПОЛНИТЬ!$B$5</f>
        <v>49023, м. Дніпропетровськ АНД район, пр. Воронцова, 31</v>
      </c>
      <c r="C8" s="289"/>
      <c r="D8" s="289"/>
      <c r="E8" s="117" t="str">
        <f>[3]ЗАПОЛНИТЬ!$A$14</f>
        <v>за КОАТУУ</v>
      </c>
      <c r="F8" s="17">
        <f>[3]ЗАПОЛНИТЬ!$B$14</f>
        <v>1210136300</v>
      </c>
      <c r="G8" s="403"/>
    </row>
    <row r="9" spans="1:9" s="3" customFormat="1" ht="28.5" customHeight="1" x14ac:dyDescent="0.25">
      <c r="A9" s="14" t="s">
        <v>8</v>
      </c>
      <c r="B9" s="291" t="str">
        <f>[3]ЗАПОЛНИТЬ!$D$15</f>
        <v>Орган місцевого самоврядування</v>
      </c>
      <c r="C9" s="291"/>
      <c r="D9" s="291"/>
      <c r="E9" s="117" t="str">
        <f>[3]ЗАПОЛНИТЬ!$A$15</f>
        <v>за КОПФГ</v>
      </c>
      <c r="F9" s="17">
        <f>[3]ЗАПОЛНИТЬ!$B$15</f>
        <v>420</v>
      </c>
      <c r="G9" s="403"/>
    </row>
    <row r="10" spans="1:9" s="3" customFormat="1" ht="37.5" customHeight="1" x14ac:dyDescent="0.25">
      <c r="A10" s="21" t="s">
        <v>454</v>
      </c>
      <c r="B10" s="21"/>
      <c r="C10" s="21"/>
      <c r="D10" s="120">
        <f>[3]ЗАПОЛНИТЬ!$H$9</f>
        <v>0</v>
      </c>
      <c r="E10" s="15"/>
      <c r="F10" s="15"/>
      <c r="G10" s="406"/>
      <c r="H10" s="406"/>
      <c r="I10" s="406"/>
    </row>
    <row r="11" spans="1:9" s="3" customFormat="1" ht="33.75" customHeight="1" x14ac:dyDescent="0.25">
      <c r="A11" s="21" t="s">
        <v>13</v>
      </c>
      <c r="B11" s="21"/>
      <c r="C11" s="21"/>
      <c r="D11" s="28" t="str">
        <f>[3]ЗАПОЛНИТЬ!$H$10</f>
        <v>10</v>
      </c>
      <c r="E11" s="289" t="str">
        <f>[3]ЗАПОЛНИТЬ!I10</f>
        <v>Орган з питань освіти і науки, молоді</v>
      </c>
      <c r="F11" s="289"/>
      <c r="G11" s="406"/>
      <c r="H11" s="406"/>
      <c r="I11" s="406"/>
    </row>
    <row r="12" spans="1:9" s="3" customFormat="1" ht="12.75" customHeight="1" x14ac:dyDescent="0.25">
      <c r="A12" s="369" t="s">
        <v>455</v>
      </c>
      <c r="B12" s="369"/>
      <c r="C12" s="12"/>
      <c r="D12" s="12"/>
      <c r="E12" s="12"/>
      <c r="F12" s="12"/>
    </row>
    <row r="13" spans="1:9" s="3" customFormat="1" ht="13.5" customHeight="1" thickBot="1" x14ac:dyDescent="0.3">
      <c r="A13" s="369" t="s">
        <v>256</v>
      </c>
      <c r="B13" s="369"/>
      <c r="C13" s="12"/>
      <c r="D13" s="12"/>
      <c r="E13" s="12"/>
      <c r="F13" s="12"/>
    </row>
    <row r="14" spans="1:9" ht="32.4" thickTop="1" thickBot="1" x14ac:dyDescent="0.35">
      <c r="A14" s="436" t="s">
        <v>297</v>
      </c>
      <c r="B14" s="436"/>
      <c r="C14" s="436"/>
      <c r="D14" s="436"/>
      <c r="E14" s="437" t="s">
        <v>298</v>
      </c>
      <c r="F14" s="437" t="s">
        <v>209</v>
      </c>
    </row>
    <row r="15" spans="1:9" ht="16.8" thickTop="1" thickBot="1" x14ac:dyDescent="0.35">
      <c r="A15" s="438" t="s">
        <v>397</v>
      </c>
      <c r="B15" s="438"/>
      <c r="C15" s="438"/>
      <c r="D15" s="438"/>
      <c r="E15" s="439" t="s">
        <v>398</v>
      </c>
      <c r="F15" s="439" t="s">
        <v>399</v>
      </c>
    </row>
    <row r="16" spans="1:9" ht="31.5" customHeight="1" thickTop="1" thickBot="1" x14ac:dyDescent="0.35">
      <c r="A16" s="440" t="s">
        <v>456</v>
      </c>
      <c r="B16" s="440"/>
      <c r="C16" s="440"/>
      <c r="D16" s="440"/>
      <c r="E16" s="467" t="s">
        <v>403</v>
      </c>
      <c r="F16" s="468">
        <v>4566</v>
      </c>
    </row>
    <row r="17" spans="1:6" ht="16.2" thickTop="1" x14ac:dyDescent="0.3">
      <c r="A17" s="469" t="s">
        <v>457</v>
      </c>
      <c r="B17" s="470"/>
      <c r="C17" s="470"/>
      <c r="D17" s="471"/>
      <c r="E17" s="472" t="s">
        <v>458</v>
      </c>
      <c r="F17" s="473" t="s">
        <v>11</v>
      </c>
    </row>
    <row r="18" spans="1:6" ht="16.2" thickBot="1" x14ac:dyDescent="0.35">
      <c r="A18" s="474" t="s">
        <v>459</v>
      </c>
      <c r="B18" s="475"/>
      <c r="C18" s="475"/>
      <c r="D18" s="476"/>
      <c r="E18" s="472"/>
      <c r="F18" s="477"/>
    </row>
    <row r="19" spans="1:6" ht="16.8" thickTop="1" thickBot="1" x14ac:dyDescent="0.35">
      <c r="A19" s="440" t="s">
        <v>460</v>
      </c>
      <c r="B19" s="440"/>
      <c r="C19" s="440"/>
      <c r="D19" s="440"/>
      <c r="E19" s="467" t="s">
        <v>461</v>
      </c>
      <c r="F19" s="478">
        <v>4566</v>
      </c>
    </row>
    <row r="20" spans="1:6" ht="29.25" customHeight="1" thickTop="1" thickBot="1" x14ac:dyDescent="0.35">
      <c r="A20" s="440" t="s">
        <v>462</v>
      </c>
      <c r="B20" s="440"/>
      <c r="C20" s="440"/>
      <c r="D20" s="440"/>
      <c r="E20" s="467" t="s">
        <v>29</v>
      </c>
      <c r="F20" s="468">
        <v>490</v>
      </c>
    </row>
    <row r="21" spans="1:6" ht="16.2" thickTop="1" x14ac:dyDescent="0.3">
      <c r="A21" s="469" t="s">
        <v>457</v>
      </c>
      <c r="B21" s="470"/>
      <c r="C21" s="470"/>
      <c r="D21" s="471"/>
      <c r="E21" s="472" t="s">
        <v>215</v>
      </c>
      <c r="F21" s="473" t="s">
        <v>11</v>
      </c>
    </row>
    <row r="22" spans="1:6" ht="16.2" thickBot="1" x14ac:dyDescent="0.35">
      <c r="A22" s="474" t="s">
        <v>459</v>
      </c>
      <c r="B22" s="475"/>
      <c r="C22" s="475"/>
      <c r="D22" s="476"/>
      <c r="E22" s="472"/>
      <c r="F22" s="477"/>
    </row>
    <row r="23" spans="1:6" ht="16.8" thickTop="1" thickBot="1" x14ac:dyDescent="0.35">
      <c r="A23" s="440" t="s">
        <v>463</v>
      </c>
      <c r="B23" s="440"/>
      <c r="C23" s="440"/>
      <c r="D23" s="440"/>
      <c r="E23" s="467" t="s">
        <v>31</v>
      </c>
      <c r="F23" s="478" t="s">
        <v>11</v>
      </c>
    </row>
    <row r="24" spans="1:6" ht="29.25" customHeight="1" thickTop="1" thickBot="1" x14ac:dyDescent="0.35">
      <c r="A24" s="440" t="s">
        <v>464</v>
      </c>
      <c r="B24" s="440"/>
      <c r="C24" s="440"/>
      <c r="D24" s="440"/>
      <c r="E24" s="467" t="s">
        <v>33</v>
      </c>
      <c r="F24" s="478" t="s">
        <v>11</v>
      </c>
    </row>
    <row r="25" spans="1:6" ht="31.5" customHeight="1" thickTop="1" thickBot="1" x14ac:dyDescent="0.35">
      <c r="A25" s="440" t="s">
        <v>465</v>
      </c>
      <c r="B25" s="440"/>
      <c r="C25" s="440"/>
      <c r="D25" s="440"/>
      <c r="E25" s="467" t="s">
        <v>35</v>
      </c>
      <c r="F25" s="478" t="s">
        <v>11</v>
      </c>
    </row>
    <row r="26" spans="1:6" ht="16.8" thickTop="1" thickBot="1" x14ac:dyDescent="0.35">
      <c r="A26" s="440" t="s">
        <v>466</v>
      </c>
      <c r="B26" s="440"/>
      <c r="C26" s="440"/>
      <c r="D26" s="440"/>
      <c r="E26" s="467" t="s">
        <v>37</v>
      </c>
      <c r="F26" s="478" t="s">
        <v>11</v>
      </c>
    </row>
    <row r="27" spans="1:6" ht="16.8" thickTop="1" thickBot="1" x14ac:dyDescent="0.35">
      <c r="A27" s="440" t="s">
        <v>467</v>
      </c>
      <c r="B27" s="440"/>
      <c r="C27" s="440"/>
      <c r="D27" s="440"/>
      <c r="E27" s="467" t="s">
        <v>39</v>
      </c>
      <c r="F27" s="478" t="s">
        <v>11</v>
      </c>
    </row>
    <row r="28" spans="1:6" ht="31.5" customHeight="1" thickTop="1" thickBot="1" x14ac:dyDescent="0.35">
      <c r="A28" s="440" t="s">
        <v>468</v>
      </c>
      <c r="B28" s="440"/>
      <c r="C28" s="440"/>
      <c r="D28" s="440"/>
      <c r="E28" s="467" t="s">
        <v>41</v>
      </c>
      <c r="F28" s="479">
        <f>IF((SUM(F16)+SUM(F20)-SUM(F23)-SUM(F24)-SUM(F26)-SUM(F27))&gt;0,SUM(F16)+SUM(F20)-SUM(F23)-SUM(F24)-SUM(F26)-SUM(F27),"-")</f>
        <v>5056</v>
      </c>
    </row>
    <row r="29" spans="1:6" ht="16.2" thickTop="1" x14ac:dyDescent="0.3">
      <c r="A29" s="480" t="s">
        <v>457</v>
      </c>
      <c r="B29" s="481"/>
      <c r="C29" s="481"/>
      <c r="D29" s="482"/>
      <c r="E29" s="472" t="s">
        <v>469</v>
      </c>
      <c r="F29" s="483">
        <f>SUM(F17)+SUM(F21)-SUM(F26)</f>
        <v>0</v>
      </c>
    </row>
    <row r="30" spans="1:6" ht="15.6" x14ac:dyDescent="0.3">
      <c r="A30" s="480" t="s">
        <v>470</v>
      </c>
      <c r="B30" s="481"/>
      <c r="C30" s="481"/>
      <c r="D30" s="482"/>
      <c r="E30" s="472"/>
      <c r="F30" s="483"/>
    </row>
    <row r="31" spans="1:6" ht="16.2" thickBot="1" x14ac:dyDescent="0.35">
      <c r="A31" s="480" t="s">
        <v>471</v>
      </c>
      <c r="B31" s="481"/>
      <c r="C31" s="481"/>
      <c r="D31" s="482"/>
      <c r="E31" s="472"/>
      <c r="F31" s="483"/>
    </row>
    <row r="32" spans="1:6" ht="31.5" customHeight="1" thickTop="1" thickBot="1" x14ac:dyDescent="0.35">
      <c r="A32" s="440" t="s">
        <v>472</v>
      </c>
      <c r="B32" s="440"/>
      <c r="C32" s="440"/>
      <c r="D32" s="440"/>
      <c r="E32" s="467" t="s">
        <v>473</v>
      </c>
      <c r="F32" s="479">
        <v>5056</v>
      </c>
    </row>
    <row r="33" spans="1:6" ht="15" thickTop="1" x14ac:dyDescent="0.3"/>
    <row r="34" spans="1:6" x14ac:dyDescent="0.3">
      <c r="A34" s="352" t="str">
        <f>[3]ЗАПОЛНИТЬ!$F$30</f>
        <v>Начальник</v>
      </c>
      <c r="B34" s="397"/>
      <c r="C34" s="398"/>
      <c r="D34" s="397"/>
      <c r="E34" s="110" t="str">
        <f>[3]ЗАПОЛНИТЬ!$F$26</f>
        <v>Л. О. Темченко</v>
      </c>
      <c r="F34" s="110"/>
    </row>
    <row r="35" spans="1:6" x14ac:dyDescent="0.3">
      <c r="A35" s="352"/>
      <c r="C35" s="83" t="s">
        <v>97</v>
      </c>
      <c r="D35" s="399"/>
      <c r="E35" s="81" t="s">
        <v>98</v>
      </c>
      <c r="F35" s="81"/>
    </row>
    <row r="36" spans="1:6" ht="21" customHeight="1" x14ac:dyDescent="0.3">
      <c r="A36" s="352" t="str">
        <f>[3]ЗАПОЛНИТЬ!$F$31</f>
        <v>Головний бухгалтер</v>
      </c>
      <c r="C36" s="398"/>
      <c r="D36" s="397"/>
      <c r="E36" s="110" t="str">
        <f>[3]ЗАПОЛНИТЬ!$F$28</f>
        <v>А. М. Трусевич</v>
      </c>
      <c r="F36" s="110"/>
    </row>
    <row r="37" spans="1:6" x14ac:dyDescent="0.3">
      <c r="A37" s="3"/>
      <c r="C37" s="83" t="s">
        <v>97</v>
      </c>
      <c r="D37" s="399"/>
      <c r="E37" s="81" t="s">
        <v>98</v>
      </c>
      <c r="F37" s="81"/>
    </row>
    <row r="38" spans="1:6" x14ac:dyDescent="0.3">
      <c r="A38" s="3" t="str">
        <f>[3]ЗАПОЛНИТЬ!$C$19</f>
        <v>"12" січня 2016</v>
      </c>
    </row>
  </sheetData>
  <mergeCells count="42">
    <mergeCell ref="E34:F34"/>
    <mergeCell ref="E35:F35"/>
    <mergeCell ref="E36:F36"/>
    <mergeCell ref="E37:F37"/>
    <mergeCell ref="A29:D29"/>
    <mergeCell ref="E29:E31"/>
    <mergeCell ref="F29:F31"/>
    <mergeCell ref="A30:D30"/>
    <mergeCell ref="A31:D31"/>
    <mergeCell ref="A32:D32"/>
    <mergeCell ref="A23:D23"/>
    <mergeCell ref="A24:D24"/>
    <mergeCell ref="A25:D25"/>
    <mergeCell ref="A26:D26"/>
    <mergeCell ref="A27:D27"/>
    <mergeCell ref="A28:D28"/>
    <mergeCell ref="F17:F18"/>
    <mergeCell ref="A18:D18"/>
    <mergeCell ref="A19:D19"/>
    <mergeCell ref="A20:D20"/>
    <mergeCell ref="A21:D21"/>
    <mergeCell ref="E21:E22"/>
    <mergeCell ref="F21:F22"/>
    <mergeCell ref="A22:D22"/>
    <mergeCell ref="A13:B13"/>
    <mergeCell ref="A14:D14"/>
    <mergeCell ref="A15:D15"/>
    <mergeCell ref="A16:D16"/>
    <mergeCell ref="A17:D17"/>
    <mergeCell ref="E17:E18"/>
    <mergeCell ref="B9:D9"/>
    <mergeCell ref="A10:C10"/>
    <mergeCell ref="E10:F10"/>
    <mergeCell ref="A11:C11"/>
    <mergeCell ref="E11:F11"/>
    <mergeCell ref="A12:B12"/>
    <mergeCell ref="D1:F3"/>
    <mergeCell ref="A4:F4"/>
    <mergeCell ref="A5:F5"/>
    <mergeCell ref="A6:F6"/>
    <mergeCell ref="B7:D7"/>
    <mergeCell ref="B8:D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8"/>
  <sheetViews>
    <sheetView workbookViewId="0">
      <selection sqref="A1:XFD1048576"/>
    </sheetView>
  </sheetViews>
  <sheetFormatPr defaultRowHeight="14.4" x14ac:dyDescent="0.3"/>
  <cols>
    <col min="1" max="1" width="66" customWidth="1"/>
    <col min="2" max="2" width="5.33203125" customWidth="1"/>
    <col min="3" max="3" width="4.44140625" customWidth="1"/>
    <col min="4" max="5" width="11.88671875" customWidth="1"/>
    <col min="6" max="6" width="9.88671875" customWidth="1"/>
    <col min="7" max="7" width="12.5546875" customWidth="1"/>
    <col min="8" max="8" width="11.5546875" customWidth="1"/>
    <col min="9" max="10" width="12.33203125" customWidth="1"/>
    <col min="14" max="14" width="10.109375" customWidth="1"/>
    <col min="257" max="257" width="66" customWidth="1"/>
    <col min="258" max="258" width="5.33203125" customWidth="1"/>
    <col min="259" max="259" width="4.44140625" customWidth="1"/>
    <col min="260" max="261" width="11.88671875" customWidth="1"/>
    <col min="262" max="262" width="9.88671875" customWidth="1"/>
    <col min="263" max="263" width="12.5546875" customWidth="1"/>
    <col min="264" max="264" width="11.5546875" customWidth="1"/>
    <col min="265" max="266" width="12.33203125" customWidth="1"/>
    <col min="270" max="270" width="10.109375" customWidth="1"/>
    <col min="513" max="513" width="66" customWidth="1"/>
    <col min="514" max="514" width="5.33203125" customWidth="1"/>
    <col min="515" max="515" width="4.44140625" customWidth="1"/>
    <col min="516" max="517" width="11.88671875" customWidth="1"/>
    <col min="518" max="518" width="9.88671875" customWidth="1"/>
    <col min="519" max="519" width="12.5546875" customWidth="1"/>
    <col min="520" max="520" width="11.5546875" customWidth="1"/>
    <col min="521" max="522" width="12.33203125" customWidth="1"/>
    <col min="526" max="526" width="10.109375" customWidth="1"/>
    <col min="769" max="769" width="66" customWidth="1"/>
    <col min="770" max="770" width="5.33203125" customWidth="1"/>
    <col min="771" max="771" width="4.44140625" customWidth="1"/>
    <col min="772" max="773" width="11.88671875" customWidth="1"/>
    <col min="774" max="774" width="9.88671875" customWidth="1"/>
    <col min="775" max="775" width="12.5546875" customWidth="1"/>
    <col min="776" max="776" width="11.5546875" customWidth="1"/>
    <col min="777" max="778" width="12.33203125" customWidth="1"/>
    <col min="782" max="782" width="10.109375" customWidth="1"/>
    <col min="1025" max="1025" width="66" customWidth="1"/>
    <col min="1026" max="1026" width="5.33203125" customWidth="1"/>
    <col min="1027" max="1027" width="4.44140625" customWidth="1"/>
    <col min="1028" max="1029" width="11.88671875" customWidth="1"/>
    <col min="1030" max="1030" width="9.88671875" customWidth="1"/>
    <col min="1031" max="1031" width="12.5546875" customWidth="1"/>
    <col min="1032" max="1032" width="11.5546875" customWidth="1"/>
    <col min="1033" max="1034" width="12.33203125" customWidth="1"/>
    <col min="1038" max="1038" width="10.109375" customWidth="1"/>
    <col min="1281" max="1281" width="66" customWidth="1"/>
    <col min="1282" max="1282" width="5.33203125" customWidth="1"/>
    <col min="1283" max="1283" width="4.44140625" customWidth="1"/>
    <col min="1284" max="1285" width="11.88671875" customWidth="1"/>
    <col min="1286" max="1286" width="9.88671875" customWidth="1"/>
    <col min="1287" max="1287" width="12.5546875" customWidth="1"/>
    <col min="1288" max="1288" width="11.5546875" customWidth="1"/>
    <col min="1289" max="1290" width="12.33203125" customWidth="1"/>
    <col min="1294" max="1294" width="10.109375" customWidth="1"/>
    <col min="1537" max="1537" width="66" customWidth="1"/>
    <col min="1538" max="1538" width="5.33203125" customWidth="1"/>
    <col min="1539" max="1539" width="4.44140625" customWidth="1"/>
    <col min="1540" max="1541" width="11.88671875" customWidth="1"/>
    <col min="1542" max="1542" width="9.88671875" customWidth="1"/>
    <col min="1543" max="1543" width="12.5546875" customWidth="1"/>
    <col min="1544" max="1544" width="11.5546875" customWidth="1"/>
    <col min="1545" max="1546" width="12.33203125" customWidth="1"/>
    <col min="1550" max="1550" width="10.109375" customWidth="1"/>
    <col min="1793" max="1793" width="66" customWidth="1"/>
    <col min="1794" max="1794" width="5.33203125" customWidth="1"/>
    <col min="1795" max="1795" width="4.44140625" customWidth="1"/>
    <col min="1796" max="1797" width="11.88671875" customWidth="1"/>
    <col min="1798" max="1798" width="9.88671875" customWidth="1"/>
    <col min="1799" max="1799" width="12.5546875" customWidth="1"/>
    <col min="1800" max="1800" width="11.5546875" customWidth="1"/>
    <col min="1801" max="1802" width="12.33203125" customWidth="1"/>
    <col min="1806" max="1806" width="10.109375" customWidth="1"/>
    <col min="2049" max="2049" width="66" customWidth="1"/>
    <col min="2050" max="2050" width="5.33203125" customWidth="1"/>
    <col min="2051" max="2051" width="4.44140625" customWidth="1"/>
    <col min="2052" max="2053" width="11.88671875" customWidth="1"/>
    <col min="2054" max="2054" width="9.88671875" customWidth="1"/>
    <col min="2055" max="2055" width="12.5546875" customWidth="1"/>
    <col min="2056" max="2056" width="11.5546875" customWidth="1"/>
    <col min="2057" max="2058" width="12.33203125" customWidth="1"/>
    <col min="2062" max="2062" width="10.109375" customWidth="1"/>
    <col min="2305" max="2305" width="66" customWidth="1"/>
    <col min="2306" max="2306" width="5.33203125" customWidth="1"/>
    <col min="2307" max="2307" width="4.44140625" customWidth="1"/>
    <col min="2308" max="2309" width="11.88671875" customWidth="1"/>
    <col min="2310" max="2310" width="9.88671875" customWidth="1"/>
    <col min="2311" max="2311" width="12.5546875" customWidth="1"/>
    <col min="2312" max="2312" width="11.5546875" customWidth="1"/>
    <col min="2313" max="2314" width="12.33203125" customWidth="1"/>
    <col min="2318" max="2318" width="10.109375" customWidth="1"/>
    <col min="2561" max="2561" width="66" customWidth="1"/>
    <col min="2562" max="2562" width="5.33203125" customWidth="1"/>
    <col min="2563" max="2563" width="4.44140625" customWidth="1"/>
    <col min="2564" max="2565" width="11.88671875" customWidth="1"/>
    <col min="2566" max="2566" width="9.88671875" customWidth="1"/>
    <col min="2567" max="2567" width="12.5546875" customWidth="1"/>
    <col min="2568" max="2568" width="11.5546875" customWidth="1"/>
    <col min="2569" max="2570" width="12.33203125" customWidth="1"/>
    <col min="2574" max="2574" width="10.109375" customWidth="1"/>
    <col min="2817" max="2817" width="66" customWidth="1"/>
    <col min="2818" max="2818" width="5.33203125" customWidth="1"/>
    <col min="2819" max="2819" width="4.44140625" customWidth="1"/>
    <col min="2820" max="2821" width="11.88671875" customWidth="1"/>
    <col min="2822" max="2822" width="9.88671875" customWidth="1"/>
    <col min="2823" max="2823" width="12.5546875" customWidth="1"/>
    <col min="2824" max="2824" width="11.5546875" customWidth="1"/>
    <col min="2825" max="2826" width="12.33203125" customWidth="1"/>
    <col min="2830" max="2830" width="10.109375" customWidth="1"/>
    <col min="3073" max="3073" width="66" customWidth="1"/>
    <col min="3074" max="3074" width="5.33203125" customWidth="1"/>
    <col min="3075" max="3075" width="4.44140625" customWidth="1"/>
    <col min="3076" max="3077" width="11.88671875" customWidth="1"/>
    <col min="3078" max="3078" width="9.88671875" customWidth="1"/>
    <col min="3079" max="3079" width="12.5546875" customWidth="1"/>
    <col min="3080" max="3080" width="11.5546875" customWidth="1"/>
    <col min="3081" max="3082" width="12.33203125" customWidth="1"/>
    <col min="3086" max="3086" width="10.109375" customWidth="1"/>
    <col min="3329" max="3329" width="66" customWidth="1"/>
    <col min="3330" max="3330" width="5.33203125" customWidth="1"/>
    <col min="3331" max="3331" width="4.44140625" customWidth="1"/>
    <col min="3332" max="3333" width="11.88671875" customWidth="1"/>
    <col min="3334" max="3334" width="9.88671875" customWidth="1"/>
    <col min="3335" max="3335" width="12.5546875" customWidth="1"/>
    <col min="3336" max="3336" width="11.5546875" customWidth="1"/>
    <col min="3337" max="3338" width="12.33203125" customWidth="1"/>
    <col min="3342" max="3342" width="10.109375" customWidth="1"/>
    <col min="3585" max="3585" width="66" customWidth="1"/>
    <col min="3586" max="3586" width="5.33203125" customWidth="1"/>
    <col min="3587" max="3587" width="4.44140625" customWidth="1"/>
    <col min="3588" max="3589" width="11.88671875" customWidth="1"/>
    <col min="3590" max="3590" width="9.88671875" customWidth="1"/>
    <col min="3591" max="3591" width="12.5546875" customWidth="1"/>
    <col min="3592" max="3592" width="11.5546875" customWidth="1"/>
    <col min="3593" max="3594" width="12.33203125" customWidth="1"/>
    <col min="3598" max="3598" width="10.109375" customWidth="1"/>
    <col min="3841" max="3841" width="66" customWidth="1"/>
    <col min="3842" max="3842" width="5.33203125" customWidth="1"/>
    <col min="3843" max="3843" width="4.44140625" customWidth="1"/>
    <col min="3844" max="3845" width="11.88671875" customWidth="1"/>
    <col min="3846" max="3846" width="9.88671875" customWidth="1"/>
    <col min="3847" max="3847" width="12.5546875" customWidth="1"/>
    <col min="3848" max="3848" width="11.5546875" customWidth="1"/>
    <col min="3849" max="3850" width="12.33203125" customWidth="1"/>
    <col min="3854" max="3854" width="10.109375" customWidth="1"/>
    <col min="4097" max="4097" width="66" customWidth="1"/>
    <col min="4098" max="4098" width="5.33203125" customWidth="1"/>
    <col min="4099" max="4099" width="4.44140625" customWidth="1"/>
    <col min="4100" max="4101" width="11.88671875" customWidth="1"/>
    <col min="4102" max="4102" width="9.88671875" customWidth="1"/>
    <col min="4103" max="4103" width="12.5546875" customWidth="1"/>
    <col min="4104" max="4104" width="11.5546875" customWidth="1"/>
    <col min="4105" max="4106" width="12.33203125" customWidth="1"/>
    <col min="4110" max="4110" width="10.109375" customWidth="1"/>
    <col min="4353" max="4353" width="66" customWidth="1"/>
    <col min="4354" max="4354" width="5.33203125" customWidth="1"/>
    <col min="4355" max="4355" width="4.44140625" customWidth="1"/>
    <col min="4356" max="4357" width="11.88671875" customWidth="1"/>
    <col min="4358" max="4358" width="9.88671875" customWidth="1"/>
    <col min="4359" max="4359" width="12.5546875" customWidth="1"/>
    <col min="4360" max="4360" width="11.5546875" customWidth="1"/>
    <col min="4361" max="4362" width="12.33203125" customWidth="1"/>
    <col min="4366" max="4366" width="10.109375" customWidth="1"/>
    <col min="4609" max="4609" width="66" customWidth="1"/>
    <col min="4610" max="4610" width="5.33203125" customWidth="1"/>
    <col min="4611" max="4611" width="4.44140625" customWidth="1"/>
    <col min="4612" max="4613" width="11.88671875" customWidth="1"/>
    <col min="4614" max="4614" width="9.88671875" customWidth="1"/>
    <col min="4615" max="4615" width="12.5546875" customWidth="1"/>
    <col min="4616" max="4616" width="11.5546875" customWidth="1"/>
    <col min="4617" max="4618" width="12.33203125" customWidth="1"/>
    <col min="4622" max="4622" width="10.109375" customWidth="1"/>
    <col min="4865" max="4865" width="66" customWidth="1"/>
    <col min="4866" max="4866" width="5.33203125" customWidth="1"/>
    <col min="4867" max="4867" width="4.44140625" customWidth="1"/>
    <col min="4868" max="4869" width="11.88671875" customWidth="1"/>
    <col min="4870" max="4870" width="9.88671875" customWidth="1"/>
    <col min="4871" max="4871" width="12.5546875" customWidth="1"/>
    <col min="4872" max="4872" width="11.5546875" customWidth="1"/>
    <col min="4873" max="4874" width="12.33203125" customWidth="1"/>
    <col min="4878" max="4878" width="10.109375" customWidth="1"/>
    <col min="5121" max="5121" width="66" customWidth="1"/>
    <col min="5122" max="5122" width="5.33203125" customWidth="1"/>
    <col min="5123" max="5123" width="4.44140625" customWidth="1"/>
    <col min="5124" max="5125" width="11.88671875" customWidth="1"/>
    <col min="5126" max="5126" width="9.88671875" customWidth="1"/>
    <col min="5127" max="5127" width="12.5546875" customWidth="1"/>
    <col min="5128" max="5128" width="11.5546875" customWidth="1"/>
    <col min="5129" max="5130" width="12.33203125" customWidth="1"/>
    <col min="5134" max="5134" width="10.109375" customWidth="1"/>
    <col min="5377" max="5377" width="66" customWidth="1"/>
    <col min="5378" max="5378" width="5.33203125" customWidth="1"/>
    <col min="5379" max="5379" width="4.44140625" customWidth="1"/>
    <col min="5380" max="5381" width="11.88671875" customWidth="1"/>
    <col min="5382" max="5382" width="9.88671875" customWidth="1"/>
    <col min="5383" max="5383" width="12.5546875" customWidth="1"/>
    <col min="5384" max="5384" width="11.5546875" customWidth="1"/>
    <col min="5385" max="5386" width="12.33203125" customWidth="1"/>
    <col min="5390" max="5390" width="10.109375" customWidth="1"/>
    <col min="5633" max="5633" width="66" customWidth="1"/>
    <col min="5634" max="5634" width="5.33203125" customWidth="1"/>
    <col min="5635" max="5635" width="4.44140625" customWidth="1"/>
    <col min="5636" max="5637" width="11.88671875" customWidth="1"/>
    <col min="5638" max="5638" width="9.88671875" customWidth="1"/>
    <col min="5639" max="5639" width="12.5546875" customWidth="1"/>
    <col min="5640" max="5640" width="11.5546875" customWidth="1"/>
    <col min="5641" max="5642" width="12.33203125" customWidth="1"/>
    <col min="5646" max="5646" width="10.109375" customWidth="1"/>
    <col min="5889" max="5889" width="66" customWidth="1"/>
    <col min="5890" max="5890" width="5.33203125" customWidth="1"/>
    <col min="5891" max="5891" width="4.44140625" customWidth="1"/>
    <col min="5892" max="5893" width="11.88671875" customWidth="1"/>
    <col min="5894" max="5894" width="9.88671875" customWidth="1"/>
    <col min="5895" max="5895" width="12.5546875" customWidth="1"/>
    <col min="5896" max="5896" width="11.5546875" customWidth="1"/>
    <col min="5897" max="5898" width="12.33203125" customWidth="1"/>
    <col min="5902" max="5902" width="10.109375" customWidth="1"/>
    <col min="6145" max="6145" width="66" customWidth="1"/>
    <col min="6146" max="6146" width="5.33203125" customWidth="1"/>
    <col min="6147" max="6147" width="4.44140625" customWidth="1"/>
    <col min="6148" max="6149" width="11.88671875" customWidth="1"/>
    <col min="6150" max="6150" width="9.88671875" customWidth="1"/>
    <col min="6151" max="6151" width="12.5546875" customWidth="1"/>
    <col min="6152" max="6152" width="11.5546875" customWidth="1"/>
    <col min="6153" max="6154" width="12.33203125" customWidth="1"/>
    <col min="6158" max="6158" width="10.109375" customWidth="1"/>
    <col min="6401" max="6401" width="66" customWidth="1"/>
    <col min="6402" max="6402" width="5.33203125" customWidth="1"/>
    <col min="6403" max="6403" width="4.44140625" customWidth="1"/>
    <col min="6404" max="6405" width="11.88671875" customWidth="1"/>
    <col min="6406" max="6406" width="9.88671875" customWidth="1"/>
    <col min="6407" max="6407" width="12.5546875" customWidth="1"/>
    <col min="6408" max="6408" width="11.5546875" customWidth="1"/>
    <col min="6409" max="6410" width="12.33203125" customWidth="1"/>
    <col min="6414" max="6414" width="10.109375" customWidth="1"/>
    <col min="6657" max="6657" width="66" customWidth="1"/>
    <col min="6658" max="6658" width="5.33203125" customWidth="1"/>
    <col min="6659" max="6659" width="4.44140625" customWidth="1"/>
    <col min="6660" max="6661" width="11.88671875" customWidth="1"/>
    <col min="6662" max="6662" width="9.88671875" customWidth="1"/>
    <col min="6663" max="6663" width="12.5546875" customWidth="1"/>
    <col min="6664" max="6664" width="11.5546875" customWidth="1"/>
    <col min="6665" max="6666" width="12.33203125" customWidth="1"/>
    <col min="6670" max="6670" width="10.109375" customWidth="1"/>
    <col min="6913" max="6913" width="66" customWidth="1"/>
    <col min="6914" max="6914" width="5.33203125" customWidth="1"/>
    <col min="6915" max="6915" width="4.44140625" customWidth="1"/>
    <col min="6916" max="6917" width="11.88671875" customWidth="1"/>
    <col min="6918" max="6918" width="9.88671875" customWidth="1"/>
    <col min="6919" max="6919" width="12.5546875" customWidth="1"/>
    <col min="6920" max="6920" width="11.5546875" customWidth="1"/>
    <col min="6921" max="6922" width="12.33203125" customWidth="1"/>
    <col min="6926" max="6926" width="10.109375" customWidth="1"/>
    <col min="7169" max="7169" width="66" customWidth="1"/>
    <col min="7170" max="7170" width="5.33203125" customWidth="1"/>
    <col min="7171" max="7171" width="4.44140625" customWidth="1"/>
    <col min="7172" max="7173" width="11.88671875" customWidth="1"/>
    <col min="7174" max="7174" width="9.88671875" customWidth="1"/>
    <col min="7175" max="7175" width="12.5546875" customWidth="1"/>
    <col min="7176" max="7176" width="11.5546875" customWidth="1"/>
    <col min="7177" max="7178" width="12.33203125" customWidth="1"/>
    <col min="7182" max="7182" width="10.109375" customWidth="1"/>
    <col min="7425" max="7425" width="66" customWidth="1"/>
    <col min="7426" max="7426" width="5.33203125" customWidth="1"/>
    <col min="7427" max="7427" width="4.44140625" customWidth="1"/>
    <col min="7428" max="7429" width="11.88671875" customWidth="1"/>
    <col min="7430" max="7430" width="9.88671875" customWidth="1"/>
    <col min="7431" max="7431" width="12.5546875" customWidth="1"/>
    <col min="7432" max="7432" width="11.5546875" customWidth="1"/>
    <col min="7433" max="7434" width="12.33203125" customWidth="1"/>
    <col min="7438" max="7438" width="10.109375" customWidth="1"/>
    <col min="7681" max="7681" width="66" customWidth="1"/>
    <col min="7682" max="7682" width="5.33203125" customWidth="1"/>
    <col min="7683" max="7683" width="4.44140625" customWidth="1"/>
    <col min="7684" max="7685" width="11.88671875" customWidth="1"/>
    <col min="7686" max="7686" width="9.88671875" customWidth="1"/>
    <col min="7687" max="7687" width="12.5546875" customWidth="1"/>
    <col min="7688" max="7688" width="11.5546875" customWidth="1"/>
    <col min="7689" max="7690" width="12.33203125" customWidth="1"/>
    <col min="7694" max="7694" width="10.109375" customWidth="1"/>
    <col min="7937" max="7937" width="66" customWidth="1"/>
    <col min="7938" max="7938" width="5.33203125" customWidth="1"/>
    <col min="7939" max="7939" width="4.44140625" customWidth="1"/>
    <col min="7940" max="7941" width="11.88671875" customWidth="1"/>
    <col min="7942" max="7942" width="9.88671875" customWidth="1"/>
    <col min="7943" max="7943" width="12.5546875" customWidth="1"/>
    <col min="7944" max="7944" width="11.5546875" customWidth="1"/>
    <col min="7945" max="7946" width="12.33203125" customWidth="1"/>
    <col min="7950" max="7950" width="10.109375" customWidth="1"/>
    <col min="8193" max="8193" width="66" customWidth="1"/>
    <col min="8194" max="8194" width="5.33203125" customWidth="1"/>
    <col min="8195" max="8195" width="4.44140625" customWidth="1"/>
    <col min="8196" max="8197" width="11.88671875" customWidth="1"/>
    <col min="8198" max="8198" width="9.88671875" customWidth="1"/>
    <col min="8199" max="8199" width="12.5546875" customWidth="1"/>
    <col min="8200" max="8200" width="11.5546875" customWidth="1"/>
    <col min="8201" max="8202" width="12.33203125" customWidth="1"/>
    <col min="8206" max="8206" width="10.109375" customWidth="1"/>
    <col min="8449" max="8449" width="66" customWidth="1"/>
    <col min="8450" max="8450" width="5.33203125" customWidth="1"/>
    <col min="8451" max="8451" width="4.44140625" customWidth="1"/>
    <col min="8452" max="8453" width="11.88671875" customWidth="1"/>
    <col min="8454" max="8454" width="9.88671875" customWidth="1"/>
    <col min="8455" max="8455" width="12.5546875" customWidth="1"/>
    <col min="8456" max="8456" width="11.5546875" customWidth="1"/>
    <col min="8457" max="8458" width="12.33203125" customWidth="1"/>
    <col min="8462" max="8462" width="10.109375" customWidth="1"/>
    <col min="8705" max="8705" width="66" customWidth="1"/>
    <col min="8706" max="8706" width="5.33203125" customWidth="1"/>
    <col min="8707" max="8707" width="4.44140625" customWidth="1"/>
    <col min="8708" max="8709" width="11.88671875" customWidth="1"/>
    <col min="8710" max="8710" width="9.88671875" customWidth="1"/>
    <col min="8711" max="8711" width="12.5546875" customWidth="1"/>
    <col min="8712" max="8712" width="11.5546875" customWidth="1"/>
    <col min="8713" max="8714" width="12.33203125" customWidth="1"/>
    <col min="8718" max="8718" width="10.109375" customWidth="1"/>
    <col min="8961" max="8961" width="66" customWidth="1"/>
    <col min="8962" max="8962" width="5.33203125" customWidth="1"/>
    <col min="8963" max="8963" width="4.44140625" customWidth="1"/>
    <col min="8964" max="8965" width="11.88671875" customWidth="1"/>
    <col min="8966" max="8966" width="9.88671875" customWidth="1"/>
    <col min="8967" max="8967" width="12.5546875" customWidth="1"/>
    <col min="8968" max="8968" width="11.5546875" customWidth="1"/>
    <col min="8969" max="8970" width="12.33203125" customWidth="1"/>
    <col min="8974" max="8974" width="10.109375" customWidth="1"/>
    <col min="9217" max="9217" width="66" customWidth="1"/>
    <col min="9218" max="9218" width="5.33203125" customWidth="1"/>
    <col min="9219" max="9219" width="4.44140625" customWidth="1"/>
    <col min="9220" max="9221" width="11.88671875" customWidth="1"/>
    <col min="9222" max="9222" width="9.88671875" customWidth="1"/>
    <col min="9223" max="9223" width="12.5546875" customWidth="1"/>
    <col min="9224" max="9224" width="11.5546875" customWidth="1"/>
    <col min="9225" max="9226" width="12.33203125" customWidth="1"/>
    <col min="9230" max="9230" width="10.109375" customWidth="1"/>
    <col min="9473" max="9473" width="66" customWidth="1"/>
    <col min="9474" max="9474" width="5.33203125" customWidth="1"/>
    <col min="9475" max="9475" width="4.44140625" customWidth="1"/>
    <col min="9476" max="9477" width="11.88671875" customWidth="1"/>
    <col min="9478" max="9478" width="9.88671875" customWidth="1"/>
    <col min="9479" max="9479" width="12.5546875" customWidth="1"/>
    <col min="9480" max="9480" width="11.5546875" customWidth="1"/>
    <col min="9481" max="9482" width="12.33203125" customWidth="1"/>
    <col min="9486" max="9486" width="10.109375" customWidth="1"/>
    <col min="9729" max="9729" width="66" customWidth="1"/>
    <col min="9730" max="9730" width="5.33203125" customWidth="1"/>
    <col min="9731" max="9731" width="4.44140625" customWidth="1"/>
    <col min="9732" max="9733" width="11.88671875" customWidth="1"/>
    <col min="9734" max="9734" width="9.88671875" customWidth="1"/>
    <col min="9735" max="9735" width="12.5546875" customWidth="1"/>
    <col min="9736" max="9736" width="11.5546875" customWidth="1"/>
    <col min="9737" max="9738" width="12.33203125" customWidth="1"/>
    <col min="9742" max="9742" width="10.109375" customWidth="1"/>
    <col min="9985" max="9985" width="66" customWidth="1"/>
    <col min="9986" max="9986" width="5.33203125" customWidth="1"/>
    <col min="9987" max="9987" width="4.44140625" customWidth="1"/>
    <col min="9988" max="9989" width="11.88671875" customWidth="1"/>
    <col min="9990" max="9990" width="9.88671875" customWidth="1"/>
    <col min="9991" max="9991" width="12.5546875" customWidth="1"/>
    <col min="9992" max="9992" width="11.5546875" customWidth="1"/>
    <col min="9993" max="9994" width="12.33203125" customWidth="1"/>
    <col min="9998" max="9998" width="10.109375" customWidth="1"/>
    <col min="10241" max="10241" width="66" customWidth="1"/>
    <col min="10242" max="10242" width="5.33203125" customWidth="1"/>
    <col min="10243" max="10243" width="4.44140625" customWidth="1"/>
    <col min="10244" max="10245" width="11.88671875" customWidth="1"/>
    <col min="10246" max="10246" width="9.88671875" customWidth="1"/>
    <col min="10247" max="10247" width="12.5546875" customWidth="1"/>
    <col min="10248" max="10248" width="11.5546875" customWidth="1"/>
    <col min="10249" max="10250" width="12.33203125" customWidth="1"/>
    <col min="10254" max="10254" width="10.109375" customWidth="1"/>
    <col min="10497" max="10497" width="66" customWidth="1"/>
    <col min="10498" max="10498" width="5.33203125" customWidth="1"/>
    <col min="10499" max="10499" width="4.44140625" customWidth="1"/>
    <col min="10500" max="10501" width="11.88671875" customWidth="1"/>
    <col min="10502" max="10502" width="9.88671875" customWidth="1"/>
    <col min="10503" max="10503" width="12.5546875" customWidth="1"/>
    <col min="10504" max="10504" width="11.5546875" customWidth="1"/>
    <col min="10505" max="10506" width="12.33203125" customWidth="1"/>
    <col min="10510" max="10510" width="10.109375" customWidth="1"/>
    <col min="10753" max="10753" width="66" customWidth="1"/>
    <col min="10754" max="10754" width="5.33203125" customWidth="1"/>
    <col min="10755" max="10755" width="4.44140625" customWidth="1"/>
    <col min="10756" max="10757" width="11.88671875" customWidth="1"/>
    <col min="10758" max="10758" width="9.88671875" customWidth="1"/>
    <col min="10759" max="10759" width="12.5546875" customWidth="1"/>
    <col min="10760" max="10760" width="11.5546875" customWidth="1"/>
    <col min="10761" max="10762" width="12.33203125" customWidth="1"/>
    <col min="10766" max="10766" width="10.109375" customWidth="1"/>
    <col min="11009" max="11009" width="66" customWidth="1"/>
    <col min="11010" max="11010" width="5.33203125" customWidth="1"/>
    <col min="11011" max="11011" width="4.44140625" customWidth="1"/>
    <col min="11012" max="11013" width="11.88671875" customWidth="1"/>
    <col min="11014" max="11014" width="9.88671875" customWidth="1"/>
    <col min="11015" max="11015" width="12.5546875" customWidth="1"/>
    <col min="11016" max="11016" width="11.5546875" customWidth="1"/>
    <col min="11017" max="11018" width="12.33203125" customWidth="1"/>
    <col min="11022" max="11022" width="10.109375" customWidth="1"/>
    <col min="11265" max="11265" width="66" customWidth="1"/>
    <col min="11266" max="11266" width="5.33203125" customWidth="1"/>
    <col min="11267" max="11267" width="4.44140625" customWidth="1"/>
    <col min="11268" max="11269" width="11.88671875" customWidth="1"/>
    <col min="11270" max="11270" width="9.88671875" customWidth="1"/>
    <col min="11271" max="11271" width="12.5546875" customWidth="1"/>
    <col min="11272" max="11272" width="11.5546875" customWidth="1"/>
    <col min="11273" max="11274" width="12.33203125" customWidth="1"/>
    <col min="11278" max="11278" width="10.109375" customWidth="1"/>
    <col min="11521" max="11521" width="66" customWidth="1"/>
    <col min="11522" max="11522" width="5.33203125" customWidth="1"/>
    <col min="11523" max="11523" width="4.44140625" customWidth="1"/>
    <col min="11524" max="11525" width="11.88671875" customWidth="1"/>
    <col min="11526" max="11526" width="9.88671875" customWidth="1"/>
    <col min="11527" max="11527" width="12.5546875" customWidth="1"/>
    <col min="11528" max="11528" width="11.5546875" customWidth="1"/>
    <col min="11529" max="11530" width="12.33203125" customWidth="1"/>
    <col min="11534" max="11534" width="10.109375" customWidth="1"/>
    <col min="11777" max="11777" width="66" customWidth="1"/>
    <col min="11778" max="11778" width="5.33203125" customWidth="1"/>
    <col min="11779" max="11779" width="4.44140625" customWidth="1"/>
    <col min="11780" max="11781" width="11.88671875" customWidth="1"/>
    <col min="11782" max="11782" width="9.88671875" customWidth="1"/>
    <col min="11783" max="11783" width="12.5546875" customWidth="1"/>
    <col min="11784" max="11784" width="11.5546875" customWidth="1"/>
    <col min="11785" max="11786" width="12.33203125" customWidth="1"/>
    <col min="11790" max="11790" width="10.109375" customWidth="1"/>
    <col min="12033" max="12033" width="66" customWidth="1"/>
    <col min="12034" max="12034" width="5.33203125" customWidth="1"/>
    <col min="12035" max="12035" width="4.44140625" customWidth="1"/>
    <col min="12036" max="12037" width="11.88671875" customWidth="1"/>
    <col min="12038" max="12038" width="9.88671875" customWidth="1"/>
    <col min="12039" max="12039" width="12.5546875" customWidth="1"/>
    <col min="12040" max="12040" width="11.5546875" customWidth="1"/>
    <col min="12041" max="12042" width="12.33203125" customWidth="1"/>
    <col min="12046" max="12046" width="10.109375" customWidth="1"/>
    <col min="12289" max="12289" width="66" customWidth="1"/>
    <col min="12290" max="12290" width="5.33203125" customWidth="1"/>
    <col min="12291" max="12291" width="4.44140625" customWidth="1"/>
    <col min="12292" max="12293" width="11.88671875" customWidth="1"/>
    <col min="12294" max="12294" width="9.88671875" customWidth="1"/>
    <col min="12295" max="12295" width="12.5546875" customWidth="1"/>
    <col min="12296" max="12296" width="11.5546875" customWidth="1"/>
    <col min="12297" max="12298" width="12.33203125" customWidth="1"/>
    <col min="12302" max="12302" width="10.109375" customWidth="1"/>
    <col min="12545" max="12545" width="66" customWidth="1"/>
    <col min="12546" max="12546" width="5.33203125" customWidth="1"/>
    <col min="12547" max="12547" width="4.44140625" customWidth="1"/>
    <col min="12548" max="12549" width="11.88671875" customWidth="1"/>
    <col min="12550" max="12550" width="9.88671875" customWidth="1"/>
    <col min="12551" max="12551" width="12.5546875" customWidth="1"/>
    <col min="12552" max="12552" width="11.5546875" customWidth="1"/>
    <col min="12553" max="12554" width="12.33203125" customWidth="1"/>
    <col min="12558" max="12558" width="10.109375" customWidth="1"/>
    <col min="12801" max="12801" width="66" customWidth="1"/>
    <col min="12802" max="12802" width="5.33203125" customWidth="1"/>
    <col min="12803" max="12803" width="4.44140625" customWidth="1"/>
    <col min="12804" max="12805" width="11.88671875" customWidth="1"/>
    <col min="12806" max="12806" width="9.88671875" customWidth="1"/>
    <col min="12807" max="12807" width="12.5546875" customWidth="1"/>
    <col min="12808" max="12808" width="11.5546875" customWidth="1"/>
    <col min="12809" max="12810" width="12.33203125" customWidth="1"/>
    <col min="12814" max="12814" width="10.109375" customWidth="1"/>
    <col min="13057" max="13057" width="66" customWidth="1"/>
    <col min="13058" max="13058" width="5.33203125" customWidth="1"/>
    <col min="13059" max="13059" width="4.44140625" customWidth="1"/>
    <col min="13060" max="13061" width="11.88671875" customWidth="1"/>
    <col min="13062" max="13062" width="9.88671875" customWidth="1"/>
    <col min="13063" max="13063" width="12.5546875" customWidth="1"/>
    <col min="13064" max="13064" width="11.5546875" customWidth="1"/>
    <col min="13065" max="13066" width="12.33203125" customWidth="1"/>
    <col min="13070" max="13070" width="10.109375" customWidth="1"/>
    <col min="13313" max="13313" width="66" customWidth="1"/>
    <col min="13314" max="13314" width="5.33203125" customWidth="1"/>
    <col min="13315" max="13315" width="4.44140625" customWidth="1"/>
    <col min="13316" max="13317" width="11.88671875" customWidth="1"/>
    <col min="13318" max="13318" width="9.88671875" customWidth="1"/>
    <col min="13319" max="13319" width="12.5546875" customWidth="1"/>
    <col min="13320" max="13320" width="11.5546875" customWidth="1"/>
    <col min="13321" max="13322" width="12.33203125" customWidth="1"/>
    <col min="13326" max="13326" width="10.109375" customWidth="1"/>
    <col min="13569" max="13569" width="66" customWidth="1"/>
    <col min="13570" max="13570" width="5.33203125" customWidth="1"/>
    <col min="13571" max="13571" width="4.44140625" customWidth="1"/>
    <col min="13572" max="13573" width="11.88671875" customWidth="1"/>
    <col min="13574" max="13574" width="9.88671875" customWidth="1"/>
    <col min="13575" max="13575" width="12.5546875" customWidth="1"/>
    <col min="13576" max="13576" width="11.5546875" customWidth="1"/>
    <col min="13577" max="13578" width="12.33203125" customWidth="1"/>
    <col min="13582" max="13582" width="10.109375" customWidth="1"/>
    <col min="13825" max="13825" width="66" customWidth="1"/>
    <col min="13826" max="13826" width="5.33203125" customWidth="1"/>
    <col min="13827" max="13827" width="4.44140625" customWidth="1"/>
    <col min="13828" max="13829" width="11.88671875" customWidth="1"/>
    <col min="13830" max="13830" width="9.88671875" customWidth="1"/>
    <col min="13831" max="13831" width="12.5546875" customWidth="1"/>
    <col min="13832" max="13832" width="11.5546875" customWidth="1"/>
    <col min="13833" max="13834" width="12.33203125" customWidth="1"/>
    <col min="13838" max="13838" width="10.109375" customWidth="1"/>
    <col min="14081" max="14081" width="66" customWidth="1"/>
    <col min="14082" max="14082" width="5.33203125" customWidth="1"/>
    <col min="14083" max="14083" width="4.44140625" customWidth="1"/>
    <col min="14084" max="14085" width="11.88671875" customWidth="1"/>
    <col min="14086" max="14086" width="9.88671875" customWidth="1"/>
    <col min="14087" max="14087" width="12.5546875" customWidth="1"/>
    <col min="14088" max="14088" width="11.5546875" customWidth="1"/>
    <col min="14089" max="14090" width="12.33203125" customWidth="1"/>
    <col min="14094" max="14094" width="10.109375" customWidth="1"/>
    <col min="14337" max="14337" width="66" customWidth="1"/>
    <col min="14338" max="14338" width="5.33203125" customWidth="1"/>
    <col min="14339" max="14339" width="4.44140625" customWidth="1"/>
    <col min="14340" max="14341" width="11.88671875" customWidth="1"/>
    <col min="14342" max="14342" width="9.88671875" customWidth="1"/>
    <col min="14343" max="14343" width="12.5546875" customWidth="1"/>
    <col min="14344" max="14344" width="11.5546875" customWidth="1"/>
    <col min="14345" max="14346" width="12.33203125" customWidth="1"/>
    <col min="14350" max="14350" width="10.109375" customWidth="1"/>
    <col min="14593" max="14593" width="66" customWidth="1"/>
    <col min="14594" max="14594" width="5.33203125" customWidth="1"/>
    <col min="14595" max="14595" width="4.44140625" customWidth="1"/>
    <col min="14596" max="14597" width="11.88671875" customWidth="1"/>
    <col min="14598" max="14598" width="9.88671875" customWidth="1"/>
    <col min="14599" max="14599" width="12.5546875" customWidth="1"/>
    <col min="14600" max="14600" width="11.5546875" customWidth="1"/>
    <col min="14601" max="14602" width="12.33203125" customWidth="1"/>
    <col min="14606" max="14606" width="10.109375" customWidth="1"/>
    <col min="14849" max="14849" width="66" customWidth="1"/>
    <col min="14850" max="14850" width="5.33203125" customWidth="1"/>
    <col min="14851" max="14851" width="4.44140625" customWidth="1"/>
    <col min="14852" max="14853" width="11.88671875" customWidth="1"/>
    <col min="14854" max="14854" width="9.88671875" customWidth="1"/>
    <col min="14855" max="14855" width="12.5546875" customWidth="1"/>
    <col min="14856" max="14856" width="11.5546875" customWidth="1"/>
    <col min="14857" max="14858" width="12.33203125" customWidth="1"/>
    <col min="14862" max="14862" width="10.109375" customWidth="1"/>
    <col min="15105" max="15105" width="66" customWidth="1"/>
    <col min="15106" max="15106" width="5.33203125" customWidth="1"/>
    <col min="15107" max="15107" width="4.44140625" customWidth="1"/>
    <col min="15108" max="15109" width="11.88671875" customWidth="1"/>
    <col min="15110" max="15110" width="9.88671875" customWidth="1"/>
    <col min="15111" max="15111" width="12.5546875" customWidth="1"/>
    <col min="15112" max="15112" width="11.5546875" customWidth="1"/>
    <col min="15113" max="15114" width="12.33203125" customWidth="1"/>
    <col min="15118" max="15118" width="10.109375" customWidth="1"/>
    <col min="15361" max="15361" width="66" customWidth="1"/>
    <col min="15362" max="15362" width="5.33203125" customWidth="1"/>
    <col min="15363" max="15363" width="4.44140625" customWidth="1"/>
    <col min="15364" max="15365" width="11.88671875" customWidth="1"/>
    <col min="15366" max="15366" width="9.88671875" customWidth="1"/>
    <col min="15367" max="15367" width="12.5546875" customWidth="1"/>
    <col min="15368" max="15368" width="11.5546875" customWidth="1"/>
    <col min="15369" max="15370" width="12.33203125" customWidth="1"/>
    <col min="15374" max="15374" width="10.109375" customWidth="1"/>
    <col min="15617" max="15617" width="66" customWidth="1"/>
    <col min="15618" max="15618" width="5.33203125" customWidth="1"/>
    <col min="15619" max="15619" width="4.44140625" customWidth="1"/>
    <col min="15620" max="15621" width="11.88671875" customWidth="1"/>
    <col min="15622" max="15622" width="9.88671875" customWidth="1"/>
    <col min="15623" max="15623" width="12.5546875" customWidth="1"/>
    <col min="15624" max="15624" width="11.5546875" customWidth="1"/>
    <col min="15625" max="15626" width="12.33203125" customWidth="1"/>
    <col min="15630" max="15630" width="10.109375" customWidth="1"/>
    <col min="15873" max="15873" width="66" customWidth="1"/>
    <col min="15874" max="15874" width="5.33203125" customWidth="1"/>
    <col min="15875" max="15875" width="4.44140625" customWidth="1"/>
    <col min="15876" max="15877" width="11.88671875" customWidth="1"/>
    <col min="15878" max="15878" width="9.88671875" customWidth="1"/>
    <col min="15879" max="15879" width="12.5546875" customWidth="1"/>
    <col min="15880" max="15880" width="11.5546875" customWidth="1"/>
    <col min="15881" max="15882" width="12.33203125" customWidth="1"/>
    <col min="15886" max="15886" width="10.109375" customWidth="1"/>
    <col min="16129" max="16129" width="66" customWidth="1"/>
    <col min="16130" max="16130" width="5.33203125" customWidth="1"/>
    <col min="16131" max="16131" width="4.44140625" customWidth="1"/>
    <col min="16132" max="16133" width="11.88671875" customWidth="1"/>
    <col min="16134" max="16134" width="9.88671875" customWidth="1"/>
    <col min="16135" max="16135" width="12.5546875" customWidth="1"/>
    <col min="16136" max="16136" width="11.5546875" customWidth="1"/>
    <col min="16137" max="16138" width="12.332031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135</v>
      </c>
      <c r="E15" s="23" t="str">
        <f>IF(D15&gt;0,VLOOKUP(D15,[2]ДовидникКФК!A$1:B$65536,2,FALSE),"")</f>
        <v>Загальноосвітні школи (в т.ч. школа-дитячий садок, інтернат при школі), спеціалізовані школи, ліцеі, гімназіі, колегіуми</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1.4" x14ac:dyDescent="0.2">
      <c r="A23" s="39" t="s">
        <v>156</v>
      </c>
      <c r="B23" s="39" t="s">
        <v>27</v>
      </c>
      <c r="C23" s="40" t="s">
        <v>28</v>
      </c>
      <c r="D23" s="781">
        <f>D24+D58+D78+D83+D86</f>
        <v>100260571</v>
      </c>
      <c r="E23" s="781">
        <v>100260571</v>
      </c>
      <c r="F23" s="781">
        <f>F24+F58+F78+F83+F86</f>
        <v>0</v>
      </c>
      <c r="G23" s="781">
        <f>G24+G58+G78+G83+G86</f>
        <v>96524282.359999999</v>
      </c>
      <c r="H23" s="781">
        <f>H24+H58+H78+H83+H86</f>
        <v>96524282.359999999</v>
      </c>
      <c r="I23" s="781">
        <f>I24+I58+I78+I83+I86</f>
        <v>96291729.629999995</v>
      </c>
      <c r="J23" s="781">
        <f>F23+G23-H23</f>
        <v>0</v>
      </c>
    </row>
    <row r="24" spans="1:12" s="12" customFormat="1" ht="20.399999999999999" x14ac:dyDescent="0.2">
      <c r="A24" s="35" t="s">
        <v>760</v>
      </c>
      <c r="B24" s="39">
        <v>2000</v>
      </c>
      <c r="C24" s="40" t="s">
        <v>29</v>
      </c>
      <c r="D24" s="781">
        <f t="shared" ref="D24:I24" si="0">D25+D30+D46+D49+D53+D57</f>
        <v>100260571</v>
      </c>
      <c r="E24" s="794">
        <v>0</v>
      </c>
      <c r="F24" s="781">
        <f t="shared" si="0"/>
        <v>0</v>
      </c>
      <c r="G24" s="781">
        <f t="shared" si="0"/>
        <v>96524282.359999999</v>
      </c>
      <c r="H24" s="781">
        <f t="shared" si="0"/>
        <v>96524282.359999999</v>
      </c>
      <c r="I24" s="781">
        <f t="shared" si="0"/>
        <v>96291729.629999995</v>
      </c>
      <c r="J24" s="781">
        <f t="shared" ref="J24:J86" si="1">F24+G24-H24</f>
        <v>0</v>
      </c>
    </row>
    <row r="25" spans="1:12" s="12" customFormat="1" ht="12" x14ac:dyDescent="0.2">
      <c r="A25" s="48" t="s">
        <v>30</v>
      </c>
      <c r="B25" s="39">
        <v>2100</v>
      </c>
      <c r="C25" s="40" t="s">
        <v>31</v>
      </c>
      <c r="D25" s="781">
        <f>D26+D29</f>
        <v>73406270</v>
      </c>
      <c r="E25" s="794">
        <v>0</v>
      </c>
      <c r="F25" s="781">
        <f>F26+F29</f>
        <v>0</v>
      </c>
      <c r="G25" s="781">
        <f>G26+G29</f>
        <v>73304893.409999996</v>
      </c>
      <c r="H25" s="781">
        <f>H26+H29</f>
        <v>73304893.409999996</v>
      </c>
      <c r="I25" s="781">
        <f>I26+I29</f>
        <v>73304893.409999996</v>
      </c>
      <c r="J25" s="781">
        <f t="shared" si="1"/>
        <v>0</v>
      </c>
    </row>
    <row r="26" spans="1:12" s="12" customFormat="1" ht="13.2" x14ac:dyDescent="0.3">
      <c r="A26" s="49" t="s">
        <v>32</v>
      </c>
      <c r="B26" s="50">
        <v>2110</v>
      </c>
      <c r="C26" s="133" t="s">
        <v>33</v>
      </c>
      <c r="D26" s="783">
        <f t="shared" ref="D26:I26" si="2">SUM(D27:D28)</f>
        <v>53779710</v>
      </c>
      <c r="E26" s="784">
        <v>53779710</v>
      </c>
      <c r="F26" s="783">
        <f t="shared" si="2"/>
        <v>0</v>
      </c>
      <c r="G26" s="783">
        <f>G27+G28</f>
        <v>53751667.210000001</v>
      </c>
      <c r="H26" s="783">
        <f>SUM(H27:H28)</f>
        <v>53751667.210000001</v>
      </c>
      <c r="I26" s="783">
        <f t="shared" si="2"/>
        <v>53751667.210000001</v>
      </c>
      <c r="J26" s="819">
        <f t="shared" si="1"/>
        <v>0</v>
      </c>
    </row>
    <row r="27" spans="1:12" s="12" customFormat="1" ht="20.399999999999999" x14ac:dyDescent="0.3">
      <c r="A27" s="51" t="s">
        <v>34</v>
      </c>
      <c r="B27" s="35">
        <v>2111</v>
      </c>
      <c r="C27" s="166" t="s">
        <v>35</v>
      </c>
      <c r="D27" s="784">
        <v>53779710</v>
      </c>
      <c r="E27" s="794">
        <v>0</v>
      </c>
      <c r="F27" s="786">
        <v>0</v>
      </c>
      <c r="G27" s="786">
        <v>53751667.210000001</v>
      </c>
      <c r="H27" s="786">
        <f>G27</f>
        <v>53751667.210000001</v>
      </c>
      <c r="I27" s="786">
        <v>53751667.210000001</v>
      </c>
      <c r="J27" s="820">
        <f t="shared" si="1"/>
        <v>0</v>
      </c>
    </row>
    <row r="28" spans="1:12" s="12" customFormat="1" ht="51" x14ac:dyDescent="0.2">
      <c r="A28" s="51" t="s">
        <v>36</v>
      </c>
      <c r="B28" s="35">
        <v>2112</v>
      </c>
      <c r="C28" s="166" t="s">
        <v>37</v>
      </c>
      <c r="D28" s="786">
        <v>0</v>
      </c>
      <c r="E28" s="787">
        <v>0</v>
      </c>
      <c r="F28" s="786">
        <v>0</v>
      </c>
      <c r="G28" s="786"/>
      <c r="H28" s="786"/>
      <c r="I28" s="786"/>
      <c r="J28" s="820">
        <f t="shared" si="1"/>
        <v>0</v>
      </c>
    </row>
    <row r="29" spans="1:12" s="12" customFormat="1" ht="30.6" x14ac:dyDescent="0.3">
      <c r="A29" s="52" t="s">
        <v>38</v>
      </c>
      <c r="B29" s="50">
        <v>2120</v>
      </c>
      <c r="C29" s="133" t="s">
        <v>39</v>
      </c>
      <c r="D29" s="789">
        <v>19626560</v>
      </c>
      <c r="E29" s="789">
        <v>19626560</v>
      </c>
      <c r="F29" s="790">
        <v>0</v>
      </c>
      <c r="G29" s="790">
        <v>19553226.199999999</v>
      </c>
      <c r="H29" s="790">
        <f>G29</f>
        <v>19553226.199999999</v>
      </c>
      <c r="I29" s="790">
        <v>19553226.199999999</v>
      </c>
      <c r="J29" s="819">
        <f t="shared" si="1"/>
        <v>0</v>
      </c>
    </row>
    <row r="30" spans="1:12" s="12" customFormat="1" ht="11.25" customHeight="1" x14ac:dyDescent="0.2">
      <c r="A30" s="53" t="s">
        <v>40</v>
      </c>
      <c r="B30" s="39">
        <v>2200</v>
      </c>
      <c r="C30" s="40" t="s">
        <v>41</v>
      </c>
      <c r="D30" s="791">
        <f>SUM(D31:D37)+D43</f>
        <v>26701708</v>
      </c>
      <c r="E30" s="794">
        <v>0</v>
      </c>
      <c r="F30" s="791">
        <f>SUM(F31:F37)+F43</f>
        <v>0</v>
      </c>
      <c r="G30" s="791">
        <f>SUM(G31:G37)+G43</f>
        <v>23076896.240000002</v>
      </c>
      <c r="H30" s="791">
        <f>SUM(H31:H37)+H43</f>
        <v>23076896.240000002</v>
      </c>
      <c r="I30" s="791">
        <f>SUM(I31:I37)+I43</f>
        <v>22851846.939999998</v>
      </c>
      <c r="J30" s="781">
        <f t="shared" si="1"/>
        <v>0</v>
      </c>
    </row>
    <row r="31" spans="1:12" s="12" customFormat="1" ht="12" customHeight="1" x14ac:dyDescent="0.3">
      <c r="A31" s="49" t="s">
        <v>42</v>
      </c>
      <c r="B31" s="50">
        <v>2210</v>
      </c>
      <c r="C31" s="133" t="s">
        <v>43</v>
      </c>
      <c r="D31" s="821">
        <v>968623</v>
      </c>
      <c r="E31" s="794">
        <v>0</v>
      </c>
      <c r="F31" s="790">
        <v>0</v>
      </c>
      <c r="G31" s="790">
        <v>264490.21999999997</v>
      </c>
      <c r="H31" s="790">
        <f>G31</f>
        <v>264490.21999999997</v>
      </c>
      <c r="I31" s="790">
        <v>245753.53</v>
      </c>
      <c r="J31" s="819">
        <f t="shared" si="1"/>
        <v>0</v>
      </c>
    </row>
    <row r="32" spans="1:12" s="12" customFormat="1" ht="51" x14ac:dyDescent="0.3">
      <c r="A32" s="49" t="s">
        <v>44</v>
      </c>
      <c r="B32" s="50">
        <v>2220</v>
      </c>
      <c r="C32" s="50">
        <v>100</v>
      </c>
      <c r="D32" s="789">
        <v>15828</v>
      </c>
      <c r="E32" s="790">
        <v>15828</v>
      </c>
      <c r="F32" s="790">
        <v>0</v>
      </c>
      <c r="G32" s="790">
        <v>15828</v>
      </c>
      <c r="H32" s="790">
        <f>G32</f>
        <v>15828</v>
      </c>
      <c r="I32" s="790">
        <v>15797.6</v>
      </c>
      <c r="J32" s="819">
        <f t="shared" si="1"/>
        <v>0</v>
      </c>
    </row>
    <row r="33" spans="1:10" s="12" customFormat="1" ht="20.399999999999999" x14ac:dyDescent="0.3">
      <c r="A33" s="49" t="s">
        <v>45</v>
      </c>
      <c r="B33" s="50">
        <v>2230</v>
      </c>
      <c r="C33" s="50">
        <v>110</v>
      </c>
      <c r="D33" s="784">
        <v>9567978</v>
      </c>
      <c r="E33" s="784">
        <v>9567978</v>
      </c>
      <c r="F33" s="790">
        <v>0</v>
      </c>
      <c r="G33" s="790">
        <v>9565634.6199999992</v>
      </c>
      <c r="H33" s="790">
        <f>G33</f>
        <v>9565634.6199999992</v>
      </c>
      <c r="I33" s="790">
        <v>9565634.6199999992</v>
      </c>
      <c r="J33" s="819">
        <f t="shared" si="1"/>
        <v>0</v>
      </c>
    </row>
    <row r="34" spans="1:10" s="12" customFormat="1" ht="40.799999999999997" x14ac:dyDescent="0.3">
      <c r="A34" s="49" t="s">
        <v>46</v>
      </c>
      <c r="B34" s="50">
        <v>2240</v>
      </c>
      <c r="C34" s="50">
        <v>120</v>
      </c>
      <c r="D34" s="789">
        <v>1689444</v>
      </c>
      <c r="E34" s="783"/>
      <c r="F34" s="790">
        <v>0</v>
      </c>
      <c r="G34" s="790">
        <v>1426199.66</v>
      </c>
      <c r="H34" s="790">
        <f>G34</f>
        <v>1426199.66</v>
      </c>
      <c r="I34" s="790">
        <v>1219917.45</v>
      </c>
      <c r="J34" s="819">
        <f t="shared" si="1"/>
        <v>0</v>
      </c>
    </row>
    <row r="35" spans="1:10" s="12" customFormat="1" ht="30.6" x14ac:dyDescent="0.2">
      <c r="A35" s="49" t="s">
        <v>47</v>
      </c>
      <c r="B35" s="50">
        <v>2250</v>
      </c>
      <c r="C35" s="50">
        <v>130</v>
      </c>
      <c r="D35" s="790">
        <v>0</v>
      </c>
      <c r="E35" s="783">
        <v>0</v>
      </c>
      <c r="F35" s="790">
        <v>0</v>
      </c>
      <c r="G35" s="790">
        <v>0</v>
      </c>
      <c r="H35" s="790">
        <v>0</v>
      </c>
      <c r="I35" s="790">
        <v>0</v>
      </c>
      <c r="J35" s="819">
        <f t="shared" si="1"/>
        <v>0</v>
      </c>
    </row>
    <row r="36" spans="1:10" s="12" customFormat="1" ht="51" x14ac:dyDescent="0.2">
      <c r="A36" s="52" t="s">
        <v>48</v>
      </c>
      <c r="B36" s="50">
        <v>2260</v>
      </c>
      <c r="C36" s="50">
        <v>140</v>
      </c>
      <c r="D36" s="790">
        <v>0</v>
      </c>
      <c r="E36" s="783">
        <v>0</v>
      </c>
      <c r="F36" s="790">
        <v>0</v>
      </c>
      <c r="G36" s="790">
        <v>0</v>
      </c>
      <c r="H36" s="790">
        <v>0</v>
      </c>
      <c r="I36" s="790">
        <v>0</v>
      </c>
      <c r="J36" s="819">
        <f t="shared" si="1"/>
        <v>0</v>
      </c>
    </row>
    <row r="37" spans="1:10" s="12" customFormat="1" ht="40.799999999999997" x14ac:dyDescent="0.2">
      <c r="A37" s="52" t="s">
        <v>49</v>
      </c>
      <c r="B37" s="50">
        <v>2270</v>
      </c>
      <c r="C37" s="50">
        <v>150</v>
      </c>
      <c r="D37" s="783">
        <f>SUM(D38:D42)</f>
        <v>14459835</v>
      </c>
      <c r="E37" s="790">
        <v>14459835</v>
      </c>
      <c r="F37" s="783">
        <f>SUM(F38:F42)</f>
        <v>0</v>
      </c>
      <c r="G37" s="783">
        <f>SUM(G38:G42)</f>
        <v>11804743.74</v>
      </c>
      <c r="H37" s="783">
        <f>SUM(H38:H42)</f>
        <v>11804743.74</v>
      </c>
      <c r="I37" s="783">
        <f>SUM(I38:I42)</f>
        <v>11804743.74</v>
      </c>
      <c r="J37" s="819">
        <f t="shared" si="1"/>
        <v>0</v>
      </c>
    </row>
    <row r="38" spans="1:10" s="12" customFormat="1" ht="30.6" x14ac:dyDescent="0.3">
      <c r="A38" s="51" t="s">
        <v>50</v>
      </c>
      <c r="B38" s="35">
        <v>2271</v>
      </c>
      <c r="C38" s="35">
        <v>160</v>
      </c>
      <c r="D38" s="789">
        <v>7185423</v>
      </c>
      <c r="E38" s="794">
        <v>0</v>
      </c>
      <c r="F38" s="786">
        <v>0</v>
      </c>
      <c r="G38" s="786">
        <v>6164540.2699999996</v>
      </c>
      <c r="H38" s="786">
        <f>G38</f>
        <v>6164540.2699999996</v>
      </c>
      <c r="I38" s="786">
        <v>6164540.2699999996</v>
      </c>
      <c r="J38" s="820">
        <f t="shared" si="1"/>
        <v>0</v>
      </c>
    </row>
    <row r="39" spans="1:10" s="12" customFormat="1" ht="51" x14ac:dyDescent="0.3">
      <c r="A39" s="51" t="s">
        <v>51</v>
      </c>
      <c r="B39" s="35">
        <v>2272</v>
      </c>
      <c r="C39" s="35">
        <v>170</v>
      </c>
      <c r="D39" s="784">
        <v>437761</v>
      </c>
      <c r="E39" s="794">
        <v>0</v>
      </c>
      <c r="F39" s="786">
        <v>0</v>
      </c>
      <c r="G39" s="786">
        <v>327058.2</v>
      </c>
      <c r="H39" s="786">
        <f>G39</f>
        <v>327058.2</v>
      </c>
      <c r="I39" s="786">
        <v>327058.2</v>
      </c>
      <c r="J39" s="820">
        <f t="shared" si="1"/>
        <v>0</v>
      </c>
    </row>
    <row r="40" spans="1:10" s="12" customFormat="1" ht="30.6" x14ac:dyDescent="0.3">
      <c r="A40" s="51" t="s">
        <v>52</v>
      </c>
      <c r="B40" s="35">
        <v>2273</v>
      </c>
      <c r="C40" s="35">
        <v>180</v>
      </c>
      <c r="D40" s="789">
        <v>3032781</v>
      </c>
      <c r="E40" s="794">
        <v>0</v>
      </c>
      <c r="F40" s="786">
        <v>0</v>
      </c>
      <c r="G40" s="786">
        <v>2417855.1</v>
      </c>
      <c r="H40" s="786">
        <f>G40</f>
        <v>2417855.1</v>
      </c>
      <c r="I40" s="786">
        <v>2417855.1</v>
      </c>
      <c r="J40" s="820">
        <f t="shared" si="1"/>
        <v>0</v>
      </c>
    </row>
    <row r="41" spans="1:10" s="12" customFormat="1" ht="30.6" x14ac:dyDescent="0.3">
      <c r="A41" s="51" t="s">
        <v>53</v>
      </c>
      <c r="B41" s="35">
        <v>2274</v>
      </c>
      <c r="C41" s="35">
        <v>190</v>
      </c>
      <c r="D41" s="789">
        <v>3803870</v>
      </c>
      <c r="E41" s="794">
        <v>0</v>
      </c>
      <c r="F41" s="786">
        <v>0</v>
      </c>
      <c r="G41" s="786">
        <v>2895290.17</v>
      </c>
      <c r="H41" s="786">
        <f>G41</f>
        <v>2895290.17</v>
      </c>
      <c r="I41" s="786">
        <v>2895290.17</v>
      </c>
      <c r="J41" s="820">
        <f t="shared" si="1"/>
        <v>0</v>
      </c>
    </row>
    <row r="42" spans="1:10" s="12" customFormat="1" ht="30.6" x14ac:dyDescent="0.2">
      <c r="A42" s="51" t="s">
        <v>54</v>
      </c>
      <c r="B42" s="35">
        <v>2275</v>
      </c>
      <c r="C42" s="35">
        <v>200</v>
      </c>
      <c r="D42" s="786">
        <v>0</v>
      </c>
      <c r="E42" s="787">
        <v>0</v>
      </c>
      <c r="F42" s="786">
        <v>0</v>
      </c>
      <c r="G42" s="786">
        <v>0</v>
      </c>
      <c r="H42" s="786">
        <v>0</v>
      </c>
      <c r="I42" s="786">
        <v>0</v>
      </c>
      <c r="J42" s="820">
        <f t="shared" si="1"/>
        <v>0</v>
      </c>
    </row>
    <row r="43" spans="1:10" s="12" customFormat="1" ht="13.5" customHeight="1" x14ac:dyDescent="0.2">
      <c r="A43" s="52" t="s">
        <v>55</v>
      </c>
      <c r="B43" s="50">
        <v>2280</v>
      </c>
      <c r="C43" s="50">
        <v>210</v>
      </c>
      <c r="D43" s="783">
        <f>SUM(D44:D45)</f>
        <v>0</v>
      </c>
      <c r="E43" s="783">
        <v>0</v>
      </c>
      <c r="F43" s="783">
        <f>SUM(F44:F45)</f>
        <v>0</v>
      </c>
      <c r="G43" s="783">
        <f>SUM(G44:G45)</f>
        <v>0</v>
      </c>
      <c r="H43" s="783">
        <f>SUM(H44:H45)</f>
        <v>0</v>
      </c>
      <c r="I43" s="783">
        <f>SUM(I44:I45)</f>
        <v>0</v>
      </c>
      <c r="J43" s="819">
        <f t="shared" si="1"/>
        <v>0</v>
      </c>
    </row>
    <row r="44" spans="1:10" s="12" customFormat="1" ht="12.75" customHeight="1" x14ac:dyDescent="0.2">
      <c r="A44" s="134" t="s">
        <v>56</v>
      </c>
      <c r="B44" s="35">
        <v>2281</v>
      </c>
      <c r="C44" s="35">
        <v>220</v>
      </c>
      <c r="D44" s="786">
        <v>0</v>
      </c>
      <c r="E44" s="786">
        <v>0</v>
      </c>
      <c r="F44" s="786">
        <v>0</v>
      </c>
      <c r="G44" s="786">
        <v>0</v>
      </c>
      <c r="H44" s="786">
        <v>0</v>
      </c>
      <c r="I44" s="786">
        <v>0</v>
      </c>
      <c r="J44" s="820">
        <f t="shared" si="1"/>
        <v>0</v>
      </c>
    </row>
    <row r="45" spans="1:10" s="12" customFormat="1" ht="12.75" customHeight="1" x14ac:dyDescent="0.2">
      <c r="A45" s="67" t="s">
        <v>57</v>
      </c>
      <c r="B45" s="35">
        <v>2282</v>
      </c>
      <c r="C45" s="35">
        <v>230</v>
      </c>
      <c r="D45" s="786">
        <v>0</v>
      </c>
      <c r="E45" s="786">
        <v>0</v>
      </c>
      <c r="F45" s="786">
        <v>0</v>
      </c>
      <c r="G45" s="786">
        <v>0</v>
      </c>
      <c r="H45" s="786">
        <v>0</v>
      </c>
      <c r="I45" s="786">
        <v>0</v>
      </c>
      <c r="J45" s="820">
        <f t="shared" si="1"/>
        <v>0</v>
      </c>
    </row>
    <row r="46" spans="1:10" s="12" customFormat="1" ht="40.799999999999997" x14ac:dyDescent="0.2">
      <c r="A46" s="48" t="s">
        <v>58</v>
      </c>
      <c r="B46" s="39">
        <v>2400</v>
      </c>
      <c r="C46" s="39">
        <v>240</v>
      </c>
      <c r="D46" s="791">
        <f t="shared" ref="D46:I46" si="3">SUM(D47:D48)</f>
        <v>0</v>
      </c>
      <c r="E46" s="791">
        <f t="shared" si="3"/>
        <v>0</v>
      </c>
      <c r="F46" s="791">
        <f t="shared" si="3"/>
        <v>0</v>
      </c>
      <c r="G46" s="791">
        <f t="shared" si="3"/>
        <v>0</v>
      </c>
      <c r="H46" s="791">
        <f t="shared" si="3"/>
        <v>0</v>
      </c>
      <c r="I46" s="791">
        <f t="shared" si="3"/>
        <v>0</v>
      </c>
      <c r="J46" s="781">
        <f t="shared" si="1"/>
        <v>0</v>
      </c>
    </row>
    <row r="47" spans="1:10" s="12" customFormat="1" ht="51" x14ac:dyDescent="0.2">
      <c r="A47" s="55" t="s">
        <v>59</v>
      </c>
      <c r="B47" s="50">
        <v>2410</v>
      </c>
      <c r="C47" s="50">
        <v>250</v>
      </c>
      <c r="D47" s="790">
        <v>0</v>
      </c>
      <c r="E47" s="783">
        <v>0</v>
      </c>
      <c r="F47" s="790">
        <v>0</v>
      </c>
      <c r="G47" s="790">
        <v>0</v>
      </c>
      <c r="H47" s="790">
        <v>0</v>
      </c>
      <c r="I47" s="790">
        <v>0</v>
      </c>
      <c r="J47" s="819">
        <f t="shared" si="1"/>
        <v>0</v>
      </c>
    </row>
    <row r="48" spans="1:10" s="12" customFormat="1" ht="51" x14ac:dyDescent="0.2">
      <c r="A48" s="55" t="s">
        <v>60</v>
      </c>
      <c r="B48" s="50">
        <v>2420</v>
      </c>
      <c r="C48" s="50">
        <v>260</v>
      </c>
      <c r="D48" s="790">
        <v>0</v>
      </c>
      <c r="E48" s="783">
        <v>0</v>
      </c>
      <c r="F48" s="790">
        <v>0</v>
      </c>
      <c r="G48" s="790">
        <v>0</v>
      </c>
      <c r="H48" s="790">
        <v>0</v>
      </c>
      <c r="I48" s="790">
        <v>0</v>
      </c>
      <c r="J48" s="819">
        <f t="shared" si="1"/>
        <v>0</v>
      </c>
    </row>
    <row r="49" spans="1:10" s="12" customFormat="1" ht="12" customHeight="1" x14ac:dyDescent="0.2">
      <c r="A49" s="56" t="s">
        <v>61</v>
      </c>
      <c r="B49" s="39">
        <v>2600</v>
      </c>
      <c r="C49" s="39">
        <v>270</v>
      </c>
      <c r="D49" s="791">
        <f t="shared" ref="D49:I49" si="4">SUM(D50:D52)</f>
        <v>0</v>
      </c>
      <c r="E49" s="791">
        <f t="shared" si="4"/>
        <v>0</v>
      </c>
      <c r="F49" s="791">
        <f t="shared" si="4"/>
        <v>0</v>
      </c>
      <c r="G49" s="791">
        <f t="shared" si="4"/>
        <v>0</v>
      </c>
      <c r="H49" s="791">
        <f t="shared" si="4"/>
        <v>0</v>
      </c>
      <c r="I49" s="791">
        <f t="shared" si="4"/>
        <v>0</v>
      </c>
      <c r="J49" s="781">
        <f t="shared" si="1"/>
        <v>0</v>
      </c>
    </row>
    <row r="50" spans="1:10" s="12" customFormat="1" ht="91.8" x14ac:dyDescent="0.2">
      <c r="A50" s="52" t="s">
        <v>62</v>
      </c>
      <c r="B50" s="50">
        <v>2610</v>
      </c>
      <c r="C50" s="50">
        <v>280</v>
      </c>
      <c r="D50" s="794">
        <v>0</v>
      </c>
      <c r="E50" s="795">
        <v>0</v>
      </c>
      <c r="F50" s="794">
        <v>0</v>
      </c>
      <c r="G50" s="794">
        <v>0</v>
      </c>
      <c r="H50" s="794">
        <v>0</v>
      </c>
      <c r="I50" s="794">
        <v>0</v>
      </c>
      <c r="J50" s="819">
        <f t="shared" si="1"/>
        <v>0</v>
      </c>
    </row>
    <row r="51" spans="1:10" s="12" customFormat="1" ht="61.2" x14ac:dyDescent="0.2">
      <c r="A51" s="52" t="s">
        <v>63</v>
      </c>
      <c r="B51" s="50">
        <v>2620</v>
      </c>
      <c r="C51" s="50">
        <v>290</v>
      </c>
      <c r="D51" s="794">
        <v>0</v>
      </c>
      <c r="E51" s="795">
        <v>0</v>
      </c>
      <c r="F51" s="794">
        <v>0</v>
      </c>
      <c r="G51" s="794">
        <v>0</v>
      </c>
      <c r="H51" s="794">
        <v>0</v>
      </c>
      <c r="I51" s="794">
        <v>0</v>
      </c>
      <c r="J51" s="819">
        <f t="shared" si="1"/>
        <v>0</v>
      </c>
    </row>
    <row r="52" spans="1:10" s="12" customFormat="1" ht="91.8" x14ac:dyDescent="0.2">
      <c r="A52" s="55" t="s">
        <v>64</v>
      </c>
      <c r="B52" s="50">
        <v>2630</v>
      </c>
      <c r="C52" s="50">
        <v>300</v>
      </c>
      <c r="D52" s="794">
        <v>0</v>
      </c>
      <c r="E52" s="795">
        <v>0</v>
      </c>
      <c r="F52" s="794">
        <v>0</v>
      </c>
      <c r="G52" s="794">
        <v>0</v>
      </c>
      <c r="H52" s="794">
        <v>0</v>
      </c>
      <c r="I52" s="794">
        <v>0</v>
      </c>
      <c r="J52" s="819">
        <f t="shared" si="1"/>
        <v>0</v>
      </c>
    </row>
    <row r="53" spans="1:10" s="12" customFormat="1" ht="30.6" x14ac:dyDescent="0.2">
      <c r="A53" s="53" t="s">
        <v>65</v>
      </c>
      <c r="B53" s="39">
        <v>2700</v>
      </c>
      <c r="C53" s="39">
        <v>310</v>
      </c>
      <c r="D53" s="796">
        <f t="shared" ref="D53:I53" si="5">SUM(D54:D56)</f>
        <v>9128</v>
      </c>
      <c r="E53" s="797">
        <v>9128</v>
      </c>
      <c r="F53" s="796">
        <f t="shared" si="5"/>
        <v>0</v>
      </c>
      <c r="G53" s="796">
        <f t="shared" si="5"/>
        <v>0</v>
      </c>
      <c r="H53" s="796">
        <f t="shared" si="5"/>
        <v>0</v>
      </c>
      <c r="I53" s="796">
        <f t="shared" si="5"/>
        <v>0</v>
      </c>
      <c r="J53" s="781">
        <f t="shared" si="1"/>
        <v>0</v>
      </c>
    </row>
    <row r="54" spans="1:10" s="12" customFormat="1" ht="12.75" customHeight="1" x14ac:dyDescent="0.2">
      <c r="A54" s="52" t="s">
        <v>66</v>
      </c>
      <c r="B54" s="50">
        <v>2710</v>
      </c>
      <c r="C54" s="50">
        <v>320</v>
      </c>
      <c r="D54" s="794">
        <v>0</v>
      </c>
      <c r="E54" s="795">
        <v>0</v>
      </c>
      <c r="F54" s="794">
        <v>0</v>
      </c>
      <c r="G54" s="794">
        <v>0</v>
      </c>
      <c r="H54" s="794">
        <v>0</v>
      </c>
      <c r="I54" s="794">
        <v>0</v>
      </c>
      <c r="J54" s="819">
        <f t="shared" si="1"/>
        <v>0</v>
      </c>
    </row>
    <row r="55" spans="1:10" s="12" customFormat="1" ht="12" x14ac:dyDescent="0.2">
      <c r="A55" s="52" t="s">
        <v>67</v>
      </c>
      <c r="B55" s="50">
        <v>2720</v>
      </c>
      <c r="C55" s="50">
        <v>330</v>
      </c>
      <c r="D55" s="794">
        <v>0</v>
      </c>
      <c r="E55" s="795">
        <v>0</v>
      </c>
      <c r="F55" s="794">
        <v>0</v>
      </c>
      <c r="G55" s="794">
        <v>0</v>
      </c>
      <c r="H55" s="794">
        <v>0</v>
      </c>
      <c r="I55" s="794">
        <v>0</v>
      </c>
      <c r="J55" s="819">
        <f t="shared" si="1"/>
        <v>0</v>
      </c>
    </row>
    <row r="56" spans="1:10" s="12" customFormat="1" ht="30.6" x14ac:dyDescent="0.3">
      <c r="A56" s="52" t="s">
        <v>68</v>
      </c>
      <c r="B56" s="50">
        <v>2730</v>
      </c>
      <c r="C56" s="50">
        <v>340</v>
      </c>
      <c r="D56" s="822">
        <v>9128</v>
      </c>
      <c r="E56" s="795"/>
      <c r="F56" s="794">
        <v>0</v>
      </c>
      <c r="G56" s="794">
        <v>0</v>
      </c>
      <c r="H56" s="794">
        <v>0</v>
      </c>
      <c r="I56" s="794">
        <v>0</v>
      </c>
      <c r="J56" s="819">
        <f t="shared" si="1"/>
        <v>0</v>
      </c>
    </row>
    <row r="57" spans="1:10" s="12" customFormat="1" ht="20.399999999999999" x14ac:dyDescent="0.3">
      <c r="A57" s="53" t="s">
        <v>69</v>
      </c>
      <c r="B57" s="39">
        <v>2800</v>
      </c>
      <c r="C57" s="39">
        <v>350</v>
      </c>
      <c r="D57" s="823">
        <v>143465</v>
      </c>
      <c r="E57" s="796"/>
      <c r="F57" s="797">
        <v>0</v>
      </c>
      <c r="G57" s="797">
        <v>142492.71</v>
      </c>
      <c r="H57" s="797">
        <f>G57</f>
        <v>142492.71</v>
      </c>
      <c r="I57" s="797">
        <v>134989.28</v>
      </c>
      <c r="J57" s="781">
        <f t="shared" si="1"/>
        <v>0</v>
      </c>
    </row>
    <row r="58" spans="1:10" s="12" customFormat="1" ht="20.399999999999999" x14ac:dyDescent="0.2">
      <c r="A58" s="39" t="s">
        <v>70</v>
      </c>
      <c r="B58" s="39">
        <v>3000</v>
      </c>
      <c r="C58" s="39">
        <v>360</v>
      </c>
      <c r="D58" s="796">
        <f t="shared" ref="D58:I58" si="6">D59+D73</f>
        <v>0</v>
      </c>
      <c r="E58" s="796">
        <f t="shared" si="6"/>
        <v>0</v>
      </c>
      <c r="F58" s="796">
        <f t="shared" si="6"/>
        <v>0</v>
      </c>
      <c r="G58" s="796">
        <f t="shared" si="6"/>
        <v>0</v>
      </c>
      <c r="H58" s="796">
        <f t="shared" si="6"/>
        <v>0</v>
      </c>
      <c r="I58" s="796">
        <f t="shared" si="6"/>
        <v>0</v>
      </c>
      <c r="J58" s="781">
        <f t="shared" si="1"/>
        <v>0</v>
      </c>
    </row>
    <row r="59" spans="1:10" s="12" customFormat="1" ht="30.6" x14ac:dyDescent="0.2">
      <c r="A59" s="48" t="s">
        <v>71</v>
      </c>
      <c r="B59" s="39">
        <v>3100</v>
      </c>
      <c r="C59" s="39">
        <v>370</v>
      </c>
      <c r="D59" s="796">
        <f t="shared" ref="D59:I59" si="7">D60+D61+D64+D67+D71+D72</f>
        <v>0</v>
      </c>
      <c r="E59" s="796">
        <f t="shared" si="7"/>
        <v>0</v>
      </c>
      <c r="F59" s="796">
        <f t="shared" si="7"/>
        <v>0</v>
      </c>
      <c r="G59" s="796">
        <f t="shared" si="7"/>
        <v>0</v>
      </c>
      <c r="H59" s="796">
        <f t="shared" si="7"/>
        <v>0</v>
      </c>
      <c r="I59" s="796">
        <f t="shared" si="7"/>
        <v>0</v>
      </c>
      <c r="J59" s="781">
        <f t="shared" si="1"/>
        <v>0</v>
      </c>
    </row>
    <row r="60" spans="1:10" s="12" customFormat="1" ht="71.400000000000006" x14ac:dyDescent="0.2">
      <c r="A60" s="52" t="s">
        <v>72</v>
      </c>
      <c r="B60" s="50">
        <v>3110</v>
      </c>
      <c r="C60" s="50">
        <v>380</v>
      </c>
      <c r="D60" s="794">
        <v>0</v>
      </c>
      <c r="E60" s="795">
        <v>0</v>
      </c>
      <c r="F60" s="794">
        <v>0</v>
      </c>
      <c r="G60" s="794">
        <v>0</v>
      </c>
      <c r="H60" s="794">
        <v>0</v>
      </c>
      <c r="I60" s="794">
        <v>0</v>
      </c>
      <c r="J60" s="819">
        <f t="shared" si="1"/>
        <v>0</v>
      </c>
    </row>
    <row r="61" spans="1:10" s="12" customFormat="1" ht="40.799999999999997" x14ac:dyDescent="0.2">
      <c r="A61" s="55" t="s">
        <v>73</v>
      </c>
      <c r="B61" s="50">
        <v>3120</v>
      </c>
      <c r="C61" s="50">
        <v>390</v>
      </c>
      <c r="D61" s="798">
        <f t="shared" ref="D61:I61" si="8">SUM(D62:D63)</f>
        <v>0</v>
      </c>
      <c r="E61" s="798">
        <f t="shared" si="8"/>
        <v>0</v>
      </c>
      <c r="F61" s="798">
        <f t="shared" si="8"/>
        <v>0</v>
      </c>
      <c r="G61" s="798">
        <f t="shared" si="8"/>
        <v>0</v>
      </c>
      <c r="H61" s="798">
        <f t="shared" si="8"/>
        <v>0</v>
      </c>
      <c r="I61" s="798">
        <f t="shared" si="8"/>
        <v>0</v>
      </c>
      <c r="J61" s="819">
        <f t="shared" si="1"/>
        <v>0</v>
      </c>
    </row>
    <row r="62" spans="1:10" s="12" customFormat="1" ht="40.799999999999997" x14ac:dyDescent="0.2">
      <c r="A62" s="51" t="s">
        <v>74</v>
      </c>
      <c r="B62" s="35">
        <v>3121</v>
      </c>
      <c r="C62" s="35">
        <v>400</v>
      </c>
      <c r="D62" s="799">
        <v>0</v>
      </c>
      <c r="E62" s="800">
        <v>0</v>
      </c>
      <c r="F62" s="799">
        <v>0</v>
      </c>
      <c r="G62" s="799">
        <v>0</v>
      </c>
      <c r="H62" s="799">
        <v>0</v>
      </c>
      <c r="I62" s="799">
        <v>0</v>
      </c>
      <c r="J62" s="820">
        <f t="shared" si="1"/>
        <v>0</v>
      </c>
    </row>
    <row r="63" spans="1:10" s="12" customFormat="1" ht="51" x14ac:dyDescent="0.2">
      <c r="A63" s="51" t="s">
        <v>75</v>
      </c>
      <c r="B63" s="35">
        <v>3122</v>
      </c>
      <c r="C63" s="35">
        <v>410</v>
      </c>
      <c r="D63" s="799">
        <v>0</v>
      </c>
      <c r="E63" s="800">
        <v>0</v>
      </c>
      <c r="F63" s="799">
        <v>0</v>
      </c>
      <c r="G63" s="799">
        <v>0</v>
      </c>
      <c r="H63" s="799">
        <v>0</v>
      </c>
      <c r="I63" s="799">
        <v>0</v>
      </c>
      <c r="J63" s="820">
        <f t="shared" si="1"/>
        <v>0</v>
      </c>
    </row>
    <row r="64" spans="1:10" s="12" customFormat="1" ht="20.399999999999999" x14ac:dyDescent="0.2">
      <c r="A64" s="49" t="s">
        <v>76</v>
      </c>
      <c r="B64" s="50">
        <v>3130</v>
      </c>
      <c r="C64" s="50">
        <v>420</v>
      </c>
      <c r="D64" s="795">
        <f t="shared" ref="D64:I64" si="9">SUM(D65:D66)</f>
        <v>0</v>
      </c>
      <c r="E64" s="795">
        <f t="shared" si="9"/>
        <v>0</v>
      </c>
      <c r="F64" s="795">
        <f t="shared" si="9"/>
        <v>0</v>
      </c>
      <c r="G64" s="795">
        <f t="shared" si="9"/>
        <v>0</v>
      </c>
      <c r="H64" s="795">
        <f t="shared" si="9"/>
        <v>0</v>
      </c>
      <c r="I64" s="795">
        <f t="shared" si="9"/>
        <v>0</v>
      </c>
      <c r="J64" s="824">
        <f t="shared" si="1"/>
        <v>0</v>
      </c>
    </row>
    <row r="65" spans="1:10" s="12" customFormat="1" ht="61.2" x14ac:dyDescent="0.2">
      <c r="A65" s="51" t="s">
        <v>77</v>
      </c>
      <c r="B65" s="35">
        <v>3131</v>
      </c>
      <c r="C65" s="35">
        <v>430</v>
      </c>
      <c r="D65" s="799">
        <v>0</v>
      </c>
      <c r="E65" s="800">
        <v>0</v>
      </c>
      <c r="F65" s="799">
        <v>0</v>
      </c>
      <c r="G65" s="799">
        <v>0</v>
      </c>
      <c r="H65" s="799">
        <v>0</v>
      </c>
      <c r="I65" s="799">
        <v>0</v>
      </c>
      <c r="J65" s="820">
        <f t="shared" si="1"/>
        <v>0</v>
      </c>
    </row>
    <row r="66" spans="1:10" s="12" customFormat="1" ht="51" x14ac:dyDescent="0.2">
      <c r="A66" s="51" t="s">
        <v>78</v>
      </c>
      <c r="B66" s="35">
        <v>3132</v>
      </c>
      <c r="C66" s="35">
        <v>440</v>
      </c>
      <c r="D66" s="799">
        <v>0</v>
      </c>
      <c r="E66" s="800">
        <v>0</v>
      </c>
      <c r="F66" s="799">
        <v>0</v>
      </c>
      <c r="G66" s="799">
        <v>0</v>
      </c>
      <c r="H66" s="799">
        <v>0</v>
      </c>
      <c r="I66" s="799">
        <v>0</v>
      </c>
      <c r="J66" s="820">
        <f t="shared" si="1"/>
        <v>0</v>
      </c>
    </row>
    <row r="67" spans="1:10" s="12" customFormat="1" ht="40.799999999999997" x14ac:dyDescent="0.2">
      <c r="A67" s="49" t="s">
        <v>79</v>
      </c>
      <c r="B67" s="50">
        <v>3140</v>
      </c>
      <c r="C67" s="50">
        <v>450</v>
      </c>
      <c r="D67" s="795">
        <f t="shared" ref="D67:I67" si="10">SUM(D68:D70)</f>
        <v>0</v>
      </c>
      <c r="E67" s="795">
        <f t="shared" si="10"/>
        <v>0</v>
      </c>
      <c r="F67" s="795">
        <f t="shared" si="10"/>
        <v>0</v>
      </c>
      <c r="G67" s="795">
        <f t="shared" si="10"/>
        <v>0</v>
      </c>
      <c r="H67" s="795">
        <f t="shared" si="10"/>
        <v>0</v>
      </c>
      <c r="I67" s="795">
        <f t="shared" si="10"/>
        <v>0</v>
      </c>
      <c r="J67" s="824">
        <f t="shared" si="1"/>
        <v>0</v>
      </c>
    </row>
    <row r="68" spans="1:10" s="12" customFormat="1" ht="52.8" x14ac:dyDescent="0.2">
      <c r="A68" s="58" t="s">
        <v>121</v>
      </c>
      <c r="B68" s="35">
        <v>3141</v>
      </c>
      <c r="C68" s="35">
        <v>460</v>
      </c>
      <c r="D68" s="799">
        <v>0</v>
      </c>
      <c r="E68" s="800">
        <v>0</v>
      </c>
      <c r="F68" s="799">
        <v>0</v>
      </c>
      <c r="G68" s="799">
        <v>0</v>
      </c>
      <c r="H68" s="799">
        <v>0</v>
      </c>
      <c r="I68" s="799">
        <v>0</v>
      </c>
      <c r="J68" s="820">
        <f t="shared" si="1"/>
        <v>0</v>
      </c>
    </row>
    <row r="69" spans="1:10" s="12" customFormat="1" ht="63" x14ac:dyDescent="0.2">
      <c r="A69" s="58" t="s">
        <v>122</v>
      </c>
      <c r="B69" s="35">
        <v>3142</v>
      </c>
      <c r="C69" s="35">
        <v>470</v>
      </c>
      <c r="D69" s="799">
        <v>0</v>
      </c>
      <c r="E69" s="800">
        <v>0</v>
      </c>
      <c r="F69" s="799">
        <v>0</v>
      </c>
      <c r="G69" s="799">
        <v>0</v>
      </c>
      <c r="H69" s="799">
        <v>0</v>
      </c>
      <c r="I69" s="799">
        <v>0</v>
      </c>
      <c r="J69" s="820">
        <f t="shared" si="1"/>
        <v>0</v>
      </c>
    </row>
    <row r="70" spans="1:10" s="12" customFormat="1" ht="52.8" x14ac:dyDescent="0.2">
      <c r="A70" s="58" t="s">
        <v>123</v>
      </c>
      <c r="B70" s="35">
        <v>3143</v>
      </c>
      <c r="C70" s="35">
        <v>480</v>
      </c>
      <c r="D70" s="799">
        <v>0</v>
      </c>
      <c r="E70" s="800">
        <v>0</v>
      </c>
      <c r="F70" s="799">
        <v>0</v>
      </c>
      <c r="G70" s="799">
        <v>0</v>
      </c>
      <c r="H70" s="799">
        <v>0</v>
      </c>
      <c r="I70" s="799">
        <v>0</v>
      </c>
      <c r="J70" s="820">
        <f t="shared" si="1"/>
        <v>0</v>
      </c>
    </row>
    <row r="71" spans="1:10" s="12" customFormat="1" ht="40.799999999999997" x14ac:dyDescent="0.2">
      <c r="A71" s="49" t="s">
        <v>80</v>
      </c>
      <c r="B71" s="50">
        <v>3150</v>
      </c>
      <c r="C71" s="50">
        <v>490</v>
      </c>
      <c r="D71" s="794">
        <v>0</v>
      </c>
      <c r="E71" s="795">
        <v>0</v>
      </c>
      <c r="F71" s="794">
        <v>0</v>
      </c>
      <c r="G71" s="794">
        <v>0</v>
      </c>
      <c r="H71" s="794">
        <v>0</v>
      </c>
      <c r="I71" s="794">
        <v>0</v>
      </c>
      <c r="J71" s="824">
        <f t="shared" si="1"/>
        <v>0</v>
      </c>
    </row>
    <row r="72" spans="1:10" s="12" customFormat="1" ht="51" x14ac:dyDescent="0.2">
      <c r="A72" s="49" t="s">
        <v>81</v>
      </c>
      <c r="B72" s="50">
        <v>3160</v>
      </c>
      <c r="C72" s="50">
        <v>500</v>
      </c>
      <c r="D72" s="794">
        <v>0</v>
      </c>
      <c r="E72" s="795">
        <v>0</v>
      </c>
      <c r="F72" s="794">
        <v>0</v>
      </c>
      <c r="G72" s="794">
        <v>0</v>
      </c>
      <c r="H72" s="794">
        <v>0</v>
      </c>
      <c r="I72" s="794">
        <v>0</v>
      </c>
      <c r="J72" s="824">
        <f t="shared" si="1"/>
        <v>0</v>
      </c>
    </row>
    <row r="73" spans="1:10" s="12" customFormat="1" ht="20.399999999999999" x14ac:dyDescent="0.2">
      <c r="A73" s="48" t="s">
        <v>82</v>
      </c>
      <c r="B73" s="39">
        <v>3200</v>
      </c>
      <c r="C73" s="39">
        <v>510</v>
      </c>
      <c r="D73" s="796">
        <f t="shared" ref="D73:I73" si="11">SUM(D74:D77)</f>
        <v>0</v>
      </c>
      <c r="E73" s="796">
        <f t="shared" si="11"/>
        <v>0</v>
      </c>
      <c r="F73" s="796">
        <f t="shared" si="11"/>
        <v>0</v>
      </c>
      <c r="G73" s="796">
        <f t="shared" si="11"/>
        <v>0</v>
      </c>
      <c r="H73" s="796">
        <f t="shared" si="11"/>
        <v>0</v>
      </c>
      <c r="I73" s="796">
        <f t="shared" si="11"/>
        <v>0</v>
      </c>
      <c r="J73" s="781">
        <f t="shared" si="1"/>
        <v>0</v>
      </c>
    </row>
    <row r="74" spans="1:10" s="12" customFormat="1" ht="81.599999999999994" x14ac:dyDescent="0.2">
      <c r="A74" s="52" t="s">
        <v>83</v>
      </c>
      <c r="B74" s="50">
        <v>3210</v>
      </c>
      <c r="C74" s="50">
        <v>520</v>
      </c>
      <c r="D74" s="825">
        <v>0</v>
      </c>
      <c r="E74" s="826">
        <v>0</v>
      </c>
      <c r="F74" s="825">
        <v>0</v>
      </c>
      <c r="G74" s="825">
        <v>0</v>
      </c>
      <c r="H74" s="825">
        <v>0</v>
      </c>
      <c r="I74" s="825">
        <v>0</v>
      </c>
      <c r="J74" s="824">
        <f t="shared" si="1"/>
        <v>0</v>
      </c>
    </row>
    <row r="75" spans="1:10" s="12" customFormat="1" ht="61.2" x14ac:dyDescent="0.2">
      <c r="A75" s="52" t="s">
        <v>84</v>
      </c>
      <c r="B75" s="50">
        <v>3220</v>
      </c>
      <c r="C75" s="50">
        <v>530</v>
      </c>
      <c r="D75" s="825">
        <v>0</v>
      </c>
      <c r="E75" s="826">
        <v>0</v>
      </c>
      <c r="F75" s="825">
        <v>0</v>
      </c>
      <c r="G75" s="825">
        <v>0</v>
      </c>
      <c r="H75" s="825">
        <v>0</v>
      </c>
      <c r="I75" s="825">
        <v>0</v>
      </c>
      <c r="J75" s="824">
        <f t="shared" si="1"/>
        <v>0</v>
      </c>
    </row>
    <row r="76" spans="1:10" s="12" customFormat="1" ht="91.8" x14ac:dyDescent="0.2">
      <c r="A76" s="49" t="s">
        <v>85</v>
      </c>
      <c r="B76" s="50">
        <v>3230</v>
      </c>
      <c r="C76" s="50">
        <v>540</v>
      </c>
      <c r="D76" s="825">
        <v>0</v>
      </c>
      <c r="E76" s="826">
        <v>0</v>
      </c>
      <c r="F76" s="825">
        <v>0</v>
      </c>
      <c r="G76" s="825">
        <v>0</v>
      </c>
      <c r="H76" s="825">
        <v>0</v>
      </c>
      <c r="I76" s="825">
        <v>0</v>
      </c>
      <c r="J76" s="824">
        <f t="shared" si="1"/>
        <v>0</v>
      </c>
    </row>
    <row r="77" spans="1:10" s="12" customFormat="1" ht="30.6" x14ac:dyDescent="0.2">
      <c r="A77" s="52" t="s">
        <v>86</v>
      </c>
      <c r="B77" s="50">
        <v>3240</v>
      </c>
      <c r="C77" s="50">
        <v>550</v>
      </c>
      <c r="D77" s="794">
        <v>0</v>
      </c>
      <c r="E77" s="795">
        <v>0</v>
      </c>
      <c r="F77" s="794">
        <v>0</v>
      </c>
      <c r="G77" s="794">
        <v>0</v>
      </c>
      <c r="H77" s="794">
        <v>0</v>
      </c>
      <c r="I77" s="794">
        <v>0</v>
      </c>
      <c r="J77" s="824">
        <f t="shared" si="1"/>
        <v>0</v>
      </c>
    </row>
    <row r="78" spans="1:10" s="12" customFormat="1" ht="30.6" x14ac:dyDescent="0.2">
      <c r="A78" s="39" t="s">
        <v>87</v>
      </c>
      <c r="B78" s="39">
        <v>4100</v>
      </c>
      <c r="C78" s="39">
        <v>560</v>
      </c>
      <c r="D78" s="826">
        <f t="shared" ref="D78:I78" si="12">SUM(D79)</f>
        <v>0</v>
      </c>
      <c r="E78" s="826">
        <f t="shared" si="12"/>
        <v>0</v>
      </c>
      <c r="F78" s="826">
        <f t="shared" si="12"/>
        <v>0</v>
      </c>
      <c r="G78" s="826">
        <f t="shared" si="12"/>
        <v>0</v>
      </c>
      <c r="H78" s="826">
        <f t="shared" si="12"/>
        <v>0</v>
      </c>
      <c r="I78" s="826">
        <f t="shared" si="12"/>
        <v>0</v>
      </c>
      <c r="J78" s="781">
        <f t="shared" si="1"/>
        <v>0</v>
      </c>
    </row>
    <row r="79" spans="1:10" s="12" customFormat="1" ht="30.6" x14ac:dyDescent="0.2">
      <c r="A79" s="49" t="s">
        <v>88</v>
      </c>
      <c r="B79" s="50">
        <v>4110</v>
      </c>
      <c r="C79" s="50">
        <v>570</v>
      </c>
      <c r="D79" s="795">
        <f t="shared" ref="D79:I79" si="13">SUM(D80:D82)</f>
        <v>0</v>
      </c>
      <c r="E79" s="795">
        <f t="shared" si="13"/>
        <v>0</v>
      </c>
      <c r="F79" s="795">
        <f t="shared" si="13"/>
        <v>0</v>
      </c>
      <c r="G79" s="795">
        <f t="shared" si="13"/>
        <v>0</v>
      </c>
      <c r="H79" s="795">
        <f t="shared" si="13"/>
        <v>0</v>
      </c>
      <c r="I79" s="795">
        <f t="shared" si="13"/>
        <v>0</v>
      </c>
      <c r="J79" s="824">
        <f t="shared" si="1"/>
        <v>0</v>
      </c>
    </row>
    <row r="80" spans="1:10" s="12" customFormat="1" ht="61.2" x14ac:dyDescent="0.2">
      <c r="A80" s="51" t="s">
        <v>89</v>
      </c>
      <c r="B80" s="35">
        <v>4111</v>
      </c>
      <c r="C80" s="35">
        <v>580</v>
      </c>
      <c r="D80" s="794">
        <v>0</v>
      </c>
      <c r="E80" s="795">
        <v>0</v>
      </c>
      <c r="F80" s="794">
        <v>0</v>
      </c>
      <c r="G80" s="794">
        <v>0</v>
      </c>
      <c r="H80" s="794">
        <v>0</v>
      </c>
      <c r="I80" s="794">
        <v>0</v>
      </c>
      <c r="J80" s="820">
        <f t="shared" si="1"/>
        <v>0</v>
      </c>
    </row>
    <row r="81" spans="1:10" s="12" customFormat="1" ht="12.75" customHeight="1" x14ac:dyDescent="0.2">
      <c r="A81" s="51" t="s">
        <v>90</v>
      </c>
      <c r="B81" s="35">
        <v>4112</v>
      </c>
      <c r="C81" s="35">
        <v>590</v>
      </c>
      <c r="D81" s="794">
        <v>0</v>
      </c>
      <c r="E81" s="795">
        <v>0</v>
      </c>
      <c r="F81" s="794">
        <v>0</v>
      </c>
      <c r="G81" s="794">
        <v>0</v>
      </c>
      <c r="H81" s="794">
        <v>0</v>
      </c>
      <c r="I81" s="794">
        <v>0</v>
      </c>
      <c r="J81" s="820">
        <f t="shared" si="1"/>
        <v>0</v>
      </c>
    </row>
    <row r="82" spans="1:10" s="12" customFormat="1" ht="43.8" x14ac:dyDescent="0.2">
      <c r="A82" s="167" t="s">
        <v>125</v>
      </c>
      <c r="B82" s="35">
        <v>4113</v>
      </c>
      <c r="C82" s="35">
        <v>600</v>
      </c>
      <c r="D82" s="799">
        <v>0</v>
      </c>
      <c r="E82" s="800">
        <v>0</v>
      </c>
      <c r="F82" s="799">
        <v>0</v>
      </c>
      <c r="G82" s="799">
        <v>0</v>
      </c>
      <c r="H82" s="799">
        <v>0</v>
      </c>
      <c r="I82" s="799">
        <v>0</v>
      </c>
      <c r="J82" s="820">
        <f t="shared" si="1"/>
        <v>0</v>
      </c>
    </row>
    <row r="83" spans="1:10" s="12" customFormat="1" ht="30.6" x14ac:dyDescent="0.2">
      <c r="A83" s="39" t="s">
        <v>91</v>
      </c>
      <c r="B83" s="39">
        <v>4200</v>
      </c>
      <c r="C83" s="39">
        <v>610</v>
      </c>
      <c r="D83" s="796">
        <f t="shared" ref="D83:I83" si="14">D84</f>
        <v>0</v>
      </c>
      <c r="E83" s="796">
        <f t="shared" si="14"/>
        <v>0</v>
      </c>
      <c r="F83" s="796">
        <f t="shared" si="14"/>
        <v>0</v>
      </c>
      <c r="G83" s="796">
        <f t="shared" si="14"/>
        <v>0</v>
      </c>
      <c r="H83" s="796">
        <f t="shared" si="14"/>
        <v>0</v>
      </c>
      <c r="I83" s="796">
        <f t="shared" si="14"/>
        <v>0</v>
      </c>
      <c r="J83" s="781">
        <f t="shared" si="1"/>
        <v>0</v>
      </c>
    </row>
    <row r="84" spans="1:10" s="12" customFormat="1" ht="30.6" x14ac:dyDescent="0.2">
      <c r="A84" s="49" t="s">
        <v>92</v>
      </c>
      <c r="B84" s="50">
        <v>4210</v>
      </c>
      <c r="C84" s="50">
        <v>620</v>
      </c>
      <c r="D84" s="794">
        <v>0</v>
      </c>
      <c r="E84" s="795">
        <v>0</v>
      </c>
      <c r="F84" s="794">
        <v>0</v>
      </c>
      <c r="G84" s="794">
        <v>0</v>
      </c>
      <c r="H84" s="794">
        <v>0</v>
      </c>
      <c r="I84" s="794">
        <v>0</v>
      </c>
      <c r="J84" s="824">
        <f t="shared" si="1"/>
        <v>0</v>
      </c>
    </row>
    <row r="85" spans="1:10" s="12" customFormat="1" ht="12" x14ac:dyDescent="0.2">
      <c r="A85" s="51" t="s">
        <v>93</v>
      </c>
      <c r="B85" s="35">
        <v>5000</v>
      </c>
      <c r="C85" s="35">
        <v>630</v>
      </c>
      <c r="D85" s="799" t="s">
        <v>94</v>
      </c>
      <c r="E85" s="799">
        <f>E23-E26-E29-E33-E37-E53-E32</f>
        <v>2801532</v>
      </c>
      <c r="F85" s="169" t="s">
        <v>94</v>
      </c>
      <c r="G85" s="169" t="s">
        <v>94</v>
      </c>
      <c r="H85" s="169" t="s">
        <v>94</v>
      </c>
      <c r="I85" s="169" t="s">
        <v>94</v>
      </c>
      <c r="J85" s="128" t="s">
        <v>94</v>
      </c>
    </row>
    <row r="86" spans="1:10" s="12" customFormat="1" ht="20.399999999999999" x14ac:dyDescent="0.2">
      <c r="A86" s="51" t="s">
        <v>95</v>
      </c>
      <c r="B86" s="35">
        <v>9000</v>
      </c>
      <c r="C86" s="35">
        <v>640</v>
      </c>
      <c r="D86" s="799">
        <v>0</v>
      </c>
      <c r="E86" s="800">
        <v>0</v>
      </c>
      <c r="F86" s="168">
        <v>0</v>
      </c>
      <c r="G86" s="168">
        <v>0</v>
      </c>
      <c r="H86" s="168">
        <v>0</v>
      </c>
      <c r="I86" s="168">
        <v>0</v>
      </c>
      <c r="J86" s="128">
        <f t="shared" si="1"/>
        <v>0</v>
      </c>
    </row>
    <row r="87" spans="1:10" s="12" customFormat="1" ht="12" hidden="1" x14ac:dyDescent="0.2">
      <c r="A87" s="59"/>
      <c r="B87" s="770"/>
      <c r="C87" s="770"/>
      <c r="D87" s="827"/>
      <c r="E87" s="828"/>
      <c r="F87" s="802"/>
      <c r="G87" s="802"/>
      <c r="H87" s="802"/>
      <c r="I87" s="802"/>
      <c r="J87" s="804"/>
    </row>
    <row r="88" spans="1:10" s="12" customFormat="1" ht="12" hidden="1" x14ac:dyDescent="0.2">
      <c r="A88" s="51"/>
      <c r="B88" s="772"/>
      <c r="C88" s="772"/>
      <c r="D88" s="829"/>
      <c r="E88" s="830"/>
      <c r="F88" s="805"/>
      <c r="G88" s="805"/>
      <c r="H88" s="805"/>
      <c r="I88" s="805"/>
      <c r="J88" s="807"/>
    </row>
    <row r="89" spans="1:10" s="12" customFormat="1" ht="12" hidden="1" x14ac:dyDescent="0.2">
      <c r="A89" s="51"/>
      <c r="B89" s="772"/>
      <c r="C89" s="772"/>
      <c r="D89" s="829"/>
      <c r="E89" s="830"/>
      <c r="F89" s="805"/>
      <c r="G89" s="805"/>
      <c r="H89" s="805"/>
      <c r="I89" s="805"/>
      <c r="J89" s="807"/>
    </row>
    <row r="90" spans="1:10" s="12" customFormat="1" ht="13.2" hidden="1" x14ac:dyDescent="0.2">
      <c r="A90" s="66"/>
      <c r="B90" s="772"/>
      <c r="C90" s="772"/>
      <c r="D90" s="829"/>
      <c r="E90" s="831"/>
      <c r="F90" s="805"/>
      <c r="G90" s="805"/>
      <c r="H90" s="805"/>
      <c r="I90" s="805"/>
      <c r="J90" s="807"/>
    </row>
    <row r="91" spans="1:10" s="12" customFormat="1" ht="12" hidden="1" x14ac:dyDescent="0.2">
      <c r="A91" s="49"/>
      <c r="B91" s="773"/>
      <c r="C91" s="773"/>
      <c r="D91" s="832"/>
      <c r="E91" s="833"/>
      <c r="F91" s="809"/>
      <c r="G91" s="809"/>
      <c r="H91" s="809"/>
      <c r="I91" s="809"/>
      <c r="J91" s="811"/>
    </row>
    <row r="92" spans="1:10" s="12" customFormat="1" ht="12" hidden="1" x14ac:dyDescent="0.2">
      <c r="A92" s="51"/>
      <c r="B92" s="772"/>
      <c r="C92" s="772"/>
      <c r="D92" s="829"/>
      <c r="E92" s="830"/>
      <c r="F92" s="805"/>
      <c r="G92" s="805"/>
      <c r="H92" s="805"/>
      <c r="I92" s="805"/>
      <c r="J92" s="807"/>
    </row>
    <row r="93" spans="1:10" s="12" customFormat="1" ht="12" hidden="1" x14ac:dyDescent="0.2">
      <c r="A93" s="51"/>
      <c r="B93" s="772"/>
      <c r="C93" s="772"/>
      <c r="D93" s="829"/>
      <c r="E93" s="830"/>
      <c r="F93" s="805"/>
      <c r="G93" s="805"/>
      <c r="H93" s="805"/>
      <c r="I93" s="805"/>
      <c r="J93" s="807"/>
    </row>
    <row r="94" spans="1:10" s="12" customFormat="1" ht="12" hidden="1" x14ac:dyDescent="0.2">
      <c r="A94" s="51"/>
      <c r="B94" s="772"/>
      <c r="C94" s="772"/>
      <c r="D94" s="829"/>
      <c r="E94" s="830"/>
      <c r="F94" s="805"/>
      <c r="G94" s="805"/>
      <c r="H94" s="805"/>
      <c r="I94" s="805"/>
      <c r="J94" s="807"/>
    </row>
    <row r="95" spans="1:10" s="12" customFormat="1" ht="11.4" hidden="1" x14ac:dyDescent="0.2">
      <c r="A95" s="65"/>
      <c r="B95" s="774"/>
      <c r="C95" s="774"/>
      <c r="D95" s="834"/>
      <c r="E95" s="835"/>
      <c r="F95" s="812"/>
      <c r="G95" s="812"/>
      <c r="H95" s="812"/>
      <c r="I95" s="812"/>
      <c r="J95" s="811"/>
    </row>
    <row r="96" spans="1:10" s="12" customFormat="1" ht="12" hidden="1" x14ac:dyDescent="0.2">
      <c r="A96" s="49"/>
      <c r="B96" s="773"/>
      <c r="C96" s="773"/>
      <c r="D96" s="836"/>
      <c r="E96" s="837"/>
      <c r="F96" s="813"/>
      <c r="G96" s="813"/>
      <c r="H96" s="813"/>
      <c r="I96" s="813"/>
      <c r="J96" s="815"/>
    </row>
    <row r="97" spans="1:10" s="12" customFormat="1" ht="12" hidden="1" x14ac:dyDescent="0.2">
      <c r="A97" s="49"/>
      <c r="B97" s="773"/>
      <c r="C97" s="773"/>
      <c r="D97" s="836"/>
      <c r="E97" s="837"/>
      <c r="F97" s="813"/>
      <c r="G97" s="813"/>
      <c r="H97" s="813"/>
      <c r="I97" s="813"/>
      <c r="J97" s="815"/>
    </row>
    <row r="98" spans="1:10" s="12" customFormat="1" ht="12" hidden="1" x14ac:dyDescent="0.2">
      <c r="A98" s="176"/>
      <c r="B98" s="775"/>
      <c r="C98" s="772"/>
      <c r="D98" s="830"/>
      <c r="E98" s="838"/>
      <c r="F98" s="816"/>
      <c r="G98" s="816"/>
      <c r="H98" s="816"/>
      <c r="I98" s="816"/>
      <c r="J98" s="817"/>
    </row>
    <row r="99" spans="1:10" ht="11.25" customHeight="1" x14ac:dyDescent="0.3">
      <c r="A99" s="117" t="s">
        <v>96</v>
      </c>
      <c r="D99" s="839"/>
      <c r="E99" s="839"/>
    </row>
    <row r="100" spans="1:10" s="3" customFormat="1" ht="12.75" customHeight="1" x14ac:dyDescent="0.25">
      <c r="A100" s="76" t="str">
        <f>[2]ЗАПОЛНИТЬ!F30</f>
        <v xml:space="preserve">Керівник </v>
      </c>
      <c r="C100" s="76"/>
      <c r="D100" s="840"/>
      <c r="E100" s="840"/>
      <c r="F100" s="76"/>
      <c r="G100" s="110" t="str">
        <f>[2]ЗАПОЛНИТЬ!F26</f>
        <v>Л.О.Темченко</v>
      </c>
      <c r="H100" s="110"/>
      <c r="I100" s="110"/>
    </row>
    <row r="101" spans="1:10" s="3" customFormat="1" ht="12.75" customHeight="1" x14ac:dyDescent="0.25">
      <c r="B101" s="76"/>
      <c r="C101" s="76"/>
      <c r="D101" s="841" t="s">
        <v>97</v>
      </c>
      <c r="E101" s="841"/>
      <c r="F101" s="76"/>
      <c r="G101" s="113" t="s">
        <v>98</v>
      </c>
      <c r="H101" s="113"/>
    </row>
    <row r="102" spans="1:10" s="3" customFormat="1" ht="12" customHeight="1" x14ac:dyDescent="0.25">
      <c r="A102" s="76" t="str">
        <f>[2]ЗАПОЛНИТЬ!F31</f>
        <v>Головний  бухгалтер</v>
      </c>
      <c r="C102" s="76"/>
      <c r="D102" s="842"/>
      <c r="E102" s="842"/>
      <c r="F102" s="76"/>
      <c r="G102" s="110" t="str">
        <f>[2]ЗАПОЛНИТЬ!F28</f>
        <v>А.М.Трусевич</v>
      </c>
      <c r="H102" s="110"/>
      <c r="I102" s="110"/>
    </row>
    <row r="103" spans="1:10" s="3" customFormat="1" ht="12" customHeight="1" x14ac:dyDescent="0.25">
      <c r="A103" s="84" t="str">
        <f>[2]ЗАПОЛНИТЬ!C19</f>
        <v>"12"січня 2016 року</v>
      </c>
      <c r="C103" s="76"/>
      <c r="D103" s="841" t="s">
        <v>97</v>
      </c>
      <c r="E103" s="841"/>
      <c r="G103" s="113" t="s">
        <v>98</v>
      </c>
      <c r="H103" s="113"/>
      <c r="I103" s="273"/>
    </row>
    <row r="104" spans="1:10" s="3" customFormat="1" ht="13.8" x14ac:dyDescent="0.25">
      <c r="A104" s="12" t="s">
        <v>99</v>
      </c>
      <c r="D104" s="843"/>
      <c r="E104" s="843"/>
    </row>
    <row r="105" spans="1:10" x14ac:dyDescent="0.3">
      <c r="D105" s="844"/>
      <c r="E105" s="844"/>
    </row>
    <row r="106" spans="1:10" x14ac:dyDescent="0.3">
      <c r="D106" s="844"/>
      <c r="E106" s="844"/>
    </row>
    <row r="107" spans="1:10" x14ac:dyDescent="0.3">
      <c r="D107" s="844"/>
      <c r="E107" s="844"/>
    </row>
    <row r="108" spans="1:10" x14ac:dyDescent="0.3">
      <c r="D108" s="844"/>
      <c r="E108" s="844"/>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workbookViewId="0">
      <selection sqref="A1:XFD1048576"/>
    </sheetView>
  </sheetViews>
  <sheetFormatPr defaultColWidth="9.109375" defaultRowHeight="13.8" x14ac:dyDescent="0.25"/>
  <cols>
    <col min="1" max="1" width="39.5546875" style="3" customWidth="1"/>
    <col min="2" max="2" width="14.88671875" style="3" customWidth="1"/>
    <col min="3" max="3" width="6.6640625" style="3" customWidth="1"/>
    <col min="4" max="7" width="11.33203125" style="3" customWidth="1"/>
    <col min="8" max="256" width="9.109375" style="3"/>
    <col min="257" max="257" width="39.5546875" style="3" customWidth="1"/>
    <col min="258" max="258" width="14.88671875" style="3" customWidth="1"/>
    <col min="259" max="259" width="6.6640625" style="3" customWidth="1"/>
    <col min="260" max="263" width="11.33203125" style="3" customWidth="1"/>
    <col min="264" max="512" width="9.109375" style="3"/>
    <col min="513" max="513" width="39.5546875" style="3" customWidth="1"/>
    <col min="514" max="514" width="14.88671875" style="3" customWidth="1"/>
    <col min="515" max="515" width="6.6640625" style="3" customWidth="1"/>
    <col min="516" max="519" width="11.33203125" style="3" customWidth="1"/>
    <col min="520" max="768" width="9.109375" style="3"/>
    <col min="769" max="769" width="39.5546875" style="3" customWidth="1"/>
    <col min="770" max="770" width="14.88671875" style="3" customWidth="1"/>
    <col min="771" max="771" width="6.6640625" style="3" customWidth="1"/>
    <col min="772" max="775" width="11.33203125" style="3" customWidth="1"/>
    <col min="776" max="1024" width="9.109375" style="3"/>
    <col min="1025" max="1025" width="39.5546875" style="3" customWidth="1"/>
    <col min="1026" max="1026" width="14.88671875" style="3" customWidth="1"/>
    <col min="1027" max="1027" width="6.6640625" style="3" customWidth="1"/>
    <col min="1028" max="1031" width="11.33203125" style="3" customWidth="1"/>
    <col min="1032" max="1280" width="9.109375" style="3"/>
    <col min="1281" max="1281" width="39.5546875" style="3" customWidth="1"/>
    <col min="1282" max="1282" width="14.88671875" style="3" customWidth="1"/>
    <col min="1283" max="1283" width="6.6640625" style="3" customWidth="1"/>
    <col min="1284" max="1287" width="11.33203125" style="3" customWidth="1"/>
    <col min="1288" max="1536" width="9.109375" style="3"/>
    <col min="1537" max="1537" width="39.5546875" style="3" customWidth="1"/>
    <col min="1538" max="1538" width="14.88671875" style="3" customWidth="1"/>
    <col min="1539" max="1539" width="6.6640625" style="3" customWidth="1"/>
    <col min="1540" max="1543" width="11.33203125" style="3" customWidth="1"/>
    <col min="1544" max="1792" width="9.109375" style="3"/>
    <col min="1793" max="1793" width="39.5546875" style="3" customWidth="1"/>
    <col min="1794" max="1794" width="14.88671875" style="3" customWidth="1"/>
    <col min="1795" max="1795" width="6.6640625" style="3" customWidth="1"/>
    <col min="1796" max="1799" width="11.33203125" style="3" customWidth="1"/>
    <col min="1800" max="2048" width="9.109375" style="3"/>
    <col min="2049" max="2049" width="39.5546875" style="3" customWidth="1"/>
    <col min="2050" max="2050" width="14.88671875" style="3" customWidth="1"/>
    <col min="2051" max="2051" width="6.6640625" style="3" customWidth="1"/>
    <col min="2052" max="2055" width="11.33203125" style="3" customWidth="1"/>
    <col min="2056" max="2304" width="9.109375" style="3"/>
    <col min="2305" max="2305" width="39.5546875" style="3" customWidth="1"/>
    <col min="2306" max="2306" width="14.88671875" style="3" customWidth="1"/>
    <col min="2307" max="2307" width="6.6640625" style="3" customWidth="1"/>
    <col min="2308" max="2311" width="11.33203125" style="3" customWidth="1"/>
    <col min="2312" max="2560" width="9.109375" style="3"/>
    <col min="2561" max="2561" width="39.5546875" style="3" customWidth="1"/>
    <col min="2562" max="2562" width="14.88671875" style="3" customWidth="1"/>
    <col min="2563" max="2563" width="6.6640625" style="3" customWidth="1"/>
    <col min="2564" max="2567" width="11.33203125" style="3" customWidth="1"/>
    <col min="2568" max="2816" width="9.109375" style="3"/>
    <col min="2817" max="2817" width="39.5546875" style="3" customWidth="1"/>
    <col min="2818" max="2818" width="14.88671875" style="3" customWidth="1"/>
    <col min="2819" max="2819" width="6.6640625" style="3" customWidth="1"/>
    <col min="2820" max="2823" width="11.33203125" style="3" customWidth="1"/>
    <col min="2824" max="3072" width="9.109375" style="3"/>
    <col min="3073" max="3073" width="39.5546875" style="3" customWidth="1"/>
    <col min="3074" max="3074" width="14.88671875" style="3" customWidth="1"/>
    <col min="3075" max="3075" width="6.6640625" style="3" customWidth="1"/>
    <col min="3076" max="3079" width="11.33203125" style="3" customWidth="1"/>
    <col min="3080" max="3328" width="9.109375" style="3"/>
    <col min="3329" max="3329" width="39.5546875" style="3" customWidth="1"/>
    <col min="3330" max="3330" width="14.88671875" style="3" customWidth="1"/>
    <col min="3331" max="3331" width="6.6640625" style="3" customWidth="1"/>
    <col min="3332" max="3335" width="11.33203125" style="3" customWidth="1"/>
    <col min="3336" max="3584" width="9.109375" style="3"/>
    <col min="3585" max="3585" width="39.5546875" style="3" customWidth="1"/>
    <col min="3586" max="3586" width="14.88671875" style="3" customWidth="1"/>
    <col min="3587" max="3587" width="6.6640625" style="3" customWidth="1"/>
    <col min="3588" max="3591" width="11.33203125" style="3" customWidth="1"/>
    <col min="3592" max="3840" width="9.109375" style="3"/>
    <col min="3841" max="3841" width="39.5546875" style="3" customWidth="1"/>
    <col min="3842" max="3842" width="14.88671875" style="3" customWidth="1"/>
    <col min="3843" max="3843" width="6.6640625" style="3" customWidth="1"/>
    <col min="3844" max="3847" width="11.33203125" style="3" customWidth="1"/>
    <col min="3848" max="4096" width="9.109375" style="3"/>
    <col min="4097" max="4097" width="39.5546875" style="3" customWidth="1"/>
    <col min="4098" max="4098" width="14.88671875" style="3" customWidth="1"/>
    <col min="4099" max="4099" width="6.6640625" style="3" customWidth="1"/>
    <col min="4100" max="4103" width="11.33203125" style="3" customWidth="1"/>
    <col min="4104" max="4352" width="9.109375" style="3"/>
    <col min="4353" max="4353" width="39.5546875" style="3" customWidth="1"/>
    <col min="4354" max="4354" width="14.88671875" style="3" customWidth="1"/>
    <col min="4355" max="4355" width="6.6640625" style="3" customWidth="1"/>
    <col min="4356" max="4359" width="11.33203125" style="3" customWidth="1"/>
    <col min="4360" max="4608" width="9.109375" style="3"/>
    <col min="4609" max="4609" width="39.5546875" style="3" customWidth="1"/>
    <col min="4610" max="4610" width="14.88671875" style="3" customWidth="1"/>
    <col min="4611" max="4611" width="6.6640625" style="3" customWidth="1"/>
    <col min="4612" max="4615" width="11.33203125" style="3" customWidth="1"/>
    <col min="4616" max="4864" width="9.109375" style="3"/>
    <col min="4865" max="4865" width="39.5546875" style="3" customWidth="1"/>
    <col min="4866" max="4866" width="14.88671875" style="3" customWidth="1"/>
    <col min="4867" max="4867" width="6.6640625" style="3" customWidth="1"/>
    <col min="4868" max="4871" width="11.33203125" style="3" customWidth="1"/>
    <col min="4872" max="5120" width="9.109375" style="3"/>
    <col min="5121" max="5121" width="39.5546875" style="3" customWidth="1"/>
    <col min="5122" max="5122" width="14.88671875" style="3" customWidth="1"/>
    <col min="5123" max="5123" width="6.6640625" style="3" customWidth="1"/>
    <col min="5124" max="5127" width="11.33203125" style="3" customWidth="1"/>
    <col min="5128" max="5376" width="9.109375" style="3"/>
    <col min="5377" max="5377" width="39.5546875" style="3" customWidth="1"/>
    <col min="5378" max="5378" width="14.88671875" style="3" customWidth="1"/>
    <col min="5379" max="5379" width="6.6640625" style="3" customWidth="1"/>
    <col min="5380" max="5383" width="11.33203125" style="3" customWidth="1"/>
    <col min="5384" max="5632" width="9.109375" style="3"/>
    <col min="5633" max="5633" width="39.5546875" style="3" customWidth="1"/>
    <col min="5634" max="5634" width="14.88671875" style="3" customWidth="1"/>
    <col min="5635" max="5635" width="6.6640625" style="3" customWidth="1"/>
    <col min="5636" max="5639" width="11.33203125" style="3" customWidth="1"/>
    <col min="5640" max="5888" width="9.109375" style="3"/>
    <col min="5889" max="5889" width="39.5546875" style="3" customWidth="1"/>
    <col min="5890" max="5890" width="14.88671875" style="3" customWidth="1"/>
    <col min="5891" max="5891" width="6.6640625" style="3" customWidth="1"/>
    <col min="5892" max="5895" width="11.33203125" style="3" customWidth="1"/>
    <col min="5896" max="6144" width="9.109375" style="3"/>
    <col min="6145" max="6145" width="39.5546875" style="3" customWidth="1"/>
    <col min="6146" max="6146" width="14.88671875" style="3" customWidth="1"/>
    <col min="6147" max="6147" width="6.6640625" style="3" customWidth="1"/>
    <col min="6148" max="6151" width="11.33203125" style="3" customWidth="1"/>
    <col min="6152" max="6400" width="9.109375" style="3"/>
    <col min="6401" max="6401" width="39.5546875" style="3" customWidth="1"/>
    <col min="6402" max="6402" width="14.88671875" style="3" customWidth="1"/>
    <col min="6403" max="6403" width="6.6640625" style="3" customWidth="1"/>
    <col min="6404" max="6407" width="11.33203125" style="3" customWidth="1"/>
    <col min="6408" max="6656" width="9.109375" style="3"/>
    <col min="6657" max="6657" width="39.5546875" style="3" customWidth="1"/>
    <col min="6658" max="6658" width="14.88671875" style="3" customWidth="1"/>
    <col min="6659" max="6659" width="6.6640625" style="3" customWidth="1"/>
    <col min="6660" max="6663" width="11.33203125" style="3" customWidth="1"/>
    <col min="6664" max="6912" width="9.109375" style="3"/>
    <col min="6913" max="6913" width="39.5546875" style="3" customWidth="1"/>
    <col min="6914" max="6914" width="14.88671875" style="3" customWidth="1"/>
    <col min="6915" max="6915" width="6.6640625" style="3" customWidth="1"/>
    <col min="6916" max="6919" width="11.33203125" style="3" customWidth="1"/>
    <col min="6920" max="7168" width="9.109375" style="3"/>
    <col min="7169" max="7169" width="39.5546875" style="3" customWidth="1"/>
    <col min="7170" max="7170" width="14.88671875" style="3" customWidth="1"/>
    <col min="7171" max="7171" width="6.6640625" style="3" customWidth="1"/>
    <col min="7172" max="7175" width="11.33203125" style="3" customWidth="1"/>
    <col min="7176" max="7424" width="9.109375" style="3"/>
    <col min="7425" max="7425" width="39.5546875" style="3" customWidth="1"/>
    <col min="7426" max="7426" width="14.88671875" style="3" customWidth="1"/>
    <col min="7427" max="7427" width="6.6640625" style="3" customWidth="1"/>
    <col min="7428" max="7431" width="11.33203125" style="3" customWidth="1"/>
    <col min="7432" max="7680" width="9.109375" style="3"/>
    <col min="7681" max="7681" width="39.5546875" style="3" customWidth="1"/>
    <col min="7682" max="7682" width="14.88671875" style="3" customWidth="1"/>
    <col min="7683" max="7683" width="6.6640625" style="3" customWidth="1"/>
    <col min="7684" max="7687" width="11.33203125" style="3" customWidth="1"/>
    <col min="7688" max="7936" width="9.109375" style="3"/>
    <col min="7937" max="7937" width="39.5546875" style="3" customWidth="1"/>
    <col min="7938" max="7938" width="14.88671875" style="3" customWidth="1"/>
    <col min="7939" max="7939" width="6.6640625" style="3" customWidth="1"/>
    <col min="7940" max="7943" width="11.33203125" style="3" customWidth="1"/>
    <col min="7944" max="8192" width="9.109375" style="3"/>
    <col min="8193" max="8193" width="39.5546875" style="3" customWidth="1"/>
    <col min="8194" max="8194" width="14.88671875" style="3" customWidth="1"/>
    <col min="8195" max="8195" width="6.6640625" style="3" customWidth="1"/>
    <col min="8196" max="8199" width="11.33203125" style="3" customWidth="1"/>
    <col min="8200" max="8448" width="9.109375" style="3"/>
    <col min="8449" max="8449" width="39.5546875" style="3" customWidth="1"/>
    <col min="8450" max="8450" width="14.88671875" style="3" customWidth="1"/>
    <col min="8451" max="8451" width="6.6640625" style="3" customWidth="1"/>
    <col min="8452" max="8455" width="11.33203125" style="3" customWidth="1"/>
    <col min="8456" max="8704" width="9.109375" style="3"/>
    <col min="8705" max="8705" width="39.5546875" style="3" customWidth="1"/>
    <col min="8706" max="8706" width="14.88671875" style="3" customWidth="1"/>
    <col min="8707" max="8707" width="6.6640625" style="3" customWidth="1"/>
    <col min="8708" max="8711" width="11.33203125" style="3" customWidth="1"/>
    <col min="8712" max="8960" width="9.109375" style="3"/>
    <col min="8961" max="8961" width="39.5546875" style="3" customWidth="1"/>
    <col min="8962" max="8962" width="14.88671875" style="3" customWidth="1"/>
    <col min="8963" max="8963" width="6.6640625" style="3" customWidth="1"/>
    <col min="8964" max="8967" width="11.33203125" style="3" customWidth="1"/>
    <col min="8968" max="9216" width="9.109375" style="3"/>
    <col min="9217" max="9217" width="39.5546875" style="3" customWidth="1"/>
    <col min="9218" max="9218" width="14.88671875" style="3" customWidth="1"/>
    <col min="9219" max="9219" width="6.6640625" style="3" customWidth="1"/>
    <col min="9220" max="9223" width="11.33203125" style="3" customWidth="1"/>
    <col min="9224" max="9472" width="9.109375" style="3"/>
    <col min="9473" max="9473" width="39.5546875" style="3" customWidth="1"/>
    <col min="9474" max="9474" width="14.88671875" style="3" customWidth="1"/>
    <col min="9475" max="9475" width="6.6640625" style="3" customWidth="1"/>
    <col min="9476" max="9479" width="11.33203125" style="3" customWidth="1"/>
    <col min="9480" max="9728" width="9.109375" style="3"/>
    <col min="9729" max="9729" width="39.5546875" style="3" customWidth="1"/>
    <col min="9730" max="9730" width="14.88671875" style="3" customWidth="1"/>
    <col min="9731" max="9731" width="6.6640625" style="3" customWidth="1"/>
    <col min="9732" max="9735" width="11.33203125" style="3" customWidth="1"/>
    <col min="9736" max="9984" width="9.109375" style="3"/>
    <col min="9985" max="9985" width="39.5546875" style="3" customWidth="1"/>
    <col min="9986" max="9986" width="14.88671875" style="3" customWidth="1"/>
    <col min="9987" max="9987" width="6.6640625" style="3" customWidth="1"/>
    <col min="9988" max="9991" width="11.33203125" style="3" customWidth="1"/>
    <col min="9992" max="10240" width="9.109375" style="3"/>
    <col min="10241" max="10241" width="39.5546875" style="3" customWidth="1"/>
    <col min="10242" max="10242" width="14.88671875" style="3" customWidth="1"/>
    <col min="10243" max="10243" width="6.6640625" style="3" customWidth="1"/>
    <col min="10244" max="10247" width="11.33203125" style="3" customWidth="1"/>
    <col min="10248" max="10496" width="9.109375" style="3"/>
    <col min="10497" max="10497" width="39.5546875" style="3" customWidth="1"/>
    <col min="10498" max="10498" width="14.88671875" style="3" customWidth="1"/>
    <col min="10499" max="10499" width="6.6640625" style="3" customWidth="1"/>
    <col min="10500" max="10503" width="11.33203125" style="3" customWidth="1"/>
    <col min="10504" max="10752" width="9.109375" style="3"/>
    <col min="10753" max="10753" width="39.5546875" style="3" customWidth="1"/>
    <col min="10754" max="10754" width="14.88671875" style="3" customWidth="1"/>
    <col min="10755" max="10755" width="6.6640625" style="3" customWidth="1"/>
    <col min="10756" max="10759" width="11.33203125" style="3" customWidth="1"/>
    <col min="10760" max="11008" width="9.109375" style="3"/>
    <col min="11009" max="11009" width="39.5546875" style="3" customWidth="1"/>
    <col min="11010" max="11010" width="14.88671875" style="3" customWidth="1"/>
    <col min="11011" max="11011" width="6.6640625" style="3" customWidth="1"/>
    <col min="11012" max="11015" width="11.33203125" style="3" customWidth="1"/>
    <col min="11016" max="11264" width="9.109375" style="3"/>
    <col min="11265" max="11265" width="39.5546875" style="3" customWidth="1"/>
    <col min="11266" max="11266" width="14.88671875" style="3" customWidth="1"/>
    <col min="11267" max="11267" width="6.6640625" style="3" customWidth="1"/>
    <col min="11268" max="11271" width="11.33203125" style="3" customWidth="1"/>
    <col min="11272" max="11520" width="9.109375" style="3"/>
    <col min="11521" max="11521" width="39.5546875" style="3" customWidth="1"/>
    <col min="11522" max="11522" width="14.88671875" style="3" customWidth="1"/>
    <col min="11523" max="11523" width="6.6640625" style="3" customWidth="1"/>
    <col min="11524" max="11527" width="11.33203125" style="3" customWidth="1"/>
    <col min="11528" max="11776" width="9.109375" style="3"/>
    <col min="11777" max="11777" width="39.5546875" style="3" customWidth="1"/>
    <col min="11778" max="11778" width="14.88671875" style="3" customWidth="1"/>
    <col min="11779" max="11779" width="6.6640625" style="3" customWidth="1"/>
    <col min="11780" max="11783" width="11.33203125" style="3" customWidth="1"/>
    <col min="11784" max="12032" width="9.109375" style="3"/>
    <col min="12033" max="12033" width="39.5546875" style="3" customWidth="1"/>
    <col min="12034" max="12034" width="14.88671875" style="3" customWidth="1"/>
    <col min="12035" max="12035" width="6.6640625" style="3" customWidth="1"/>
    <col min="12036" max="12039" width="11.33203125" style="3" customWidth="1"/>
    <col min="12040" max="12288" width="9.109375" style="3"/>
    <col min="12289" max="12289" width="39.5546875" style="3" customWidth="1"/>
    <col min="12290" max="12290" width="14.88671875" style="3" customWidth="1"/>
    <col min="12291" max="12291" width="6.6640625" style="3" customWidth="1"/>
    <col min="12292" max="12295" width="11.33203125" style="3" customWidth="1"/>
    <col min="12296" max="12544" width="9.109375" style="3"/>
    <col min="12545" max="12545" width="39.5546875" style="3" customWidth="1"/>
    <col min="12546" max="12546" width="14.88671875" style="3" customWidth="1"/>
    <col min="12547" max="12547" width="6.6640625" style="3" customWidth="1"/>
    <col min="12548" max="12551" width="11.33203125" style="3" customWidth="1"/>
    <col min="12552" max="12800" width="9.109375" style="3"/>
    <col min="12801" max="12801" width="39.5546875" style="3" customWidth="1"/>
    <col min="12802" max="12802" width="14.88671875" style="3" customWidth="1"/>
    <col min="12803" max="12803" width="6.6640625" style="3" customWidth="1"/>
    <col min="12804" max="12807" width="11.33203125" style="3" customWidth="1"/>
    <col min="12808" max="13056" width="9.109375" style="3"/>
    <col min="13057" max="13057" width="39.5546875" style="3" customWidth="1"/>
    <col min="13058" max="13058" width="14.88671875" style="3" customWidth="1"/>
    <col min="13059" max="13059" width="6.6640625" style="3" customWidth="1"/>
    <col min="13060" max="13063" width="11.33203125" style="3" customWidth="1"/>
    <col min="13064" max="13312" width="9.109375" style="3"/>
    <col min="13313" max="13313" width="39.5546875" style="3" customWidth="1"/>
    <col min="13314" max="13314" width="14.88671875" style="3" customWidth="1"/>
    <col min="13315" max="13315" width="6.6640625" style="3" customWidth="1"/>
    <col min="13316" max="13319" width="11.33203125" style="3" customWidth="1"/>
    <col min="13320" max="13568" width="9.109375" style="3"/>
    <col min="13569" max="13569" width="39.5546875" style="3" customWidth="1"/>
    <col min="13570" max="13570" width="14.88671875" style="3" customWidth="1"/>
    <col min="13571" max="13571" width="6.6640625" style="3" customWidth="1"/>
    <col min="13572" max="13575" width="11.33203125" style="3" customWidth="1"/>
    <col min="13576" max="13824" width="9.109375" style="3"/>
    <col min="13825" max="13825" width="39.5546875" style="3" customWidth="1"/>
    <col min="13826" max="13826" width="14.88671875" style="3" customWidth="1"/>
    <col min="13827" max="13827" width="6.6640625" style="3" customWidth="1"/>
    <col min="13828" max="13831" width="11.33203125" style="3" customWidth="1"/>
    <col min="13832" max="14080" width="9.109375" style="3"/>
    <col min="14081" max="14081" width="39.5546875" style="3" customWidth="1"/>
    <col min="14082" max="14082" width="14.88671875" style="3" customWidth="1"/>
    <col min="14083" max="14083" width="6.6640625" style="3" customWidth="1"/>
    <col min="14084" max="14087" width="11.33203125" style="3" customWidth="1"/>
    <col min="14088" max="14336" width="9.109375" style="3"/>
    <col min="14337" max="14337" width="39.5546875" style="3" customWidth="1"/>
    <col min="14338" max="14338" width="14.88671875" style="3" customWidth="1"/>
    <col min="14339" max="14339" width="6.6640625" style="3" customWidth="1"/>
    <col min="14340" max="14343" width="11.33203125" style="3" customWidth="1"/>
    <col min="14344" max="14592" width="9.109375" style="3"/>
    <col min="14593" max="14593" width="39.5546875" style="3" customWidth="1"/>
    <col min="14594" max="14594" width="14.88671875" style="3" customWidth="1"/>
    <col min="14595" max="14595" width="6.6640625" style="3" customWidth="1"/>
    <col min="14596" max="14599" width="11.33203125" style="3" customWidth="1"/>
    <col min="14600" max="14848" width="9.109375" style="3"/>
    <col min="14849" max="14849" width="39.5546875" style="3" customWidth="1"/>
    <col min="14850" max="14850" width="14.88671875" style="3" customWidth="1"/>
    <col min="14851" max="14851" width="6.6640625" style="3" customWidth="1"/>
    <col min="14852" max="14855" width="11.33203125" style="3" customWidth="1"/>
    <col min="14856" max="15104" width="9.109375" style="3"/>
    <col min="15105" max="15105" width="39.5546875" style="3" customWidth="1"/>
    <col min="15106" max="15106" width="14.88671875" style="3" customWidth="1"/>
    <col min="15107" max="15107" width="6.6640625" style="3" customWidth="1"/>
    <col min="15108" max="15111" width="11.33203125" style="3" customWidth="1"/>
    <col min="15112" max="15360" width="9.109375" style="3"/>
    <col min="15361" max="15361" width="39.5546875" style="3" customWidth="1"/>
    <col min="15362" max="15362" width="14.88671875" style="3" customWidth="1"/>
    <col min="15363" max="15363" width="6.6640625" style="3" customWidth="1"/>
    <col min="15364" max="15367" width="11.33203125" style="3" customWidth="1"/>
    <col min="15368" max="15616" width="9.109375" style="3"/>
    <col min="15617" max="15617" width="39.5546875" style="3" customWidth="1"/>
    <col min="15618" max="15618" width="14.88671875" style="3" customWidth="1"/>
    <col min="15619" max="15619" width="6.6640625" style="3" customWidth="1"/>
    <col min="15620" max="15623" width="11.33203125" style="3" customWidth="1"/>
    <col min="15624" max="15872" width="9.109375" style="3"/>
    <col min="15873" max="15873" width="39.5546875" style="3" customWidth="1"/>
    <col min="15874" max="15874" width="14.88671875" style="3" customWidth="1"/>
    <col min="15875" max="15875" width="6.6640625" style="3" customWidth="1"/>
    <col min="15876" max="15879" width="11.33203125" style="3" customWidth="1"/>
    <col min="15880" max="16128" width="9.109375" style="3"/>
    <col min="16129" max="16129" width="39.5546875" style="3" customWidth="1"/>
    <col min="16130" max="16130" width="14.88671875" style="3" customWidth="1"/>
    <col min="16131" max="16131" width="6.6640625" style="3" customWidth="1"/>
    <col min="16132" max="16135" width="11.33203125" style="3" customWidth="1"/>
    <col min="16136" max="16384" width="9.109375" style="3"/>
  </cols>
  <sheetData>
    <row r="1" spans="1:7" x14ac:dyDescent="0.25">
      <c r="D1" s="285" t="s">
        <v>474</v>
      </c>
      <c r="E1" s="285"/>
      <c r="F1" s="285"/>
      <c r="G1" s="285"/>
    </row>
    <row r="2" spans="1:7" x14ac:dyDescent="0.25">
      <c r="D2" s="285"/>
      <c r="E2" s="285"/>
      <c r="F2" s="285"/>
      <c r="G2" s="285"/>
    </row>
    <row r="3" spans="1:7" ht="27" customHeight="1" x14ac:dyDescent="0.25">
      <c r="D3" s="285"/>
      <c r="E3" s="285"/>
      <c r="F3" s="285"/>
      <c r="G3" s="285"/>
    </row>
    <row r="4" spans="1:7" x14ac:dyDescent="0.25">
      <c r="A4" s="5" t="s">
        <v>475</v>
      </c>
      <c r="B4" s="5"/>
      <c r="C4" s="5"/>
      <c r="D4" s="5"/>
      <c r="E4" s="5"/>
      <c r="F4" s="5"/>
      <c r="G4" s="5"/>
    </row>
    <row r="5" spans="1:7" x14ac:dyDescent="0.25">
      <c r="A5" s="5" t="s">
        <v>476</v>
      </c>
      <c r="B5" s="5"/>
      <c r="C5" s="5"/>
      <c r="D5" s="5"/>
      <c r="E5" s="5"/>
      <c r="F5" s="5"/>
      <c r="G5" s="5"/>
    </row>
    <row r="6" spans="1:7" x14ac:dyDescent="0.25">
      <c r="A6" s="5" t="s">
        <v>477</v>
      </c>
      <c r="B6" s="5"/>
      <c r="C6" s="5"/>
      <c r="D6" s="5"/>
      <c r="E6" s="5"/>
      <c r="F6" s="5"/>
      <c r="G6" s="5"/>
    </row>
    <row r="7" spans="1:7" x14ac:dyDescent="0.25">
      <c r="A7" s="484" t="str">
        <f>CONCATENATE("на ",[3]ЗАПОЛНИТЬ!$B$18," ",[3]ЗАПОЛНИТЬ!$C$18)</f>
        <v>на 1 січня 2016</v>
      </c>
      <c r="B7" s="484"/>
      <c r="C7" s="484"/>
      <c r="D7" s="484"/>
      <c r="E7" s="484"/>
      <c r="F7" s="484"/>
      <c r="G7" s="484"/>
    </row>
    <row r="8" spans="1:7" ht="42" customHeight="1" x14ac:dyDescent="0.25">
      <c r="A8" s="116" t="s">
        <v>4</v>
      </c>
      <c r="B8" s="15" t="str">
        <f>[3]ЗАПОЛНИТЬ!$B$3</f>
        <v>Відділ освіти Амур-Нижньодніпровської районної у місті Дніпропетровську ради</v>
      </c>
      <c r="C8" s="15"/>
      <c r="D8" s="15"/>
      <c r="E8" s="117" t="str">
        <f>[3]ЗАПОЛНИТЬ!$A$13</f>
        <v>за ЄДРПОУ</v>
      </c>
      <c r="F8" s="288" t="str">
        <f>[3]ЗАПОЛНИТЬ!$B$13</f>
        <v>02142187</v>
      </c>
      <c r="G8" s="288"/>
    </row>
    <row r="9" spans="1:7" ht="26.25" customHeight="1" x14ac:dyDescent="0.25">
      <c r="A9" s="14" t="s">
        <v>6</v>
      </c>
      <c r="B9" s="289" t="str">
        <f>[3]ЗАПОЛНИТЬ!$B$5</f>
        <v>49023, м. Дніпропетровськ АНД район, пр. Воронцова, 31</v>
      </c>
      <c r="C9" s="289"/>
      <c r="D9" s="289"/>
      <c r="E9" s="117" t="str">
        <f>[3]ЗАПОЛНИТЬ!$A$14</f>
        <v>за КОАТУУ</v>
      </c>
      <c r="F9" s="290">
        <f>[3]ЗАПОЛНИТЬ!$B$14</f>
        <v>1210136300</v>
      </c>
      <c r="G9" s="290"/>
    </row>
    <row r="10" spans="1:7" ht="28.5" customHeight="1" x14ac:dyDescent="0.25">
      <c r="A10" s="14" t="str">
        <f>[3]Ф.4.3.1.КВК2!$A$11</f>
        <v>Організаційно-правова форма господарювання</v>
      </c>
      <c r="B10" s="291" t="str">
        <f>[3]ЗАПОЛНИТЬ!$D$15</f>
        <v>Орган місцевого самоврядування</v>
      </c>
      <c r="C10" s="291"/>
      <c r="D10" s="291"/>
      <c r="E10" s="117" t="str">
        <f>[3]ЗАПОЛНИТЬ!$A$15</f>
        <v>за КОПФГ</v>
      </c>
      <c r="F10" s="290">
        <f>[3]ЗАПОЛНИТЬ!$B$15</f>
        <v>420</v>
      </c>
      <c r="G10" s="290"/>
    </row>
    <row r="11" spans="1:7" ht="37.5" customHeight="1" x14ac:dyDescent="0.25">
      <c r="A11" s="21" t="s">
        <v>206</v>
      </c>
      <c r="B11" s="21"/>
      <c r="C11" s="21"/>
      <c r="D11" s="30">
        <f>[3]ЗАПОЛНИТЬ!$H$9</f>
        <v>0</v>
      </c>
      <c r="E11" s="485" t="str">
        <f>IF(D11&gt;0,VLOOKUP(D11,'[3]ДовидникКВК(ГОС)'!A$1:B$65536,2,FALSE),"")</f>
        <v/>
      </c>
      <c r="F11" s="485"/>
      <c r="G11" s="485"/>
    </row>
    <row r="12" spans="1:7" ht="39.75" customHeight="1" x14ac:dyDescent="0.25">
      <c r="A12" s="21" t="s">
        <v>13</v>
      </c>
      <c r="B12" s="21"/>
      <c r="C12" s="21"/>
      <c r="D12" s="28" t="str">
        <f>[3]ЗАПОЛНИТЬ!$H$10</f>
        <v>10</v>
      </c>
      <c r="E12" s="121" t="str">
        <f>[3]ЗАПОЛНИТЬ!I10</f>
        <v>Орган з питань освіти і науки, молоді</v>
      </c>
      <c r="F12" s="121"/>
      <c r="G12" s="121"/>
    </row>
    <row r="13" spans="1:7" x14ac:dyDescent="0.25">
      <c r="A13" s="486" t="s">
        <v>478</v>
      </c>
      <c r="B13" s="12"/>
      <c r="C13" s="12"/>
      <c r="D13" s="12"/>
      <c r="E13" s="12"/>
      <c r="F13" s="12"/>
      <c r="G13" s="12"/>
    </row>
    <row r="14" spans="1:7" ht="14.4" thickBot="1" x14ac:dyDescent="0.3">
      <c r="A14" s="12" t="s">
        <v>16</v>
      </c>
    </row>
    <row r="15" spans="1:7" ht="28.5" customHeight="1" thickTop="1" thickBot="1" x14ac:dyDescent="0.3">
      <c r="A15" s="487" t="s">
        <v>479</v>
      </c>
      <c r="B15" s="487"/>
      <c r="C15" s="487" t="s">
        <v>19</v>
      </c>
      <c r="D15" s="487" t="s">
        <v>394</v>
      </c>
      <c r="E15" s="487"/>
      <c r="F15" s="488" t="s">
        <v>480</v>
      </c>
      <c r="G15" s="488"/>
    </row>
    <row r="16" spans="1:7" ht="15" thickTop="1" thickBot="1" x14ac:dyDescent="0.3">
      <c r="A16" s="487"/>
      <c r="B16" s="487"/>
      <c r="C16" s="487"/>
      <c r="D16" s="489" t="s">
        <v>481</v>
      </c>
      <c r="E16" s="489" t="s">
        <v>482</v>
      </c>
      <c r="F16" s="489" t="s">
        <v>481</v>
      </c>
      <c r="G16" s="489" t="s">
        <v>482</v>
      </c>
    </row>
    <row r="17" spans="1:7" ht="15" thickTop="1" thickBot="1" x14ac:dyDescent="0.3">
      <c r="A17" s="490">
        <v>1</v>
      </c>
      <c r="B17" s="490"/>
      <c r="C17" s="491">
        <v>2</v>
      </c>
      <c r="D17" s="491">
        <v>3</v>
      </c>
      <c r="E17" s="491">
        <v>4</v>
      </c>
      <c r="F17" s="491">
        <v>5</v>
      </c>
      <c r="G17" s="491">
        <v>6</v>
      </c>
    </row>
    <row r="18" spans="1:7" ht="15" thickTop="1" thickBot="1" x14ac:dyDescent="0.3">
      <c r="A18" s="395" t="s">
        <v>483</v>
      </c>
      <c r="B18" s="396"/>
      <c r="C18" s="492" t="s">
        <v>28</v>
      </c>
      <c r="D18" s="493">
        <f>SUM(D19:D20)</f>
        <v>91451.07</v>
      </c>
      <c r="E18" s="493">
        <f>SUM(E19:E20)</f>
        <v>93553.85</v>
      </c>
      <c r="F18" s="493">
        <f>SUM(F19:F20)</f>
        <v>0</v>
      </c>
      <c r="G18" s="493">
        <f>SUM(G19:G20)</f>
        <v>2007.16</v>
      </c>
    </row>
    <row r="19" spans="1:7" ht="27" customHeight="1" thickTop="1" thickBot="1" x14ac:dyDescent="0.3">
      <c r="A19" s="494" t="s">
        <v>484</v>
      </c>
      <c r="B19" s="494"/>
      <c r="C19" s="495" t="s">
        <v>458</v>
      </c>
      <c r="D19" s="385">
        <v>91451.07</v>
      </c>
      <c r="E19" s="385">
        <v>91451.07</v>
      </c>
      <c r="F19" s="385">
        <v>0</v>
      </c>
      <c r="G19" s="385">
        <v>0</v>
      </c>
    </row>
    <row r="20" spans="1:7" ht="27" customHeight="1" thickTop="1" thickBot="1" x14ac:dyDescent="0.3">
      <c r="A20" s="494" t="s">
        <v>485</v>
      </c>
      <c r="B20" s="494"/>
      <c r="C20" s="495" t="s">
        <v>461</v>
      </c>
      <c r="D20" s="385">
        <v>0</v>
      </c>
      <c r="E20" s="385">
        <v>2102.7800000000002</v>
      </c>
      <c r="F20" s="385"/>
      <c r="G20" s="385">
        <v>2007.16</v>
      </c>
    </row>
    <row r="21" spans="1:7" ht="15" customHeight="1" thickTop="1" thickBot="1" x14ac:dyDescent="0.3">
      <c r="A21" s="395" t="s">
        <v>486</v>
      </c>
      <c r="B21" s="396"/>
      <c r="C21" s="492" t="s">
        <v>29</v>
      </c>
      <c r="D21" s="493">
        <v>0</v>
      </c>
      <c r="E21" s="493"/>
      <c r="F21" s="493">
        <v>0</v>
      </c>
      <c r="G21" s="493"/>
    </row>
    <row r="22" spans="1:7" ht="15" thickTop="1" thickBot="1" x14ac:dyDescent="0.3">
      <c r="A22" s="494" t="s">
        <v>487</v>
      </c>
      <c r="B22" s="494"/>
      <c r="C22" s="492" t="s">
        <v>31</v>
      </c>
      <c r="D22" s="493">
        <f>SUM(D23:D24)</f>
        <v>0</v>
      </c>
      <c r="E22" s="493">
        <f>SUM(E23:E24)</f>
        <v>0</v>
      </c>
      <c r="F22" s="493">
        <f>SUM(F23:F24)</f>
        <v>0</v>
      </c>
      <c r="G22" s="493">
        <f>SUM(G23:G24)</f>
        <v>0</v>
      </c>
    </row>
    <row r="23" spans="1:7" ht="27" customHeight="1" thickTop="1" thickBot="1" x14ac:dyDescent="0.3">
      <c r="A23" s="494" t="s">
        <v>488</v>
      </c>
      <c r="B23" s="494"/>
      <c r="C23" s="492" t="s">
        <v>489</v>
      </c>
      <c r="D23" s="493">
        <v>0</v>
      </c>
      <c r="E23" s="493">
        <v>0</v>
      </c>
      <c r="F23" s="493">
        <v>0</v>
      </c>
      <c r="G23" s="493">
        <v>0</v>
      </c>
    </row>
    <row r="24" spans="1:7" ht="15" thickTop="1" thickBot="1" x14ac:dyDescent="0.3">
      <c r="A24" s="496" t="s">
        <v>490</v>
      </c>
      <c r="B24" s="496"/>
      <c r="C24" s="492" t="s">
        <v>491</v>
      </c>
      <c r="D24" s="493">
        <v>0</v>
      </c>
      <c r="E24" s="493">
        <v>0</v>
      </c>
      <c r="F24" s="493">
        <v>0</v>
      </c>
      <c r="G24" s="493">
        <v>0</v>
      </c>
    </row>
    <row r="25" spans="1:7" ht="15" thickTop="1" thickBot="1" x14ac:dyDescent="0.3">
      <c r="A25" s="496" t="s">
        <v>492</v>
      </c>
      <c r="B25" s="496"/>
      <c r="C25" s="492" t="s">
        <v>33</v>
      </c>
      <c r="D25" s="493">
        <v>0</v>
      </c>
      <c r="E25" s="493">
        <v>0</v>
      </c>
      <c r="F25" s="493">
        <v>0</v>
      </c>
      <c r="G25" s="493">
        <v>0</v>
      </c>
    </row>
    <row r="26" spans="1:7" ht="15" thickTop="1" thickBot="1" x14ac:dyDescent="0.3">
      <c r="A26" s="496" t="s">
        <v>493</v>
      </c>
      <c r="B26" s="496"/>
      <c r="C26" s="492" t="s">
        <v>35</v>
      </c>
      <c r="D26" s="493">
        <v>0</v>
      </c>
      <c r="E26" s="493">
        <v>0</v>
      </c>
      <c r="F26" s="493">
        <v>0</v>
      </c>
      <c r="G26" s="493">
        <v>0</v>
      </c>
    </row>
    <row r="27" spans="1:7" ht="15" customHeight="1" thickTop="1" thickBot="1" x14ac:dyDescent="0.3">
      <c r="A27" s="496" t="s">
        <v>494</v>
      </c>
      <c r="B27" s="496"/>
      <c r="C27" s="492" t="s">
        <v>37</v>
      </c>
      <c r="D27" s="493">
        <v>0</v>
      </c>
      <c r="E27" s="493">
        <v>0</v>
      </c>
      <c r="F27" s="493">
        <v>0</v>
      </c>
      <c r="G27" s="493">
        <v>0</v>
      </c>
    </row>
    <row r="28" spans="1:7" ht="15" thickTop="1" thickBot="1" x14ac:dyDescent="0.3">
      <c r="A28" s="496" t="s">
        <v>495</v>
      </c>
      <c r="B28" s="496"/>
      <c r="C28" s="492" t="s">
        <v>39</v>
      </c>
      <c r="D28" s="493">
        <v>0</v>
      </c>
      <c r="E28" s="493">
        <v>0</v>
      </c>
      <c r="F28" s="493">
        <v>0</v>
      </c>
      <c r="G28" s="493">
        <v>0</v>
      </c>
    </row>
    <row r="29" spans="1:7" ht="27" customHeight="1" thickTop="1" thickBot="1" x14ac:dyDescent="0.3">
      <c r="A29" s="494" t="s">
        <v>496</v>
      </c>
      <c r="B29" s="494"/>
      <c r="C29" s="492" t="s">
        <v>41</v>
      </c>
      <c r="D29" s="493">
        <v>0</v>
      </c>
      <c r="E29" s="493">
        <v>0</v>
      </c>
      <c r="F29" s="493">
        <v>0</v>
      </c>
      <c r="G29" s="493">
        <v>0</v>
      </c>
    </row>
    <row r="30" spans="1:7" ht="15" thickTop="1" thickBot="1" x14ac:dyDescent="0.3">
      <c r="A30" s="395" t="s">
        <v>497</v>
      </c>
      <c r="B30" s="396"/>
      <c r="C30" s="492" t="s">
        <v>43</v>
      </c>
      <c r="D30" s="493">
        <v>0</v>
      </c>
      <c r="E30" s="493">
        <v>0</v>
      </c>
      <c r="F30" s="493">
        <v>0</v>
      </c>
      <c r="G30" s="493">
        <v>0</v>
      </c>
    </row>
    <row r="31" spans="1:7" ht="40.5" customHeight="1" thickTop="1" thickBot="1" x14ac:dyDescent="0.3">
      <c r="A31" s="494" t="s">
        <v>498</v>
      </c>
      <c r="B31" s="494"/>
      <c r="C31" s="497">
        <v>100</v>
      </c>
      <c r="D31" s="493">
        <v>0</v>
      </c>
      <c r="E31" s="493">
        <v>0</v>
      </c>
      <c r="F31" s="493">
        <v>0</v>
      </c>
      <c r="G31" s="493">
        <v>0</v>
      </c>
    </row>
    <row r="32" spans="1:7" ht="15" thickTop="1" thickBot="1" x14ac:dyDescent="0.3">
      <c r="A32" s="395" t="s">
        <v>499</v>
      </c>
      <c r="B32" s="396"/>
      <c r="C32" s="497">
        <v>110</v>
      </c>
      <c r="D32" s="493">
        <v>0</v>
      </c>
      <c r="E32" s="493">
        <v>0</v>
      </c>
      <c r="F32" s="493">
        <v>0</v>
      </c>
      <c r="G32" s="493">
        <v>0</v>
      </c>
    </row>
    <row r="33" spans="1:11" ht="15" hidden="1" customHeight="1" x14ac:dyDescent="0.25">
      <c r="A33" s="494"/>
      <c r="B33" s="494"/>
      <c r="C33" s="497"/>
      <c r="D33" s="493" t="s">
        <v>11</v>
      </c>
      <c r="E33" s="493" t="s">
        <v>11</v>
      </c>
      <c r="F33" s="493" t="s">
        <v>11</v>
      </c>
      <c r="G33" s="493" t="s">
        <v>11</v>
      </c>
    </row>
    <row r="34" spans="1:11" ht="27" customHeight="1" thickTop="1" thickBot="1" x14ac:dyDescent="0.3">
      <c r="A34" s="498" t="s">
        <v>500</v>
      </c>
      <c r="B34" s="499"/>
      <c r="C34" s="497">
        <v>120</v>
      </c>
      <c r="D34" s="493">
        <v>0</v>
      </c>
      <c r="E34" s="493">
        <v>0</v>
      </c>
      <c r="F34" s="493">
        <v>0</v>
      </c>
      <c r="G34" s="493">
        <v>0</v>
      </c>
    </row>
    <row r="35" spans="1:11" ht="15" thickTop="1" thickBot="1" x14ac:dyDescent="0.3">
      <c r="A35" s="498" t="s">
        <v>501</v>
      </c>
      <c r="B35" s="499"/>
      <c r="C35" s="497">
        <v>130</v>
      </c>
      <c r="D35" s="493">
        <f>SUM(D36:D44)</f>
        <v>0</v>
      </c>
      <c r="E35" s="493">
        <f>SUM(E36:E44)</f>
        <v>7182.03</v>
      </c>
      <c r="F35" s="493">
        <f>SUM(F36:F44)</f>
        <v>0</v>
      </c>
      <c r="G35" s="493">
        <f>SUM(G36:G44)</f>
        <v>5240.43</v>
      </c>
    </row>
    <row r="36" spans="1:11" ht="15" thickTop="1" thickBot="1" x14ac:dyDescent="0.3">
      <c r="A36" s="500" t="s">
        <v>119</v>
      </c>
      <c r="B36" s="501"/>
      <c r="C36" s="497">
        <v>131</v>
      </c>
      <c r="D36" s="493">
        <v>0</v>
      </c>
      <c r="E36" s="493">
        <v>0</v>
      </c>
      <c r="F36" s="493">
        <v>0</v>
      </c>
      <c r="G36" s="493">
        <v>0</v>
      </c>
    </row>
    <row r="37" spans="1:11" ht="15" thickTop="1" thickBot="1" x14ac:dyDescent="0.3">
      <c r="A37" s="502" t="s">
        <v>502</v>
      </c>
      <c r="B37" s="502"/>
      <c r="C37" s="497">
        <v>132</v>
      </c>
      <c r="D37" s="493">
        <v>0</v>
      </c>
      <c r="E37" s="493">
        <v>7182.03</v>
      </c>
      <c r="F37" s="493">
        <v>0</v>
      </c>
      <c r="G37" s="493">
        <v>5240.43</v>
      </c>
    </row>
    <row r="38" spans="1:11" ht="15" thickTop="1" thickBot="1" x14ac:dyDescent="0.3">
      <c r="A38" s="502"/>
      <c r="B38" s="502"/>
      <c r="C38" s="497">
        <v>133</v>
      </c>
      <c r="D38" s="493">
        <v>0</v>
      </c>
      <c r="E38" s="493">
        <v>0</v>
      </c>
      <c r="F38" s="493">
        <v>0</v>
      </c>
      <c r="G38" s="493">
        <v>0</v>
      </c>
    </row>
    <row r="39" spans="1:11" ht="15" thickTop="1" thickBot="1" x14ac:dyDescent="0.3">
      <c r="A39" s="502"/>
      <c r="B39" s="502"/>
      <c r="C39" s="497">
        <v>134</v>
      </c>
      <c r="D39" s="493">
        <v>0</v>
      </c>
      <c r="E39" s="493">
        <v>0</v>
      </c>
      <c r="F39" s="493">
        <v>0</v>
      </c>
      <c r="G39" s="493">
        <v>0</v>
      </c>
    </row>
    <row r="40" spans="1:11" ht="15" thickTop="1" thickBot="1" x14ac:dyDescent="0.3">
      <c r="A40" s="502"/>
      <c r="B40" s="502"/>
      <c r="C40" s="497">
        <v>135</v>
      </c>
      <c r="D40" s="493">
        <v>0</v>
      </c>
      <c r="E40" s="493">
        <v>0</v>
      </c>
      <c r="F40" s="493">
        <v>0</v>
      </c>
      <c r="G40" s="493">
        <v>0</v>
      </c>
    </row>
    <row r="41" spans="1:11" ht="15" thickTop="1" thickBot="1" x14ac:dyDescent="0.3">
      <c r="A41" s="502"/>
      <c r="B41" s="502"/>
      <c r="C41" s="497">
        <v>136</v>
      </c>
      <c r="D41" s="493">
        <v>0</v>
      </c>
      <c r="E41" s="493">
        <v>0</v>
      </c>
      <c r="F41" s="493">
        <v>0</v>
      </c>
      <c r="G41" s="493">
        <v>0</v>
      </c>
    </row>
    <row r="42" spans="1:11" ht="15" thickTop="1" thickBot="1" x14ac:dyDescent="0.3">
      <c r="A42" s="502"/>
      <c r="B42" s="502"/>
      <c r="C42" s="497">
        <v>137</v>
      </c>
      <c r="D42" s="493">
        <v>0</v>
      </c>
      <c r="E42" s="493">
        <v>0</v>
      </c>
      <c r="F42" s="493">
        <v>0</v>
      </c>
      <c r="G42" s="493">
        <v>0</v>
      </c>
    </row>
    <row r="43" spans="1:11" ht="15" thickTop="1" thickBot="1" x14ac:dyDescent="0.3">
      <c r="A43" s="502"/>
      <c r="B43" s="502"/>
      <c r="C43" s="497">
        <v>138</v>
      </c>
      <c r="D43" s="493">
        <v>0</v>
      </c>
      <c r="E43" s="493">
        <v>0</v>
      </c>
      <c r="F43" s="493">
        <v>0</v>
      </c>
      <c r="G43" s="493">
        <v>0</v>
      </c>
    </row>
    <row r="44" spans="1:11" ht="15" thickTop="1" thickBot="1" x14ac:dyDescent="0.3">
      <c r="A44" s="502"/>
      <c r="B44" s="502"/>
      <c r="C44" s="497">
        <v>139</v>
      </c>
      <c r="D44" s="493">
        <v>0</v>
      </c>
      <c r="E44" s="493">
        <v>0</v>
      </c>
      <c r="F44" s="493">
        <v>0</v>
      </c>
      <c r="G44" s="493">
        <v>0</v>
      </c>
    </row>
    <row r="45" spans="1:11" ht="15" thickTop="1" thickBot="1" x14ac:dyDescent="0.3">
      <c r="A45" s="487" t="s">
        <v>503</v>
      </c>
      <c r="B45" s="487"/>
      <c r="C45" s="489">
        <v>140</v>
      </c>
      <c r="D45" s="503">
        <f>D35+D34+D32+D31+D30+D29+D28+D27+D26+D25+D22+D21+D18</f>
        <v>91451.07</v>
      </c>
      <c r="E45" s="503">
        <f>E35+E34+E32+E31+E30+E29+E28+E27+E26+E25+E22+E21+E18</f>
        <v>100735.88</v>
      </c>
      <c r="F45" s="503">
        <f>F35+F34+F32+F31+F30+F29+F28+F27+F26+F25+F22+F21+F18</f>
        <v>0</v>
      </c>
      <c r="G45" s="503">
        <f>G35+G34+G32+G31+G30+G29+G28+G27+G26+G25+G22+G21+G18</f>
        <v>7247.59</v>
      </c>
    </row>
    <row r="46" spans="1:11" ht="14.4" thickTop="1" x14ac:dyDescent="0.25"/>
    <row r="47" spans="1:11" x14ac:dyDescent="0.25">
      <c r="A47" s="352" t="str">
        <f>[3]ЗАПОЛНИТЬ!$F$30</f>
        <v>Начальник</v>
      </c>
      <c r="B47" s="398"/>
      <c r="C47" s="76"/>
      <c r="D47" s="110" t="str">
        <f>[3]ЗАПОЛНИТЬ!$F$26</f>
        <v>Л. О. Темченко</v>
      </c>
      <c r="E47" s="110"/>
      <c r="F47" s="110"/>
      <c r="I47" s="433"/>
      <c r="J47" s="433"/>
      <c r="K47" s="433"/>
    </row>
    <row r="48" spans="1:11" x14ac:dyDescent="0.25">
      <c r="A48" s="352"/>
      <c r="B48" s="79" t="s">
        <v>97</v>
      </c>
      <c r="C48" s="76"/>
      <c r="D48" s="434" t="s">
        <v>98</v>
      </c>
      <c r="E48" s="84"/>
      <c r="I48" s="435"/>
    </row>
    <row r="49" spans="1:11" x14ac:dyDescent="0.25">
      <c r="A49" s="352" t="str">
        <f>[3]ЗАПОЛНИТЬ!$F$31</f>
        <v>Головний бухгалтер</v>
      </c>
      <c r="B49" s="398"/>
      <c r="C49" s="76"/>
      <c r="D49" s="110" t="str">
        <f>[3]ЗАПОЛНИТЬ!$F$28</f>
        <v>А. М. Трусевич</v>
      </c>
      <c r="E49" s="110"/>
      <c r="F49" s="110"/>
      <c r="I49" s="433"/>
      <c r="J49" s="433"/>
      <c r="K49" s="433"/>
    </row>
    <row r="50" spans="1:11" x14ac:dyDescent="0.25">
      <c r="A50" s="3" t="str">
        <f>[3]ЗАПОЛНИТЬ!$C$19</f>
        <v>"12" січня 2016</v>
      </c>
      <c r="B50" s="79" t="s">
        <v>97</v>
      </c>
      <c r="D50" s="434" t="s">
        <v>98</v>
      </c>
      <c r="E50" s="84"/>
      <c r="I50" s="435"/>
      <c r="J50" s="407"/>
      <c r="K50" s="407"/>
    </row>
  </sheetData>
  <mergeCells count="50">
    <mergeCell ref="D49:F49"/>
    <mergeCell ref="A41:B41"/>
    <mergeCell ref="A42:B42"/>
    <mergeCell ref="A43:B43"/>
    <mergeCell ref="A44:B44"/>
    <mergeCell ref="A45:B45"/>
    <mergeCell ref="D47:F47"/>
    <mergeCell ref="A35:B35"/>
    <mergeCell ref="A36:B36"/>
    <mergeCell ref="A37:B37"/>
    <mergeCell ref="A38:B38"/>
    <mergeCell ref="A39:B39"/>
    <mergeCell ref="A40:B40"/>
    <mergeCell ref="A29:B29"/>
    <mergeCell ref="A30:B30"/>
    <mergeCell ref="A31:B31"/>
    <mergeCell ref="A32:B32"/>
    <mergeCell ref="A33:B33"/>
    <mergeCell ref="A34:B34"/>
    <mergeCell ref="A23:B23"/>
    <mergeCell ref="A24:B24"/>
    <mergeCell ref="A25:B25"/>
    <mergeCell ref="A26:B26"/>
    <mergeCell ref="A27:B27"/>
    <mergeCell ref="A28:B28"/>
    <mergeCell ref="A17:B17"/>
    <mergeCell ref="A18:B18"/>
    <mergeCell ref="A19:B19"/>
    <mergeCell ref="A20:B20"/>
    <mergeCell ref="A21:B21"/>
    <mergeCell ref="A22:B22"/>
    <mergeCell ref="A12:C12"/>
    <mergeCell ref="E12:G12"/>
    <mergeCell ref="A15:B16"/>
    <mergeCell ref="C15:C16"/>
    <mergeCell ref="D15:E15"/>
    <mergeCell ref="F15:G15"/>
    <mergeCell ref="B9:D9"/>
    <mergeCell ref="F9:G9"/>
    <mergeCell ref="B10:D10"/>
    <mergeCell ref="F10:G10"/>
    <mergeCell ref="A11:C11"/>
    <mergeCell ref="E11:G11"/>
    <mergeCell ref="D1:G3"/>
    <mergeCell ref="A4:G4"/>
    <mergeCell ref="A5:G5"/>
    <mergeCell ref="A6:G6"/>
    <mergeCell ref="A7:G7"/>
    <mergeCell ref="B8:D8"/>
    <mergeCell ref="F8:G8"/>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election sqref="A1:XFD1048576"/>
    </sheetView>
  </sheetViews>
  <sheetFormatPr defaultColWidth="9.109375" defaultRowHeight="13.8" x14ac:dyDescent="0.25"/>
  <cols>
    <col min="1" max="1" width="3.44140625" style="3" customWidth="1"/>
    <col min="2" max="2" width="33.44140625" style="3" customWidth="1"/>
    <col min="3" max="3" width="23.6640625" style="3" customWidth="1"/>
    <col min="4" max="4" width="13.5546875" style="3" customWidth="1"/>
    <col min="5" max="5" width="23.6640625" style="3" customWidth="1"/>
    <col min="6" max="6" width="12.88671875" style="3" customWidth="1"/>
    <col min="7" max="7" width="13.88671875" style="3" customWidth="1"/>
    <col min="8" max="8" width="21.6640625" style="3" customWidth="1"/>
    <col min="9" max="9" width="13" style="3" customWidth="1"/>
    <col min="10" max="256" width="9.109375" style="3"/>
    <col min="257" max="257" width="3.44140625" style="3" customWidth="1"/>
    <col min="258" max="258" width="33.44140625" style="3" customWidth="1"/>
    <col min="259" max="259" width="23.6640625" style="3" customWidth="1"/>
    <col min="260" max="260" width="13.5546875" style="3" customWidth="1"/>
    <col min="261" max="261" width="23.6640625" style="3" customWidth="1"/>
    <col min="262" max="262" width="12.88671875" style="3" customWidth="1"/>
    <col min="263" max="263" width="13.88671875" style="3" customWidth="1"/>
    <col min="264" max="264" width="21.6640625" style="3" customWidth="1"/>
    <col min="265" max="265" width="13" style="3" customWidth="1"/>
    <col min="266" max="512" width="9.109375" style="3"/>
    <col min="513" max="513" width="3.44140625" style="3" customWidth="1"/>
    <col min="514" max="514" width="33.44140625" style="3" customWidth="1"/>
    <col min="515" max="515" width="23.6640625" style="3" customWidth="1"/>
    <col min="516" max="516" width="13.5546875" style="3" customWidth="1"/>
    <col min="517" max="517" width="23.6640625" style="3" customWidth="1"/>
    <col min="518" max="518" width="12.88671875" style="3" customWidth="1"/>
    <col min="519" max="519" width="13.88671875" style="3" customWidth="1"/>
    <col min="520" max="520" width="21.6640625" style="3" customWidth="1"/>
    <col min="521" max="521" width="13" style="3" customWidth="1"/>
    <col min="522" max="768" width="9.109375" style="3"/>
    <col min="769" max="769" width="3.44140625" style="3" customWidth="1"/>
    <col min="770" max="770" width="33.44140625" style="3" customWidth="1"/>
    <col min="771" max="771" width="23.6640625" style="3" customWidth="1"/>
    <col min="772" max="772" width="13.5546875" style="3" customWidth="1"/>
    <col min="773" max="773" width="23.6640625" style="3" customWidth="1"/>
    <col min="774" max="774" width="12.88671875" style="3" customWidth="1"/>
    <col min="775" max="775" width="13.88671875" style="3" customWidth="1"/>
    <col min="776" max="776" width="21.6640625" style="3" customWidth="1"/>
    <col min="777" max="777" width="13" style="3" customWidth="1"/>
    <col min="778" max="1024" width="9.109375" style="3"/>
    <col min="1025" max="1025" width="3.44140625" style="3" customWidth="1"/>
    <col min="1026" max="1026" width="33.44140625" style="3" customWidth="1"/>
    <col min="1027" max="1027" width="23.6640625" style="3" customWidth="1"/>
    <col min="1028" max="1028" width="13.5546875" style="3" customWidth="1"/>
    <col min="1029" max="1029" width="23.6640625" style="3" customWidth="1"/>
    <col min="1030" max="1030" width="12.88671875" style="3" customWidth="1"/>
    <col min="1031" max="1031" width="13.88671875" style="3" customWidth="1"/>
    <col min="1032" max="1032" width="21.6640625" style="3" customWidth="1"/>
    <col min="1033" max="1033" width="13" style="3" customWidth="1"/>
    <col min="1034" max="1280" width="9.109375" style="3"/>
    <col min="1281" max="1281" width="3.44140625" style="3" customWidth="1"/>
    <col min="1282" max="1282" width="33.44140625" style="3" customWidth="1"/>
    <col min="1283" max="1283" width="23.6640625" style="3" customWidth="1"/>
    <col min="1284" max="1284" width="13.5546875" style="3" customWidth="1"/>
    <col min="1285" max="1285" width="23.6640625" style="3" customWidth="1"/>
    <col min="1286" max="1286" width="12.88671875" style="3" customWidth="1"/>
    <col min="1287" max="1287" width="13.88671875" style="3" customWidth="1"/>
    <col min="1288" max="1288" width="21.6640625" style="3" customWidth="1"/>
    <col min="1289" max="1289" width="13" style="3" customWidth="1"/>
    <col min="1290" max="1536" width="9.109375" style="3"/>
    <col min="1537" max="1537" width="3.44140625" style="3" customWidth="1"/>
    <col min="1538" max="1538" width="33.44140625" style="3" customWidth="1"/>
    <col min="1539" max="1539" width="23.6640625" style="3" customWidth="1"/>
    <col min="1540" max="1540" width="13.5546875" style="3" customWidth="1"/>
    <col min="1541" max="1541" width="23.6640625" style="3" customWidth="1"/>
    <col min="1542" max="1542" width="12.88671875" style="3" customWidth="1"/>
    <col min="1543" max="1543" width="13.88671875" style="3" customWidth="1"/>
    <col min="1544" max="1544" width="21.6640625" style="3" customWidth="1"/>
    <col min="1545" max="1545" width="13" style="3" customWidth="1"/>
    <col min="1546" max="1792" width="9.109375" style="3"/>
    <col min="1793" max="1793" width="3.44140625" style="3" customWidth="1"/>
    <col min="1794" max="1794" width="33.44140625" style="3" customWidth="1"/>
    <col min="1795" max="1795" width="23.6640625" style="3" customWidth="1"/>
    <col min="1796" max="1796" width="13.5546875" style="3" customWidth="1"/>
    <col min="1797" max="1797" width="23.6640625" style="3" customWidth="1"/>
    <col min="1798" max="1798" width="12.88671875" style="3" customWidth="1"/>
    <col min="1799" max="1799" width="13.88671875" style="3" customWidth="1"/>
    <col min="1800" max="1800" width="21.6640625" style="3" customWidth="1"/>
    <col min="1801" max="1801" width="13" style="3" customWidth="1"/>
    <col min="1802" max="2048" width="9.109375" style="3"/>
    <col min="2049" max="2049" width="3.44140625" style="3" customWidth="1"/>
    <col min="2050" max="2050" width="33.44140625" style="3" customWidth="1"/>
    <col min="2051" max="2051" width="23.6640625" style="3" customWidth="1"/>
    <col min="2052" max="2052" width="13.5546875" style="3" customWidth="1"/>
    <col min="2053" max="2053" width="23.6640625" style="3" customWidth="1"/>
    <col min="2054" max="2054" width="12.88671875" style="3" customWidth="1"/>
    <col min="2055" max="2055" width="13.88671875" style="3" customWidth="1"/>
    <col min="2056" max="2056" width="21.6640625" style="3" customWidth="1"/>
    <col min="2057" max="2057" width="13" style="3" customWidth="1"/>
    <col min="2058" max="2304" width="9.109375" style="3"/>
    <col min="2305" max="2305" width="3.44140625" style="3" customWidth="1"/>
    <col min="2306" max="2306" width="33.44140625" style="3" customWidth="1"/>
    <col min="2307" max="2307" width="23.6640625" style="3" customWidth="1"/>
    <col min="2308" max="2308" width="13.5546875" style="3" customWidth="1"/>
    <col min="2309" max="2309" width="23.6640625" style="3" customWidth="1"/>
    <col min="2310" max="2310" width="12.88671875" style="3" customWidth="1"/>
    <col min="2311" max="2311" width="13.88671875" style="3" customWidth="1"/>
    <col min="2312" max="2312" width="21.6640625" style="3" customWidth="1"/>
    <col min="2313" max="2313" width="13" style="3" customWidth="1"/>
    <col min="2314" max="2560" width="9.109375" style="3"/>
    <col min="2561" max="2561" width="3.44140625" style="3" customWidth="1"/>
    <col min="2562" max="2562" width="33.44140625" style="3" customWidth="1"/>
    <col min="2563" max="2563" width="23.6640625" style="3" customWidth="1"/>
    <col min="2564" max="2564" width="13.5546875" style="3" customWidth="1"/>
    <col min="2565" max="2565" width="23.6640625" style="3" customWidth="1"/>
    <col min="2566" max="2566" width="12.88671875" style="3" customWidth="1"/>
    <col min="2567" max="2567" width="13.88671875" style="3" customWidth="1"/>
    <col min="2568" max="2568" width="21.6640625" style="3" customWidth="1"/>
    <col min="2569" max="2569" width="13" style="3" customWidth="1"/>
    <col min="2570" max="2816" width="9.109375" style="3"/>
    <col min="2817" max="2817" width="3.44140625" style="3" customWidth="1"/>
    <col min="2818" max="2818" width="33.44140625" style="3" customWidth="1"/>
    <col min="2819" max="2819" width="23.6640625" style="3" customWidth="1"/>
    <col min="2820" max="2820" width="13.5546875" style="3" customWidth="1"/>
    <col min="2821" max="2821" width="23.6640625" style="3" customWidth="1"/>
    <col min="2822" max="2822" width="12.88671875" style="3" customWidth="1"/>
    <col min="2823" max="2823" width="13.88671875" style="3" customWidth="1"/>
    <col min="2824" max="2824" width="21.6640625" style="3" customWidth="1"/>
    <col min="2825" max="2825" width="13" style="3" customWidth="1"/>
    <col min="2826" max="3072" width="9.109375" style="3"/>
    <col min="3073" max="3073" width="3.44140625" style="3" customWidth="1"/>
    <col min="3074" max="3074" width="33.44140625" style="3" customWidth="1"/>
    <col min="3075" max="3075" width="23.6640625" style="3" customWidth="1"/>
    <col min="3076" max="3076" width="13.5546875" style="3" customWidth="1"/>
    <col min="3077" max="3077" width="23.6640625" style="3" customWidth="1"/>
    <col min="3078" max="3078" width="12.88671875" style="3" customWidth="1"/>
    <col min="3079" max="3079" width="13.88671875" style="3" customWidth="1"/>
    <col min="3080" max="3080" width="21.6640625" style="3" customWidth="1"/>
    <col min="3081" max="3081" width="13" style="3" customWidth="1"/>
    <col min="3082" max="3328" width="9.109375" style="3"/>
    <col min="3329" max="3329" width="3.44140625" style="3" customWidth="1"/>
    <col min="3330" max="3330" width="33.44140625" style="3" customWidth="1"/>
    <col min="3331" max="3331" width="23.6640625" style="3" customWidth="1"/>
    <col min="3332" max="3332" width="13.5546875" style="3" customWidth="1"/>
    <col min="3333" max="3333" width="23.6640625" style="3" customWidth="1"/>
    <col min="3334" max="3334" width="12.88671875" style="3" customWidth="1"/>
    <col min="3335" max="3335" width="13.88671875" style="3" customWidth="1"/>
    <col min="3336" max="3336" width="21.6640625" style="3" customWidth="1"/>
    <col min="3337" max="3337" width="13" style="3" customWidth="1"/>
    <col min="3338" max="3584" width="9.109375" style="3"/>
    <col min="3585" max="3585" width="3.44140625" style="3" customWidth="1"/>
    <col min="3586" max="3586" width="33.44140625" style="3" customWidth="1"/>
    <col min="3587" max="3587" width="23.6640625" style="3" customWidth="1"/>
    <col min="3588" max="3588" width="13.5546875" style="3" customWidth="1"/>
    <col min="3589" max="3589" width="23.6640625" style="3" customWidth="1"/>
    <col min="3590" max="3590" width="12.88671875" style="3" customWidth="1"/>
    <col min="3591" max="3591" width="13.88671875" style="3" customWidth="1"/>
    <col min="3592" max="3592" width="21.6640625" style="3" customWidth="1"/>
    <col min="3593" max="3593" width="13" style="3" customWidth="1"/>
    <col min="3594" max="3840" width="9.109375" style="3"/>
    <col min="3841" max="3841" width="3.44140625" style="3" customWidth="1"/>
    <col min="3842" max="3842" width="33.44140625" style="3" customWidth="1"/>
    <col min="3843" max="3843" width="23.6640625" style="3" customWidth="1"/>
    <col min="3844" max="3844" width="13.5546875" style="3" customWidth="1"/>
    <col min="3845" max="3845" width="23.6640625" style="3" customWidth="1"/>
    <col min="3846" max="3846" width="12.88671875" style="3" customWidth="1"/>
    <col min="3847" max="3847" width="13.88671875" style="3" customWidth="1"/>
    <col min="3848" max="3848" width="21.6640625" style="3" customWidth="1"/>
    <col min="3849" max="3849" width="13" style="3" customWidth="1"/>
    <col min="3850" max="4096" width="9.109375" style="3"/>
    <col min="4097" max="4097" width="3.44140625" style="3" customWidth="1"/>
    <col min="4098" max="4098" width="33.44140625" style="3" customWidth="1"/>
    <col min="4099" max="4099" width="23.6640625" style="3" customWidth="1"/>
    <col min="4100" max="4100" width="13.5546875" style="3" customWidth="1"/>
    <col min="4101" max="4101" width="23.6640625" style="3" customWidth="1"/>
    <col min="4102" max="4102" width="12.88671875" style="3" customWidth="1"/>
    <col min="4103" max="4103" width="13.88671875" style="3" customWidth="1"/>
    <col min="4104" max="4104" width="21.6640625" style="3" customWidth="1"/>
    <col min="4105" max="4105" width="13" style="3" customWidth="1"/>
    <col min="4106" max="4352" width="9.109375" style="3"/>
    <col min="4353" max="4353" width="3.44140625" style="3" customWidth="1"/>
    <col min="4354" max="4354" width="33.44140625" style="3" customWidth="1"/>
    <col min="4355" max="4355" width="23.6640625" style="3" customWidth="1"/>
    <col min="4356" max="4356" width="13.5546875" style="3" customWidth="1"/>
    <col min="4357" max="4357" width="23.6640625" style="3" customWidth="1"/>
    <col min="4358" max="4358" width="12.88671875" style="3" customWidth="1"/>
    <col min="4359" max="4359" width="13.88671875" style="3" customWidth="1"/>
    <col min="4360" max="4360" width="21.6640625" style="3" customWidth="1"/>
    <col min="4361" max="4361" width="13" style="3" customWidth="1"/>
    <col min="4362" max="4608" width="9.109375" style="3"/>
    <col min="4609" max="4609" width="3.44140625" style="3" customWidth="1"/>
    <col min="4610" max="4610" width="33.44140625" style="3" customWidth="1"/>
    <col min="4611" max="4611" width="23.6640625" style="3" customWidth="1"/>
    <col min="4612" max="4612" width="13.5546875" style="3" customWidth="1"/>
    <col min="4613" max="4613" width="23.6640625" style="3" customWidth="1"/>
    <col min="4614" max="4614" width="12.88671875" style="3" customWidth="1"/>
    <col min="4615" max="4615" width="13.88671875" style="3" customWidth="1"/>
    <col min="4616" max="4616" width="21.6640625" style="3" customWidth="1"/>
    <col min="4617" max="4617" width="13" style="3" customWidth="1"/>
    <col min="4618" max="4864" width="9.109375" style="3"/>
    <col min="4865" max="4865" width="3.44140625" style="3" customWidth="1"/>
    <col min="4866" max="4866" width="33.44140625" style="3" customWidth="1"/>
    <col min="4867" max="4867" width="23.6640625" style="3" customWidth="1"/>
    <col min="4868" max="4868" width="13.5546875" style="3" customWidth="1"/>
    <col min="4869" max="4869" width="23.6640625" style="3" customWidth="1"/>
    <col min="4870" max="4870" width="12.88671875" style="3" customWidth="1"/>
    <col min="4871" max="4871" width="13.88671875" style="3" customWidth="1"/>
    <col min="4872" max="4872" width="21.6640625" style="3" customWidth="1"/>
    <col min="4873" max="4873" width="13" style="3" customWidth="1"/>
    <col min="4874" max="5120" width="9.109375" style="3"/>
    <col min="5121" max="5121" width="3.44140625" style="3" customWidth="1"/>
    <col min="5122" max="5122" width="33.44140625" style="3" customWidth="1"/>
    <col min="5123" max="5123" width="23.6640625" style="3" customWidth="1"/>
    <col min="5124" max="5124" width="13.5546875" style="3" customWidth="1"/>
    <col min="5125" max="5125" width="23.6640625" style="3" customWidth="1"/>
    <col min="5126" max="5126" width="12.88671875" style="3" customWidth="1"/>
    <col min="5127" max="5127" width="13.88671875" style="3" customWidth="1"/>
    <col min="5128" max="5128" width="21.6640625" style="3" customWidth="1"/>
    <col min="5129" max="5129" width="13" style="3" customWidth="1"/>
    <col min="5130" max="5376" width="9.109375" style="3"/>
    <col min="5377" max="5377" width="3.44140625" style="3" customWidth="1"/>
    <col min="5378" max="5378" width="33.44140625" style="3" customWidth="1"/>
    <col min="5379" max="5379" width="23.6640625" style="3" customWidth="1"/>
    <col min="5380" max="5380" width="13.5546875" style="3" customWidth="1"/>
    <col min="5381" max="5381" width="23.6640625" style="3" customWidth="1"/>
    <col min="5382" max="5382" width="12.88671875" style="3" customWidth="1"/>
    <col min="5383" max="5383" width="13.88671875" style="3" customWidth="1"/>
    <col min="5384" max="5384" width="21.6640625" style="3" customWidth="1"/>
    <col min="5385" max="5385" width="13" style="3" customWidth="1"/>
    <col min="5386" max="5632" width="9.109375" style="3"/>
    <col min="5633" max="5633" width="3.44140625" style="3" customWidth="1"/>
    <col min="5634" max="5634" width="33.44140625" style="3" customWidth="1"/>
    <col min="5635" max="5635" width="23.6640625" style="3" customWidth="1"/>
    <col min="5636" max="5636" width="13.5546875" style="3" customWidth="1"/>
    <col min="5637" max="5637" width="23.6640625" style="3" customWidth="1"/>
    <col min="5638" max="5638" width="12.88671875" style="3" customWidth="1"/>
    <col min="5639" max="5639" width="13.88671875" style="3" customWidth="1"/>
    <col min="5640" max="5640" width="21.6640625" style="3" customWidth="1"/>
    <col min="5641" max="5641" width="13" style="3" customWidth="1"/>
    <col min="5642" max="5888" width="9.109375" style="3"/>
    <col min="5889" max="5889" width="3.44140625" style="3" customWidth="1"/>
    <col min="5890" max="5890" width="33.44140625" style="3" customWidth="1"/>
    <col min="5891" max="5891" width="23.6640625" style="3" customWidth="1"/>
    <col min="5892" max="5892" width="13.5546875" style="3" customWidth="1"/>
    <col min="5893" max="5893" width="23.6640625" style="3" customWidth="1"/>
    <col min="5894" max="5894" width="12.88671875" style="3" customWidth="1"/>
    <col min="5895" max="5895" width="13.88671875" style="3" customWidth="1"/>
    <col min="5896" max="5896" width="21.6640625" style="3" customWidth="1"/>
    <col min="5897" max="5897" width="13" style="3" customWidth="1"/>
    <col min="5898" max="6144" width="9.109375" style="3"/>
    <col min="6145" max="6145" width="3.44140625" style="3" customWidth="1"/>
    <col min="6146" max="6146" width="33.44140625" style="3" customWidth="1"/>
    <col min="6147" max="6147" width="23.6640625" style="3" customWidth="1"/>
    <col min="6148" max="6148" width="13.5546875" style="3" customWidth="1"/>
    <col min="6149" max="6149" width="23.6640625" style="3" customWidth="1"/>
    <col min="6150" max="6150" width="12.88671875" style="3" customWidth="1"/>
    <col min="6151" max="6151" width="13.88671875" style="3" customWidth="1"/>
    <col min="6152" max="6152" width="21.6640625" style="3" customWidth="1"/>
    <col min="6153" max="6153" width="13" style="3" customWidth="1"/>
    <col min="6154" max="6400" width="9.109375" style="3"/>
    <col min="6401" max="6401" width="3.44140625" style="3" customWidth="1"/>
    <col min="6402" max="6402" width="33.44140625" style="3" customWidth="1"/>
    <col min="6403" max="6403" width="23.6640625" style="3" customWidth="1"/>
    <col min="6404" max="6404" width="13.5546875" style="3" customWidth="1"/>
    <col min="6405" max="6405" width="23.6640625" style="3" customWidth="1"/>
    <col min="6406" max="6406" width="12.88671875" style="3" customWidth="1"/>
    <col min="6407" max="6407" width="13.88671875" style="3" customWidth="1"/>
    <col min="6408" max="6408" width="21.6640625" style="3" customWidth="1"/>
    <col min="6409" max="6409" width="13" style="3" customWidth="1"/>
    <col min="6410" max="6656" width="9.109375" style="3"/>
    <col min="6657" max="6657" width="3.44140625" style="3" customWidth="1"/>
    <col min="6658" max="6658" width="33.44140625" style="3" customWidth="1"/>
    <col min="6659" max="6659" width="23.6640625" style="3" customWidth="1"/>
    <col min="6660" max="6660" width="13.5546875" style="3" customWidth="1"/>
    <col min="6661" max="6661" width="23.6640625" style="3" customWidth="1"/>
    <col min="6662" max="6662" width="12.88671875" style="3" customWidth="1"/>
    <col min="6663" max="6663" width="13.88671875" style="3" customWidth="1"/>
    <col min="6664" max="6664" width="21.6640625" style="3" customWidth="1"/>
    <col min="6665" max="6665" width="13" style="3" customWidth="1"/>
    <col min="6666" max="6912" width="9.109375" style="3"/>
    <col min="6913" max="6913" width="3.44140625" style="3" customWidth="1"/>
    <col min="6914" max="6914" width="33.44140625" style="3" customWidth="1"/>
    <col min="6915" max="6915" width="23.6640625" style="3" customWidth="1"/>
    <col min="6916" max="6916" width="13.5546875" style="3" customWidth="1"/>
    <col min="6917" max="6917" width="23.6640625" style="3" customWidth="1"/>
    <col min="6918" max="6918" width="12.88671875" style="3" customWidth="1"/>
    <col min="6919" max="6919" width="13.88671875" style="3" customWidth="1"/>
    <col min="6920" max="6920" width="21.6640625" style="3" customWidth="1"/>
    <col min="6921" max="6921" width="13" style="3" customWidth="1"/>
    <col min="6922" max="7168" width="9.109375" style="3"/>
    <col min="7169" max="7169" width="3.44140625" style="3" customWidth="1"/>
    <col min="7170" max="7170" width="33.44140625" style="3" customWidth="1"/>
    <col min="7171" max="7171" width="23.6640625" style="3" customWidth="1"/>
    <col min="7172" max="7172" width="13.5546875" style="3" customWidth="1"/>
    <col min="7173" max="7173" width="23.6640625" style="3" customWidth="1"/>
    <col min="7174" max="7174" width="12.88671875" style="3" customWidth="1"/>
    <col min="7175" max="7175" width="13.88671875" style="3" customWidth="1"/>
    <col min="7176" max="7176" width="21.6640625" style="3" customWidth="1"/>
    <col min="7177" max="7177" width="13" style="3" customWidth="1"/>
    <col min="7178" max="7424" width="9.109375" style="3"/>
    <col min="7425" max="7425" width="3.44140625" style="3" customWidth="1"/>
    <col min="7426" max="7426" width="33.44140625" style="3" customWidth="1"/>
    <col min="7427" max="7427" width="23.6640625" style="3" customWidth="1"/>
    <col min="7428" max="7428" width="13.5546875" style="3" customWidth="1"/>
    <col min="7429" max="7429" width="23.6640625" style="3" customWidth="1"/>
    <col min="7430" max="7430" width="12.88671875" style="3" customWidth="1"/>
    <col min="7431" max="7431" width="13.88671875" style="3" customWidth="1"/>
    <col min="7432" max="7432" width="21.6640625" style="3" customWidth="1"/>
    <col min="7433" max="7433" width="13" style="3" customWidth="1"/>
    <col min="7434" max="7680" width="9.109375" style="3"/>
    <col min="7681" max="7681" width="3.44140625" style="3" customWidth="1"/>
    <col min="7682" max="7682" width="33.44140625" style="3" customWidth="1"/>
    <col min="7683" max="7683" width="23.6640625" style="3" customWidth="1"/>
    <col min="7684" max="7684" width="13.5546875" style="3" customWidth="1"/>
    <col min="7685" max="7685" width="23.6640625" style="3" customWidth="1"/>
    <col min="7686" max="7686" width="12.88671875" style="3" customWidth="1"/>
    <col min="7687" max="7687" width="13.88671875" style="3" customWidth="1"/>
    <col min="7688" max="7688" width="21.6640625" style="3" customWidth="1"/>
    <col min="7689" max="7689" width="13" style="3" customWidth="1"/>
    <col min="7690" max="7936" width="9.109375" style="3"/>
    <col min="7937" max="7937" width="3.44140625" style="3" customWidth="1"/>
    <col min="7938" max="7938" width="33.44140625" style="3" customWidth="1"/>
    <col min="7939" max="7939" width="23.6640625" style="3" customWidth="1"/>
    <col min="7940" max="7940" width="13.5546875" style="3" customWidth="1"/>
    <col min="7941" max="7941" width="23.6640625" style="3" customWidth="1"/>
    <col min="7942" max="7942" width="12.88671875" style="3" customWidth="1"/>
    <col min="7943" max="7943" width="13.88671875" style="3" customWidth="1"/>
    <col min="7944" max="7944" width="21.6640625" style="3" customWidth="1"/>
    <col min="7945" max="7945" width="13" style="3" customWidth="1"/>
    <col min="7946" max="8192" width="9.109375" style="3"/>
    <col min="8193" max="8193" width="3.44140625" style="3" customWidth="1"/>
    <col min="8194" max="8194" width="33.44140625" style="3" customWidth="1"/>
    <col min="8195" max="8195" width="23.6640625" style="3" customWidth="1"/>
    <col min="8196" max="8196" width="13.5546875" style="3" customWidth="1"/>
    <col min="8197" max="8197" width="23.6640625" style="3" customWidth="1"/>
    <col min="8198" max="8198" width="12.88671875" style="3" customWidth="1"/>
    <col min="8199" max="8199" width="13.88671875" style="3" customWidth="1"/>
    <col min="8200" max="8200" width="21.6640625" style="3" customWidth="1"/>
    <col min="8201" max="8201" width="13" style="3" customWidth="1"/>
    <col min="8202" max="8448" width="9.109375" style="3"/>
    <col min="8449" max="8449" width="3.44140625" style="3" customWidth="1"/>
    <col min="8450" max="8450" width="33.44140625" style="3" customWidth="1"/>
    <col min="8451" max="8451" width="23.6640625" style="3" customWidth="1"/>
    <col min="8452" max="8452" width="13.5546875" style="3" customWidth="1"/>
    <col min="8453" max="8453" width="23.6640625" style="3" customWidth="1"/>
    <col min="8454" max="8454" width="12.88671875" style="3" customWidth="1"/>
    <col min="8455" max="8455" width="13.88671875" style="3" customWidth="1"/>
    <col min="8456" max="8456" width="21.6640625" style="3" customWidth="1"/>
    <col min="8457" max="8457" width="13" style="3" customWidth="1"/>
    <col min="8458" max="8704" width="9.109375" style="3"/>
    <col min="8705" max="8705" width="3.44140625" style="3" customWidth="1"/>
    <col min="8706" max="8706" width="33.44140625" style="3" customWidth="1"/>
    <col min="8707" max="8707" width="23.6640625" style="3" customWidth="1"/>
    <col min="8708" max="8708" width="13.5546875" style="3" customWidth="1"/>
    <col min="8709" max="8709" width="23.6640625" style="3" customWidth="1"/>
    <col min="8710" max="8710" width="12.88671875" style="3" customWidth="1"/>
    <col min="8711" max="8711" width="13.88671875" style="3" customWidth="1"/>
    <col min="8712" max="8712" width="21.6640625" style="3" customWidth="1"/>
    <col min="8713" max="8713" width="13" style="3" customWidth="1"/>
    <col min="8714" max="8960" width="9.109375" style="3"/>
    <col min="8961" max="8961" width="3.44140625" style="3" customWidth="1"/>
    <col min="8962" max="8962" width="33.44140625" style="3" customWidth="1"/>
    <col min="8963" max="8963" width="23.6640625" style="3" customWidth="1"/>
    <col min="8964" max="8964" width="13.5546875" style="3" customWidth="1"/>
    <col min="8965" max="8965" width="23.6640625" style="3" customWidth="1"/>
    <col min="8966" max="8966" width="12.88671875" style="3" customWidth="1"/>
    <col min="8967" max="8967" width="13.88671875" style="3" customWidth="1"/>
    <col min="8968" max="8968" width="21.6640625" style="3" customWidth="1"/>
    <col min="8969" max="8969" width="13" style="3" customWidth="1"/>
    <col min="8970" max="9216" width="9.109375" style="3"/>
    <col min="9217" max="9217" width="3.44140625" style="3" customWidth="1"/>
    <col min="9218" max="9218" width="33.44140625" style="3" customWidth="1"/>
    <col min="9219" max="9219" width="23.6640625" style="3" customWidth="1"/>
    <col min="9220" max="9220" width="13.5546875" style="3" customWidth="1"/>
    <col min="9221" max="9221" width="23.6640625" style="3" customWidth="1"/>
    <col min="9222" max="9222" width="12.88671875" style="3" customWidth="1"/>
    <col min="9223" max="9223" width="13.88671875" style="3" customWidth="1"/>
    <col min="9224" max="9224" width="21.6640625" style="3" customWidth="1"/>
    <col min="9225" max="9225" width="13" style="3" customWidth="1"/>
    <col min="9226" max="9472" width="9.109375" style="3"/>
    <col min="9473" max="9473" width="3.44140625" style="3" customWidth="1"/>
    <col min="9474" max="9474" width="33.44140625" style="3" customWidth="1"/>
    <col min="9475" max="9475" width="23.6640625" style="3" customWidth="1"/>
    <col min="9476" max="9476" width="13.5546875" style="3" customWidth="1"/>
    <col min="9477" max="9477" width="23.6640625" style="3" customWidth="1"/>
    <col min="9478" max="9478" width="12.88671875" style="3" customWidth="1"/>
    <col min="9479" max="9479" width="13.88671875" style="3" customWidth="1"/>
    <col min="9480" max="9480" width="21.6640625" style="3" customWidth="1"/>
    <col min="9481" max="9481" width="13" style="3" customWidth="1"/>
    <col min="9482" max="9728" width="9.109375" style="3"/>
    <col min="9729" max="9729" width="3.44140625" style="3" customWidth="1"/>
    <col min="9730" max="9730" width="33.44140625" style="3" customWidth="1"/>
    <col min="9731" max="9731" width="23.6640625" style="3" customWidth="1"/>
    <col min="9732" max="9732" width="13.5546875" style="3" customWidth="1"/>
    <col min="9733" max="9733" width="23.6640625" style="3" customWidth="1"/>
    <col min="9734" max="9734" width="12.88671875" style="3" customWidth="1"/>
    <col min="9735" max="9735" width="13.88671875" style="3" customWidth="1"/>
    <col min="9736" max="9736" width="21.6640625" style="3" customWidth="1"/>
    <col min="9737" max="9737" width="13" style="3" customWidth="1"/>
    <col min="9738" max="9984" width="9.109375" style="3"/>
    <col min="9985" max="9985" width="3.44140625" style="3" customWidth="1"/>
    <col min="9986" max="9986" width="33.44140625" style="3" customWidth="1"/>
    <col min="9987" max="9987" width="23.6640625" style="3" customWidth="1"/>
    <col min="9988" max="9988" width="13.5546875" style="3" customWidth="1"/>
    <col min="9989" max="9989" width="23.6640625" style="3" customWidth="1"/>
    <col min="9990" max="9990" width="12.88671875" style="3" customWidth="1"/>
    <col min="9991" max="9991" width="13.88671875" style="3" customWidth="1"/>
    <col min="9992" max="9992" width="21.6640625" style="3" customWidth="1"/>
    <col min="9993" max="9993" width="13" style="3" customWidth="1"/>
    <col min="9994" max="10240" width="9.109375" style="3"/>
    <col min="10241" max="10241" width="3.44140625" style="3" customWidth="1"/>
    <col min="10242" max="10242" width="33.44140625" style="3" customWidth="1"/>
    <col min="10243" max="10243" width="23.6640625" style="3" customWidth="1"/>
    <col min="10244" max="10244" width="13.5546875" style="3" customWidth="1"/>
    <col min="10245" max="10245" width="23.6640625" style="3" customWidth="1"/>
    <col min="10246" max="10246" width="12.88671875" style="3" customWidth="1"/>
    <col min="10247" max="10247" width="13.88671875" style="3" customWidth="1"/>
    <col min="10248" max="10248" width="21.6640625" style="3" customWidth="1"/>
    <col min="10249" max="10249" width="13" style="3" customWidth="1"/>
    <col min="10250" max="10496" width="9.109375" style="3"/>
    <col min="10497" max="10497" width="3.44140625" style="3" customWidth="1"/>
    <col min="10498" max="10498" width="33.44140625" style="3" customWidth="1"/>
    <col min="10499" max="10499" width="23.6640625" style="3" customWidth="1"/>
    <col min="10500" max="10500" width="13.5546875" style="3" customWidth="1"/>
    <col min="10501" max="10501" width="23.6640625" style="3" customWidth="1"/>
    <col min="10502" max="10502" width="12.88671875" style="3" customWidth="1"/>
    <col min="10503" max="10503" width="13.88671875" style="3" customWidth="1"/>
    <col min="10504" max="10504" width="21.6640625" style="3" customWidth="1"/>
    <col min="10505" max="10505" width="13" style="3" customWidth="1"/>
    <col min="10506" max="10752" width="9.109375" style="3"/>
    <col min="10753" max="10753" width="3.44140625" style="3" customWidth="1"/>
    <col min="10754" max="10754" width="33.44140625" style="3" customWidth="1"/>
    <col min="10755" max="10755" width="23.6640625" style="3" customWidth="1"/>
    <col min="10756" max="10756" width="13.5546875" style="3" customWidth="1"/>
    <col min="10757" max="10757" width="23.6640625" style="3" customWidth="1"/>
    <col min="10758" max="10758" width="12.88671875" style="3" customWidth="1"/>
    <col min="10759" max="10759" width="13.88671875" style="3" customWidth="1"/>
    <col min="10760" max="10760" width="21.6640625" style="3" customWidth="1"/>
    <col min="10761" max="10761" width="13" style="3" customWidth="1"/>
    <col min="10762" max="11008" width="9.109375" style="3"/>
    <col min="11009" max="11009" width="3.44140625" style="3" customWidth="1"/>
    <col min="11010" max="11010" width="33.44140625" style="3" customWidth="1"/>
    <col min="11011" max="11011" width="23.6640625" style="3" customWidth="1"/>
    <col min="11012" max="11012" width="13.5546875" style="3" customWidth="1"/>
    <col min="11013" max="11013" width="23.6640625" style="3" customWidth="1"/>
    <col min="11014" max="11014" width="12.88671875" style="3" customWidth="1"/>
    <col min="11015" max="11015" width="13.88671875" style="3" customWidth="1"/>
    <col min="11016" max="11016" width="21.6640625" style="3" customWidth="1"/>
    <col min="11017" max="11017" width="13" style="3" customWidth="1"/>
    <col min="11018" max="11264" width="9.109375" style="3"/>
    <col min="11265" max="11265" width="3.44140625" style="3" customWidth="1"/>
    <col min="11266" max="11266" width="33.44140625" style="3" customWidth="1"/>
    <col min="11267" max="11267" width="23.6640625" style="3" customWidth="1"/>
    <col min="11268" max="11268" width="13.5546875" style="3" customWidth="1"/>
    <col min="11269" max="11269" width="23.6640625" style="3" customWidth="1"/>
    <col min="11270" max="11270" width="12.88671875" style="3" customWidth="1"/>
    <col min="11271" max="11271" width="13.88671875" style="3" customWidth="1"/>
    <col min="11272" max="11272" width="21.6640625" style="3" customWidth="1"/>
    <col min="11273" max="11273" width="13" style="3" customWidth="1"/>
    <col min="11274" max="11520" width="9.109375" style="3"/>
    <col min="11521" max="11521" width="3.44140625" style="3" customWidth="1"/>
    <col min="11522" max="11522" width="33.44140625" style="3" customWidth="1"/>
    <col min="11523" max="11523" width="23.6640625" style="3" customWidth="1"/>
    <col min="11524" max="11524" width="13.5546875" style="3" customWidth="1"/>
    <col min="11525" max="11525" width="23.6640625" style="3" customWidth="1"/>
    <col min="11526" max="11526" width="12.88671875" style="3" customWidth="1"/>
    <col min="11527" max="11527" width="13.88671875" style="3" customWidth="1"/>
    <col min="11528" max="11528" width="21.6640625" style="3" customWidth="1"/>
    <col min="11529" max="11529" width="13" style="3" customWidth="1"/>
    <col min="11530" max="11776" width="9.109375" style="3"/>
    <col min="11777" max="11777" width="3.44140625" style="3" customWidth="1"/>
    <col min="11778" max="11778" width="33.44140625" style="3" customWidth="1"/>
    <col min="11779" max="11779" width="23.6640625" style="3" customWidth="1"/>
    <col min="11780" max="11780" width="13.5546875" style="3" customWidth="1"/>
    <col min="11781" max="11781" width="23.6640625" style="3" customWidth="1"/>
    <col min="11782" max="11782" width="12.88671875" style="3" customWidth="1"/>
    <col min="11783" max="11783" width="13.88671875" style="3" customWidth="1"/>
    <col min="11784" max="11784" width="21.6640625" style="3" customWidth="1"/>
    <col min="11785" max="11785" width="13" style="3" customWidth="1"/>
    <col min="11786" max="12032" width="9.109375" style="3"/>
    <col min="12033" max="12033" width="3.44140625" style="3" customWidth="1"/>
    <col min="12034" max="12034" width="33.44140625" style="3" customWidth="1"/>
    <col min="12035" max="12035" width="23.6640625" style="3" customWidth="1"/>
    <col min="12036" max="12036" width="13.5546875" style="3" customWidth="1"/>
    <col min="12037" max="12037" width="23.6640625" style="3" customWidth="1"/>
    <col min="12038" max="12038" width="12.88671875" style="3" customWidth="1"/>
    <col min="12039" max="12039" width="13.88671875" style="3" customWidth="1"/>
    <col min="12040" max="12040" width="21.6640625" style="3" customWidth="1"/>
    <col min="12041" max="12041" width="13" style="3" customWidth="1"/>
    <col min="12042" max="12288" width="9.109375" style="3"/>
    <col min="12289" max="12289" width="3.44140625" style="3" customWidth="1"/>
    <col min="12290" max="12290" width="33.44140625" style="3" customWidth="1"/>
    <col min="12291" max="12291" width="23.6640625" style="3" customWidth="1"/>
    <col min="12292" max="12292" width="13.5546875" style="3" customWidth="1"/>
    <col min="12293" max="12293" width="23.6640625" style="3" customWidth="1"/>
    <col min="12294" max="12294" width="12.88671875" style="3" customWidth="1"/>
    <col min="12295" max="12295" width="13.88671875" style="3" customWidth="1"/>
    <col min="12296" max="12296" width="21.6640625" style="3" customWidth="1"/>
    <col min="12297" max="12297" width="13" style="3" customWidth="1"/>
    <col min="12298" max="12544" width="9.109375" style="3"/>
    <col min="12545" max="12545" width="3.44140625" style="3" customWidth="1"/>
    <col min="12546" max="12546" width="33.44140625" style="3" customWidth="1"/>
    <col min="12547" max="12547" width="23.6640625" style="3" customWidth="1"/>
    <col min="12548" max="12548" width="13.5546875" style="3" customWidth="1"/>
    <col min="12549" max="12549" width="23.6640625" style="3" customWidth="1"/>
    <col min="12550" max="12550" width="12.88671875" style="3" customWidth="1"/>
    <col min="12551" max="12551" width="13.88671875" style="3" customWidth="1"/>
    <col min="12552" max="12552" width="21.6640625" style="3" customWidth="1"/>
    <col min="12553" max="12553" width="13" style="3" customWidth="1"/>
    <col min="12554" max="12800" width="9.109375" style="3"/>
    <col min="12801" max="12801" width="3.44140625" style="3" customWidth="1"/>
    <col min="12802" max="12802" width="33.44140625" style="3" customWidth="1"/>
    <col min="12803" max="12803" width="23.6640625" style="3" customWidth="1"/>
    <col min="12804" max="12804" width="13.5546875" style="3" customWidth="1"/>
    <col min="12805" max="12805" width="23.6640625" style="3" customWidth="1"/>
    <col min="12806" max="12806" width="12.88671875" style="3" customWidth="1"/>
    <col min="12807" max="12807" width="13.88671875" style="3" customWidth="1"/>
    <col min="12808" max="12808" width="21.6640625" style="3" customWidth="1"/>
    <col min="12809" max="12809" width="13" style="3" customWidth="1"/>
    <col min="12810" max="13056" width="9.109375" style="3"/>
    <col min="13057" max="13057" width="3.44140625" style="3" customWidth="1"/>
    <col min="13058" max="13058" width="33.44140625" style="3" customWidth="1"/>
    <col min="13059" max="13059" width="23.6640625" style="3" customWidth="1"/>
    <col min="13060" max="13060" width="13.5546875" style="3" customWidth="1"/>
    <col min="13061" max="13061" width="23.6640625" style="3" customWidth="1"/>
    <col min="13062" max="13062" width="12.88671875" style="3" customWidth="1"/>
    <col min="13063" max="13063" width="13.88671875" style="3" customWidth="1"/>
    <col min="13064" max="13064" width="21.6640625" style="3" customWidth="1"/>
    <col min="13065" max="13065" width="13" style="3" customWidth="1"/>
    <col min="13066" max="13312" width="9.109375" style="3"/>
    <col min="13313" max="13313" width="3.44140625" style="3" customWidth="1"/>
    <col min="13314" max="13314" width="33.44140625" style="3" customWidth="1"/>
    <col min="13315" max="13315" width="23.6640625" style="3" customWidth="1"/>
    <col min="13316" max="13316" width="13.5546875" style="3" customWidth="1"/>
    <col min="13317" max="13317" width="23.6640625" style="3" customWidth="1"/>
    <col min="13318" max="13318" width="12.88671875" style="3" customWidth="1"/>
    <col min="13319" max="13319" width="13.88671875" style="3" customWidth="1"/>
    <col min="13320" max="13320" width="21.6640625" style="3" customWidth="1"/>
    <col min="13321" max="13321" width="13" style="3" customWidth="1"/>
    <col min="13322" max="13568" width="9.109375" style="3"/>
    <col min="13569" max="13569" width="3.44140625" style="3" customWidth="1"/>
    <col min="13570" max="13570" width="33.44140625" style="3" customWidth="1"/>
    <col min="13571" max="13571" width="23.6640625" style="3" customWidth="1"/>
    <col min="13572" max="13572" width="13.5546875" style="3" customWidth="1"/>
    <col min="13573" max="13573" width="23.6640625" style="3" customWidth="1"/>
    <col min="13574" max="13574" width="12.88671875" style="3" customWidth="1"/>
    <col min="13575" max="13575" width="13.88671875" style="3" customWidth="1"/>
    <col min="13576" max="13576" width="21.6640625" style="3" customWidth="1"/>
    <col min="13577" max="13577" width="13" style="3" customWidth="1"/>
    <col min="13578" max="13824" width="9.109375" style="3"/>
    <col min="13825" max="13825" width="3.44140625" style="3" customWidth="1"/>
    <col min="13826" max="13826" width="33.44140625" style="3" customWidth="1"/>
    <col min="13827" max="13827" width="23.6640625" style="3" customWidth="1"/>
    <col min="13828" max="13828" width="13.5546875" style="3" customWidth="1"/>
    <col min="13829" max="13829" width="23.6640625" style="3" customWidth="1"/>
    <col min="13830" max="13830" width="12.88671875" style="3" customWidth="1"/>
    <col min="13831" max="13831" width="13.88671875" style="3" customWidth="1"/>
    <col min="13832" max="13832" width="21.6640625" style="3" customWidth="1"/>
    <col min="13833" max="13833" width="13" style="3" customWidth="1"/>
    <col min="13834" max="14080" width="9.109375" style="3"/>
    <col min="14081" max="14081" width="3.44140625" style="3" customWidth="1"/>
    <col min="14082" max="14082" width="33.44140625" style="3" customWidth="1"/>
    <col min="14083" max="14083" width="23.6640625" style="3" customWidth="1"/>
    <col min="14084" max="14084" width="13.5546875" style="3" customWidth="1"/>
    <col min="14085" max="14085" width="23.6640625" style="3" customWidth="1"/>
    <col min="14086" max="14086" width="12.88671875" style="3" customWidth="1"/>
    <col min="14087" max="14087" width="13.88671875" style="3" customWidth="1"/>
    <col min="14088" max="14088" width="21.6640625" style="3" customWidth="1"/>
    <col min="14089" max="14089" width="13" style="3" customWidth="1"/>
    <col min="14090" max="14336" width="9.109375" style="3"/>
    <col min="14337" max="14337" width="3.44140625" style="3" customWidth="1"/>
    <col min="14338" max="14338" width="33.44140625" style="3" customWidth="1"/>
    <col min="14339" max="14339" width="23.6640625" style="3" customWidth="1"/>
    <col min="14340" max="14340" width="13.5546875" style="3" customWidth="1"/>
    <col min="14341" max="14341" width="23.6640625" style="3" customWidth="1"/>
    <col min="14342" max="14342" width="12.88671875" style="3" customWidth="1"/>
    <col min="14343" max="14343" width="13.88671875" style="3" customWidth="1"/>
    <col min="14344" max="14344" width="21.6640625" style="3" customWidth="1"/>
    <col min="14345" max="14345" width="13" style="3" customWidth="1"/>
    <col min="14346" max="14592" width="9.109375" style="3"/>
    <col min="14593" max="14593" width="3.44140625" style="3" customWidth="1"/>
    <col min="14594" max="14594" width="33.44140625" style="3" customWidth="1"/>
    <col min="14595" max="14595" width="23.6640625" style="3" customWidth="1"/>
    <col min="14596" max="14596" width="13.5546875" style="3" customWidth="1"/>
    <col min="14597" max="14597" width="23.6640625" style="3" customWidth="1"/>
    <col min="14598" max="14598" width="12.88671875" style="3" customWidth="1"/>
    <col min="14599" max="14599" width="13.88671875" style="3" customWidth="1"/>
    <col min="14600" max="14600" width="21.6640625" style="3" customWidth="1"/>
    <col min="14601" max="14601" width="13" style="3" customWidth="1"/>
    <col min="14602" max="14848" width="9.109375" style="3"/>
    <col min="14849" max="14849" width="3.44140625" style="3" customWidth="1"/>
    <col min="14850" max="14850" width="33.44140625" style="3" customWidth="1"/>
    <col min="14851" max="14851" width="23.6640625" style="3" customWidth="1"/>
    <col min="14852" max="14852" width="13.5546875" style="3" customWidth="1"/>
    <col min="14853" max="14853" width="23.6640625" style="3" customWidth="1"/>
    <col min="14854" max="14854" width="12.88671875" style="3" customWidth="1"/>
    <col min="14855" max="14855" width="13.88671875" style="3" customWidth="1"/>
    <col min="14856" max="14856" width="21.6640625" style="3" customWidth="1"/>
    <col min="14857" max="14857" width="13" style="3" customWidth="1"/>
    <col min="14858" max="15104" width="9.109375" style="3"/>
    <col min="15105" max="15105" width="3.44140625" style="3" customWidth="1"/>
    <col min="15106" max="15106" width="33.44140625" style="3" customWidth="1"/>
    <col min="15107" max="15107" width="23.6640625" style="3" customWidth="1"/>
    <col min="15108" max="15108" width="13.5546875" style="3" customWidth="1"/>
    <col min="15109" max="15109" width="23.6640625" style="3" customWidth="1"/>
    <col min="15110" max="15110" width="12.88671875" style="3" customWidth="1"/>
    <col min="15111" max="15111" width="13.88671875" style="3" customWidth="1"/>
    <col min="15112" max="15112" width="21.6640625" style="3" customWidth="1"/>
    <col min="15113" max="15113" width="13" style="3" customWidth="1"/>
    <col min="15114" max="15360" width="9.109375" style="3"/>
    <col min="15361" max="15361" width="3.44140625" style="3" customWidth="1"/>
    <col min="15362" max="15362" width="33.44140625" style="3" customWidth="1"/>
    <col min="15363" max="15363" width="23.6640625" style="3" customWidth="1"/>
    <col min="15364" max="15364" width="13.5546875" style="3" customWidth="1"/>
    <col min="15365" max="15365" width="23.6640625" style="3" customWidth="1"/>
    <col min="15366" max="15366" width="12.88671875" style="3" customWidth="1"/>
    <col min="15367" max="15367" width="13.88671875" style="3" customWidth="1"/>
    <col min="15368" max="15368" width="21.6640625" style="3" customWidth="1"/>
    <col min="15369" max="15369" width="13" style="3" customWidth="1"/>
    <col min="15370" max="15616" width="9.109375" style="3"/>
    <col min="15617" max="15617" width="3.44140625" style="3" customWidth="1"/>
    <col min="15618" max="15618" width="33.44140625" style="3" customWidth="1"/>
    <col min="15619" max="15619" width="23.6640625" style="3" customWidth="1"/>
    <col min="15620" max="15620" width="13.5546875" style="3" customWidth="1"/>
    <col min="15621" max="15621" width="23.6640625" style="3" customWidth="1"/>
    <col min="15622" max="15622" width="12.88671875" style="3" customWidth="1"/>
    <col min="15623" max="15623" width="13.88671875" style="3" customWidth="1"/>
    <col min="15624" max="15624" width="21.6640625" style="3" customWidth="1"/>
    <col min="15625" max="15625" width="13" style="3" customWidth="1"/>
    <col min="15626" max="15872" width="9.109375" style="3"/>
    <col min="15873" max="15873" width="3.44140625" style="3" customWidth="1"/>
    <col min="15874" max="15874" width="33.44140625" style="3" customWidth="1"/>
    <col min="15875" max="15875" width="23.6640625" style="3" customWidth="1"/>
    <col min="15876" max="15876" width="13.5546875" style="3" customWidth="1"/>
    <col min="15877" max="15877" width="23.6640625" style="3" customWidth="1"/>
    <col min="15878" max="15878" width="12.88671875" style="3" customWidth="1"/>
    <col min="15879" max="15879" width="13.88671875" style="3" customWidth="1"/>
    <col min="15880" max="15880" width="21.6640625" style="3" customWidth="1"/>
    <col min="15881" max="15881" width="13" style="3" customWidth="1"/>
    <col min="15882" max="16128" width="9.109375" style="3"/>
    <col min="16129" max="16129" width="3.44140625" style="3" customWidth="1"/>
    <col min="16130" max="16130" width="33.44140625" style="3" customWidth="1"/>
    <col min="16131" max="16131" width="23.6640625" style="3" customWidth="1"/>
    <col min="16132" max="16132" width="13.5546875" style="3" customWidth="1"/>
    <col min="16133" max="16133" width="23.6640625" style="3" customWidth="1"/>
    <col min="16134" max="16134" width="12.88671875" style="3" customWidth="1"/>
    <col min="16135" max="16135" width="13.88671875" style="3" customWidth="1"/>
    <col min="16136" max="16136" width="21.6640625" style="3" customWidth="1"/>
    <col min="16137" max="16137" width="13" style="3" customWidth="1"/>
    <col min="16138" max="16384" width="9.109375" style="3"/>
  </cols>
  <sheetData>
    <row r="1" spans="1:9" x14ac:dyDescent="0.25">
      <c r="E1" s="262"/>
      <c r="F1" s="262"/>
      <c r="G1" s="285" t="s">
        <v>504</v>
      </c>
      <c r="H1" s="285"/>
      <c r="I1" s="285"/>
    </row>
    <row r="2" spans="1:9" x14ac:dyDescent="0.25">
      <c r="D2" s="262"/>
      <c r="E2" s="262"/>
      <c r="F2" s="262"/>
      <c r="G2" s="285"/>
      <c r="H2" s="285"/>
      <c r="I2" s="285"/>
    </row>
    <row r="3" spans="1:9" x14ac:dyDescent="0.25">
      <c r="D3" s="262"/>
      <c r="E3" s="262"/>
      <c r="F3" s="262"/>
      <c r="G3" s="285"/>
      <c r="H3" s="285"/>
      <c r="I3" s="285"/>
    </row>
    <row r="4" spans="1:9" x14ac:dyDescent="0.25">
      <c r="A4" s="365" t="s">
        <v>505</v>
      </c>
      <c r="B4" s="365"/>
      <c r="C4" s="365"/>
      <c r="D4" s="365"/>
      <c r="E4" s="365"/>
      <c r="F4" s="365"/>
      <c r="G4" s="365"/>
      <c r="H4" s="365"/>
      <c r="I4" s="365"/>
    </row>
    <row r="5" spans="1:9" x14ac:dyDescent="0.25">
      <c r="A5" s="484" t="str">
        <f>CONCATENATE("на ",[3]ЗАПОЛНИТЬ!$B$18," ",[3]ЗАПОЛНИТЬ!$C$18)</f>
        <v>на 1 січня 2016</v>
      </c>
      <c r="B5" s="484"/>
      <c r="C5" s="484"/>
      <c r="D5" s="484"/>
      <c r="E5" s="484"/>
      <c r="F5" s="484"/>
      <c r="G5" s="484"/>
      <c r="H5" s="484"/>
      <c r="I5" s="484"/>
    </row>
    <row r="6" spans="1:9" x14ac:dyDescent="0.25">
      <c r="A6" s="21" t="s">
        <v>4</v>
      </c>
      <c r="B6" s="21"/>
      <c r="C6" s="15" t="str">
        <f>[3]ЗАПОЛНИТЬ!$B$3</f>
        <v>Відділ освіти Амур-Нижньодніпровської районної у місті Дніпропетровську ради</v>
      </c>
      <c r="D6" s="15"/>
      <c r="E6" s="15"/>
      <c r="F6" s="15"/>
      <c r="G6" s="15"/>
      <c r="H6" s="117" t="str">
        <f>[3]ЗАПОЛНИТЬ!$A$13</f>
        <v>за ЄДРПОУ</v>
      </c>
      <c r="I6" s="401" t="str">
        <f>[3]ЗАПОЛНИТЬ!$B$13</f>
        <v>02142187</v>
      </c>
    </row>
    <row r="7" spans="1:9" x14ac:dyDescent="0.25">
      <c r="A7" s="21" t="s">
        <v>6</v>
      </c>
      <c r="B7" s="21"/>
      <c r="C7" s="289" t="str">
        <f>[3]ЗАПОЛНИТЬ!$B$5</f>
        <v>49023, м. Дніпропетровськ АНД район, пр. Воронцова, 31</v>
      </c>
      <c r="D7" s="289"/>
      <c r="E7" s="289"/>
      <c r="F7" s="289"/>
      <c r="G7" s="289"/>
      <c r="H7" s="117" t="str">
        <f>[3]ЗАПОЛНИТЬ!$A$14</f>
        <v>за КОАТУУ</v>
      </c>
      <c r="I7" s="17">
        <f>[3]ЗАПОЛНИТЬ!$B$14</f>
        <v>1210136300</v>
      </c>
    </row>
    <row r="8" spans="1:9" x14ac:dyDescent="0.25">
      <c r="A8" s="21" t="str">
        <f>[3]Ф.4.3.1.КВК2!$A$11</f>
        <v>Організаційно-правова форма господарювання</v>
      </c>
      <c r="B8" s="21"/>
      <c r="C8" s="291" t="str">
        <f>[3]ЗАПОЛНИТЬ!$D$15</f>
        <v>Орган місцевого самоврядування</v>
      </c>
      <c r="D8" s="291"/>
      <c r="E8" s="291"/>
      <c r="F8" s="291"/>
      <c r="G8" s="291"/>
      <c r="H8" s="117" t="str">
        <f>[3]ЗАПОЛНИТЬ!$A$15</f>
        <v>за КОПФГ</v>
      </c>
      <c r="I8" s="17">
        <f>[3]ЗАПОЛНИТЬ!$B$15</f>
        <v>420</v>
      </c>
    </row>
    <row r="9" spans="1:9" x14ac:dyDescent="0.25">
      <c r="A9" s="21" t="s">
        <v>206</v>
      </c>
      <c r="B9" s="21"/>
      <c r="C9" s="21"/>
      <c r="D9" s="30">
        <f>[3]ЗАПОЛНИТЬ!$H$9</f>
        <v>0</v>
      </c>
      <c r="E9" s="485" t="str">
        <f>IF(D9&gt;0,VLOOKUP(D9,'[3]ДовидникКВК(ГОС)'!A$1:B$65536,2,FALSE),"")</f>
        <v/>
      </c>
      <c r="F9" s="485"/>
      <c r="G9" s="485"/>
    </row>
    <row r="10" spans="1:9" x14ac:dyDescent="0.25">
      <c r="A10" s="21" t="s">
        <v>13</v>
      </c>
      <c r="B10" s="21"/>
      <c r="C10" s="21"/>
      <c r="D10" s="28" t="str">
        <f>[3]ЗАПОЛНИТЬ!$H$10</f>
        <v>10</v>
      </c>
      <c r="E10" s="121" t="str">
        <f>[3]ЗАПОЛНИТЬ!I10</f>
        <v>Орган з питань освіти і науки, молоді</v>
      </c>
      <c r="F10" s="121"/>
      <c r="G10" s="121"/>
    </row>
    <row r="11" spans="1:9" x14ac:dyDescent="0.25">
      <c r="A11" s="504" t="s">
        <v>478</v>
      </c>
      <c r="B11" s="504"/>
      <c r="C11" s="504"/>
      <c r="D11" s="12"/>
      <c r="E11" s="12"/>
      <c r="F11" s="12"/>
      <c r="G11" s="12"/>
    </row>
    <row r="12" spans="1:9" ht="14.4" thickBot="1" x14ac:dyDescent="0.3">
      <c r="A12" s="12" t="s">
        <v>16</v>
      </c>
    </row>
    <row r="13" spans="1:9" ht="15" thickTop="1" thickBot="1" x14ac:dyDescent="0.3">
      <c r="A13" s="505" t="s">
        <v>506</v>
      </c>
      <c r="B13" s="505" t="s">
        <v>507</v>
      </c>
      <c r="C13" s="505" t="s">
        <v>508</v>
      </c>
      <c r="D13" s="505"/>
      <c r="E13" s="505" t="s">
        <v>509</v>
      </c>
      <c r="F13" s="505"/>
      <c r="G13" s="505" t="s">
        <v>510</v>
      </c>
      <c r="H13" s="505" t="s">
        <v>511</v>
      </c>
      <c r="I13" s="505" t="s">
        <v>512</v>
      </c>
    </row>
    <row r="14" spans="1:9" ht="28.8" thickTop="1" thickBot="1" x14ac:dyDescent="0.3">
      <c r="A14" s="505"/>
      <c r="B14" s="505"/>
      <c r="C14" s="506" t="s">
        <v>513</v>
      </c>
      <c r="D14" s="506" t="s">
        <v>514</v>
      </c>
      <c r="E14" s="506" t="s">
        <v>515</v>
      </c>
      <c r="F14" s="506" t="s">
        <v>514</v>
      </c>
      <c r="G14" s="505"/>
      <c r="H14" s="505"/>
      <c r="I14" s="505"/>
    </row>
    <row r="15" spans="1:9" ht="15" thickTop="1" thickBot="1" x14ac:dyDescent="0.3">
      <c r="A15" s="506">
        <v>1</v>
      </c>
      <c r="B15" s="506">
        <v>2</v>
      </c>
      <c r="C15" s="506">
        <v>3</v>
      </c>
      <c r="D15" s="506">
        <v>4</v>
      </c>
      <c r="E15" s="506">
        <v>5</v>
      </c>
      <c r="F15" s="506">
        <v>6</v>
      </c>
      <c r="G15" s="506">
        <v>7</v>
      </c>
      <c r="H15" s="506">
        <v>8</v>
      </c>
      <c r="I15" s="506">
        <v>9</v>
      </c>
    </row>
    <row r="16" spans="1:9" ht="16.8" thickTop="1" thickBot="1" x14ac:dyDescent="0.3">
      <c r="A16" s="507" t="s">
        <v>516</v>
      </c>
      <c r="B16" s="507"/>
      <c r="C16" s="507"/>
      <c r="D16" s="507"/>
      <c r="E16" s="507"/>
      <c r="F16" s="507"/>
      <c r="G16" s="507"/>
      <c r="H16" s="507"/>
      <c r="I16" s="508"/>
    </row>
    <row r="17" spans="1:11" ht="16.8" thickTop="1" thickBot="1" x14ac:dyDescent="0.3">
      <c r="A17" s="509" t="s">
        <v>517</v>
      </c>
      <c r="B17" s="508" t="s">
        <v>11</v>
      </c>
      <c r="C17" s="508" t="s">
        <v>11</v>
      </c>
      <c r="D17" s="508" t="s">
        <v>11</v>
      </c>
      <c r="E17" s="508" t="s">
        <v>11</v>
      </c>
      <c r="F17" s="508" t="s">
        <v>11</v>
      </c>
      <c r="G17" s="508" t="s">
        <v>11</v>
      </c>
      <c r="H17" s="508" t="s">
        <v>11</v>
      </c>
      <c r="I17" s="508" t="s">
        <v>11</v>
      </c>
    </row>
    <row r="18" spans="1:11" ht="16.8" thickTop="1" thickBot="1" x14ac:dyDescent="0.3">
      <c r="A18" s="509"/>
      <c r="B18" s="508" t="s">
        <v>11</v>
      </c>
      <c r="C18" s="508" t="s">
        <v>11</v>
      </c>
      <c r="D18" s="508" t="s">
        <v>11</v>
      </c>
      <c r="E18" s="508" t="s">
        <v>11</v>
      </c>
      <c r="F18" s="508" t="s">
        <v>11</v>
      </c>
      <c r="G18" s="508" t="s">
        <v>11</v>
      </c>
      <c r="H18" s="508" t="s">
        <v>11</v>
      </c>
      <c r="I18" s="508" t="s">
        <v>11</v>
      </c>
    </row>
    <row r="19" spans="1:11" ht="16.8" thickTop="1" thickBot="1" x14ac:dyDescent="0.3">
      <c r="A19" s="510"/>
      <c r="B19" s="508" t="s">
        <v>11</v>
      </c>
      <c r="C19" s="508" t="s">
        <v>11</v>
      </c>
      <c r="D19" s="508" t="s">
        <v>11</v>
      </c>
      <c r="E19" s="508" t="s">
        <v>11</v>
      </c>
      <c r="F19" s="508" t="s">
        <v>11</v>
      </c>
      <c r="G19" s="508" t="s">
        <v>11</v>
      </c>
      <c r="H19" s="508" t="s">
        <v>11</v>
      </c>
      <c r="I19" s="508" t="s">
        <v>11</v>
      </c>
    </row>
    <row r="20" spans="1:11" ht="16.8" thickTop="1" thickBot="1" x14ac:dyDescent="0.3">
      <c r="A20" s="507" t="s">
        <v>518</v>
      </c>
      <c r="B20" s="507"/>
      <c r="C20" s="507"/>
      <c r="D20" s="507"/>
      <c r="E20" s="507"/>
      <c r="F20" s="507"/>
      <c r="G20" s="507"/>
      <c r="H20" s="507"/>
      <c r="I20" s="507"/>
    </row>
    <row r="21" spans="1:11" ht="16.8" thickTop="1" thickBot="1" x14ac:dyDescent="0.3">
      <c r="A21" s="509" t="s">
        <v>517</v>
      </c>
      <c r="B21" s="508" t="s">
        <v>11</v>
      </c>
      <c r="C21" s="508" t="s">
        <v>11</v>
      </c>
      <c r="D21" s="508" t="s">
        <v>11</v>
      </c>
      <c r="E21" s="508" t="s">
        <v>11</v>
      </c>
      <c r="F21" s="508" t="s">
        <v>11</v>
      </c>
      <c r="G21" s="508" t="s">
        <v>11</v>
      </c>
      <c r="H21" s="508" t="s">
        <v>11</v>
      </c>
      <c r="I21" s="508" t="s">
        <v>11</v>
      </c>
    </row>
    <row r="22" spans="1:11" ht="16.8" thickTop="1" thickBot="1" x14ac:dyDescent="0.3">
      <c r="A22" s="509"/>
      <c r="B22" s="508" t="s">
        <v>11</v>
      </c>
      <c r="C22" s="508" t="s">
        <v>11</v>
      </c>
      <c r="D22" s="508" t="s">
        <v>11</v>
      </c>
      <c r="E22" s="508" t="s">
        <v>11</v>
      </c>
      <c r="F22" s="508" t="s">
        <v>11</v>
      </c>
      <c r="G22" s="508" t="s">
        <v>11</v>
      </c>
      <c r="H22" s="508" t="s">
        <v>11</v>
      </c>
      <c r="I22" s="508" t="s">
        <v>11</v>
      </c>
    </row>
    <row r="23" spans="1:11" ht="14.4" thickTop="1" x14ac:dyDescent="0.25">
      <c r="A23" s="511"/>
      <c r="B23" s="511"/>
      <c r="C23" s="512"/>
      <c r="D23" s="513"/>
      <c r="E23" s="513"/>
      <c r="F23" s="513"/>
      <c r="G23" s="513"/>
    </row>
    <row r="24" spans="1:11" x14ac:dyDescent="0.25">
      <c r="A24" s="352" t="str">
        <f>[3]ЗАПОЛНИТЬ!$F$30</f>
        <v>Начальник</v>
      </c>
      <c r="C24" s="76"/>
      <c r="E24" s="398"/>
      <c r="F24" s="433"/>
      <c r="G24" s="110" t="str">
        <f>[3]ЗАПОЛНИТЬ!$F$26</f>
        <v>Л. О. Темченко</v>
      </c>
      <c r="H24" s="110"/>
      <c r="I24" s="433"/>
      <c r="J24" s="433"/>
      <c r="K24" s="433"/>
    </row>
    <row r="25" spans="1:11" x14ac:dyDescent="0.25">
      <c r="A25" s="352"/>
      <c r="C25" s="76"/>
      <c r="E25" s="79" t="s">
        <v>97</v>
      </c>
      <c r="F25" s="407"/>
      <c r="G25" s="434" t="s">
        <v>98</v>
      </c>
      <c r="I25" s="435"/>
    </row>
    <row r="26" spans="1:11" x14ac:dyDescent="0.25">
      <c r="A26" s="352" t="str">
        <f>[3]ЗАПОЛНИТЬ!$F$31</f>
        <v>Головний бухгалтер</v>
      </c>
      <c r="C26" s="76"/>
      <c r="E26" s="398"/>
      <c r="F26" s="433"/>
      <c r="G26" s="110" t="str">
        <f>[3]ЗАПОЛНИТЬ!$F$28</f>
        <v>А. М. Трусевич</v>
      </c>
      <c r="H26" s="110"/>
      <c r="I26" s="433"/>
      <c r="J26" s="433"/>
      <c r="K26" s="433"/>
    </row>
    <row r="27" spans="1:11" x14ac:dyDescent="0.25">
      <c r="A27" s="3" t="str">
        <f>[3]ЗАПОЛНИТЬ!$C$19</f>
        <v>"12" січня 2016</v>
      </c>
      <c r="E27" s="79" t="s">
        <v>97</v>
      </c>
      <c r="F27" s="407"/>
      <c r="G27" s="434" t="s">
        <v>98</v>
      </c>
      <c r="I27" s="435"/>
      <c r="J27" s="407"/>
      <c r="K27" s="407"/>
    </row>
  </sheetData>
  <mergeCells count="24">
    <mergeCell ref="I13:I14"/>
    <mergeCell ref="A16:H16"/>
    <mergeCell ref="A20:I20"/>
    <mergeCell ref="G24:H24"/>
    <mergeCell ref="G26:H26"/>
    <mergeCell ref="A13:A14"/>
    <mergeCell ref="B13:B14"/>
    <mergeCell ref="C13:D13"/>
    <mergeCell ref="E13:F13"/>
    <mergeCell ref="G13:G14"/>
    <mergeCell ref="H13:H14"/>
    <mergeCell ref="A8:B8"/>
    <mergeCell ref="C8:G8"/>
    <mergeCell ref="A9:C9"/>
    <mergeCell ref="E9:G9"/>
    <mergeCell ref="A10:C10"/>
    <mergeCell ref="E10:G10"/>
    <mergeCell ref="G1:I3"/>
    <mergeCell ref="A4:I4"/>
    <mergeCell ref="A5:I5"/>
    <mergeCell ref="A6:B6"/>
    <mergeCell ref="C6:G6"/>
    <mergeCell ref="A7:B7"/>
    <mergeCell ref="C7:G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workbookViewId="0">
      <selection sqref="A1:XFD1048576"/>
    </sheetView>
  </sheetViews>
  <sheetFormatPr defaultColWidth="9.109375" defaultRowHeight="13.8" x14ac:dyDescent="0.25"/>
  <cols>
    <col min="1" max="1" width="15.44140625" style="3" customWidth="1"/>
    <col min="2" max="2" width="21.109375" style="3" customWidth="1"/>
    <col min="3" max="3" width="9.109375" style="3" customWidth="1"/>
    <col min="4" max="4" width="11.109375" style="3" customWidth="1"/>
    <col min="5" max="5" width="9.88671875" style="3" customWidth="1"/>
    <col min="6" max="6" width="14" style="3" customWidth="1"/>
    <col min="7" max="7" width="17.6640625" style="3" customWidth="1"/>
    <col min="8" max="256" width="9.109375" style="3"/>
    <col min="257" max="257" width="15.44140625" style="3" customWidth="1"/>
    <col min="258" max="258" width="21.109375" style="3" customWidth="1"/>
    <col min="259" max="259" width="9.109375" style="3" customWidth="1"/>
    <col min="260" max="260" width="11.109375" style="3" customWidth="1"/>
    <col min="261" max="261" width="9.88671875" style="3" customWidth="1"/>
    <col min="262" max="262" width="14" style="3" customWidth="1"/>
    <col min="263" max="263" width="17.6640625" style="3" customWidth="1"/>
    <col min="264" max="512" width="9.109375" style="3"/>
    <col min="513" max="513" width="15.44140625" style="3" customWidth="1"/>
    <col min="514" max="514" width="21.109375" style="3" customWidth="1"/>
    <col min="515" max="515" width="9.109375" style="3" customWidth="1"/>
    <col min="516" max="516" width="11.109375" style="3" customWidth="1"/>
    <col min="517" max="517" width="9.88671875" style="3" customWidth="1"/>
    <col min="518" max="518" width="14" style="3" customWidth="1"/>
    <col min="519" max="519" width="17.6640625" style="3" customWidth="1"/>
    <col min="520" max="768" width="9.109375" style="3"/>
    <col min="769" max="769" width="15.44140625" style="3" customWidth="1"/>
    <col min="770" max="770" width="21.109375" style="3" customWidth="1"/>
    <col min="771" max="771" width="9.109375" style="3" customWidth="1"/>
    <col min="772" max="772" width="11.109375" style="3" customWidth="1"/>
    <col min="773" max="773" width="9.88671875" style="3" customWidth="1"/>
    <col min="774" max="774" width="14" style="3" customWidth="1"/>
    <col min="775" max="775" width="17.6640625" style="3" customWidth="1"/>
    <col min="776" max="1024" width="9.109375" style="3"/>
    <col min="1025" max="1025" width="15.44140625" style="3" customWidth="1"/>
    <col min="1026" max="1026" width="21.109375" style="3" customWidth="1"/>
    <col min="1027" max="1027" width="9.109375" style="3" customWidth="1"/>
    <col min="1028" max="1028" width="11.109375" style="3" customWidth="1"/>
    <col min="1029" max="1029" width="9.88671875" style="3" customWidth="1"/>
    <col min="1030" max="1030" width="14" style="3" customWidth="1"/>
    <col min="1031" max="1031" width="17.6640625" style="3" customWidth="1"/>
    <col min="1032" max="1280" width="9.109375" style="3"/>
    <col min="1281" max="1281" width="15.44140625" style="3" customWidth="1"/>
    <col min="1282" max="1282" width="21.109375" style="3" customWidth="1"/>
    <col min="1283" max="1283" width="9.109375" style="3" customWidth="1"/>
    <col min="1284" max="1284" width="11.109375" style="3" customWidth="1"/>
    <col min="1285" max="1285" width="9.88671875" style="3" customWidth="1"/>
    <col min="1286" max="1286" width="14" style="3" customWidth="1"/>
    <col min="1287" max="1287" width="17.6640625" style="3" customWidth="1"/>
    <col min="1288" max="1536" width="9.109375" style="3"/>
    <col min="1537" max="1537" width="15.44140625" style="3" customWidth="1"/>
    <col min="1538" max="1538" width="21.109375" style="3" customWidth="1"/>
    <col min="1539" max="1539" width="9.109375" style="3" customWidth="1"/>
    <col min="1540" max="1540" width="11.109375" style="3" customWidth="1"/>
    <col min="1541" max="1541" width="9.88671875" style="3" customWidth="1"/>
    <col min="1542" max="1542" width="14" style="3" customWidth="1"/>
    <col min="1543" max="1543" width="17.6640625" style="3" customWidth="1"/>
    <col min="1544" max="1792" width="9.109375" style="3"/>
    <col min="1793" max="1793" width="15.44140625" style="3" customWidth="1"/>
    <col min="1794" max="1794" width="21.109375" style="3" customWidth="1"/>
    <col min="1795" max="1795" width="9.109375" style="3" customWidth="1"/>
    <col min="1796" max="1796" width="11.109375" style="3" customWidth="1"/>
    <col min="1797" max="1797" width="9.88671875" style="3" customWidth="1"/>
    <col min="1798" max="1798" width="14" style="3" customWidth="1"/>
    <col min="1799" max="1799" width="17.6640625" style="3" customWidth="1"/>
    <col min="1800" max="2048" width="9.109375" style="3"/>
    <col min="2049" max="2049" width="15.44140625" style="3" customWidth="1"/>
    <col min="2050" max="2050" width="21.109375" style="3" customWidth="1"/>
    <col min="2051" max="2051" width="9.109375" style="3" customWidth="1"/>
    <col min="2052" max="2052" width="11.109375" style="3" customWidth="1"/>
    <col min="2053" max="2053" width="9.88671875" style="3" customWidth="1"/>
    <col min="2054" max="2054" width="14" style="3" customWidth="1"/>
    <col min="2055" max="2055" width="17.6640625" style="3" customWidth="1"/>
    <col min="2056" max="2304" width="9.109375" style="3"/>
    <col min="2305" max="2305" width="15.44140625" style="3" customWidth="1"/>
    <col min="2306" max="2306" width="21.109375" style="3" customWidth="1"/>
    <col min="2307" max="2307" width="9.109375" style="3" customWidth="1"/>
    <col min="2308" max="2308" width="11.109375" style="3" customWidth="1"/>
    <col min="2309" max="2309" width="9.88671875" style="3" customWidth="1"/>
    <col min="2310" max="2310" width="14" style="3" customWidth="1"/>
    <col min="2311" max="2311" width="17.6640625" style="3" customWidth="1"/>
    <col min="2312" max="2560" width="9.109375" style="3"/>
    <col min="2561" max="2561" width="15.44140625" style="3" customWidth="1"/>
    <col min="2562" max="2562" width="21.109375" style="3" customWidth="1"/>
    <col min="2563" max="2563" width="9.109375" style="3" customWidth="1"/>
    <col min="2564" max="2564" width="11.109375" style="3" customWidth="1"/>
    <col min="2565" max="2565" width="9.88671875" style="3" customWidth="1"/>
    <col min="2566" max="2566" width="14" style="3" customWidth="1"/>
    <col min="2567" max="2567" width="17.6640625" style="3" customWidth="1"/>
    <col min="2568" max="2816" width="9.109375" style="3"/>
    <col min="2817" max="2817" width="15.44140625" style="3" customWidth="1"/>
    <col min="2818" max="2818" width="21.109375" style="3" customWidth="1"/>
    <col min="2819" max="2819" width="9.109375" style="3" customWidth="1"/>
    <col min="2820" max="2820" width="11.109375" style="3" customWidth="1"/>
    <col min="2821" max="2821" width="9.88671875" style="3" customWidth="1"/>
    <col min="2822" max="2822" width="14" style="3" customWidth="1"/>
    <col min="2823" max="2823" width="17.6640625" style="3" customWidth="1"/>
    <col min="2824" max="3072" width="9.109375" style="3"/>
    <col min="3073" max="3073" width="15.44140625" style="3" customWidth="1"/>
    <col min="3074" max="3074" width="21.109375" style="3" customWidth="1"/>
    <col min="3075" max="3075" width="9.109375" style="3" customWidth="1"/>
    <col min="3076" max="3076" width="11.109375" style="3" customWidth="1"/>
    <col min="3077" max="3077" width="9.88671875" style="3" customWidth="1"/>
    <col min="3078" max="3078" width="14" style="3" customWidth="1"/>
    <col min="3079" max="3079" width="17.6640625" style="3" customWidth="1"/>
    <col min="3080" max="3328" width="9.109375" style="3"/>
    <col min="3329" max="3329" width="15.44140625" style="3" customWidth="1"/>
    <col min="3330" max="3330" width="21.109375" style="3" customWidth="1"/>
    <col min="3331" max="3331" width="9.109375" style="3" customWidth="1"/>
    <col min="3332" max="3332" width="11.109375" style="3" customWidth="1"/>
    <col min="3333" max="3333" width="9.88671875" style="3" customWidth="1"/>
    <col min="3334" max="3334" width="14" style="3" customWidth="1"/>
    <col min="3335" max="3335" width="17.6640625" style="3" customWidth="1"/>
    <col min="3336" max="3584" width="9.109375" style="3"/>
    <col min="3585" max="3585" width="15.44140625" style="3" customWidth="1"/>
    <col min="3586" max="3586" width="21.109375" style="3" customWidth="1"/>
    <col min="3587" max="3587" width="9.109375" style="3" customWidth="1"/>
    <col min="3588" max="3588" width="11.109375" style="3" customWidth="1"/>
    <col min="3589" max="3589" width="9.88671875" style="3" customWidth="1"/>
    <col min="3590" max="3590" width="14" style="3" customWidth="1"/>
    <col min="3591" max="3591" width="17.6640625" style="3" customWidth="1"/>
    <col min="3592" max="3840" width="9.109375" style="3"/>
    <col min="3841" max="3841" width="15.44140625" style="3" customWidth="1"/>
    <col min="3842" max="3842" width="21.109375" style="3" customWidth="1"/>
    <col min="3843" max="3843" width="9.109375" style="3" customWidth="1"/>
    <col min="3844" max="3844" width="11.109375" style="3" customWidth="1"/>
    <col min="3845" max="3845" width="9.88671875" style="3" customWidth="1"/>
    <col min="3846" max="3846" width="14" style="3" customWidth="1"/>
    <col min="3847" max="3847" width="17.6640625" style="3" customWidth="1"/>
    <col min="3848" max="4096" width="9.109375" style="3"/>
    <col min="4097" max="4097" width="15.44140625" style="3" customWidth="1"/>
    <col min="4098" max="4098" width="21.109375" style="3" customWidth="1"/>
    <col min="4099" max="4099" width="9.109375" style="3" customWidth="1"/>
    <col min="4100" max="4100" width="11.109375" style="3" customWidth="1"/>
    <col min="4101" max="4101" width="9.88671875" style="3" customWidth="1"/>
    <col min="4102" max="4102" width="14" style="3" customWidth="1"/>
    <col min="4103" max="4103" width="17.6640625" style="3" customWidth="1"/>
    <col min="4104" max="4352" width="9.109375" style="3"/>
    <col min="4353" max="4353" width="15.44140625" style="3" customWidth="1"/>
    <col min="4354" max="4354" width="21.109375" style="3" customWidth="1"/>
    <col min="4355" max="4355" width="9.109375" style="3" customWidth="1"/>
    <col min="4356" max="4356" width="11.109375" style="3" customWidth="1"/>
    <col min="4357" max="4357" width="9.88671875" style="3" customWidth="1"/>
    <col min="4358" max="4358" width="14" style="3" customWidth="1"/>
    <col min="4359" max="4359" width="17.6640625" style="3" customWidth="1"/>
    <col min="4360" max="4608" width="9.109375" style="3"/>
    <col min="4609" max="4609" width="15.44140625" style="3" customWidth="1"/>
    <col min="4610" max="4610" width="21.109375" style="3" customWidth="1"/>
    <col min="4611" max="4611" width="9.109375" style="3" customWidth="1"/>
    <col min="4612" max="4612" width="11.109375" style="3" customWidth="1"/>
    <col min="4613" max="4613" width="9.88671875" style="3" customWidth="1"/>
    <col min="4614" max="4614" width="14" style="3" customWidth="1"/>
    <col min="4615" max="4615" width="17.6640625" style="3" customWidth="1"/>
    <col min="4616" max="4864" width="9.109375" style="3"/>
    <col min="4865" max="4865" width="15.44140625" style="3" customWidth="1"/>
    <col min="4866" max="4866" width="21.109375" style="3" customWidth="1"/>
    <col min="4867" max="4867" width="9.109375" style="3" customWidth="1"/>
    <col min="4868" max="4868" width="11.109375" style="3" customWidth="1"/>
    <col min="4869" max="4869" width="9.88671875" style="3" customWidth="1"/>
    <col min="4870" max="4870" width="14" style="3" customWidth="1"/>
    <col min="4871" max="4871" width="17.6640625" style="3" customWidth="1"/>
    <col min="4872" max="5120" width="9.109375" style="3"/>
    <col min="5121" max="5121" width="15.44140625" style="3" customWidth="1"/>
    <col min="5122" max="5122" width="21.109375" style="3" customWidth="1"/>
    <col min="5123" max="5123" width="9.109375" style="3" customWidth="1"/>
    <col min="5124" max="5124" width="11.109375" style="3" customWidth="1"/>
    <col min="5125" max="5125" width="9.88671875" style="3" customWidth="1"/>
    <col min="5126" max="5126" width="14" style="3" customWidth="1"/>
    <col min="5127" max="5127" width="17.6640625" style="3" customWidth="1"/>
    <col min="5128" max="5376" width="9.109375" style="3"/>
    <col min="5377" max="5377" width="15.44140625" style="3" customWidth="1"/>
    <col min="5378" max="5378" width="21.109375" style="3" customWidth="1"/>
    <col min="5379" max="5379" width="9.109375" style="3" customWidth="1"/>
    <col min="5380" max="5380" width="11.109375" style="3" customWidth="1"/>
    <col min="5381" max="5381" width="9.88671875" style="3" customWidth="1"/>
    <col min="5382" max="5382" width="14" style="3" customWidth="1"/>
    <col min="5383" max="5383" width="17.6640625" style="3" customWidth="1"/>
    <col min="5384" max="5632" width="9.109375" style="3"/>
    <col min="5633" max="5633" width="15.44140625" style="3" customWidth="1"/>
    <col min="5634" max="5634" width="21.109375" style="3" customWidth="1"/>
    <col min="5635" max="5635" width="9.109375" style="3" customWidth="1"/>
    <col min="5636" max="5636" width="11.109375" style="3" customWidth="1"/>
    <col min="5637" max="5637" width="9.88671875" style="3" customWidth="1"/>
    <col min="5638" max="5638" width="14" style="3" customWidth="1"/>
    <col min="5639" max="5639" width="17.6640625" style="3" customWidth="1"/>
    <col min="5640" max="5888" width="9.109375" style="3"/>
    <col min="5889" max="5889" width="15.44140625" style="3" customWidth="1"/>
    <col min="5890" max="5890" width="21.109375" style="3" customWidth="1"/>
    <col min="5891" max="5891" width="9.109375" style="3" customWidth="1"/>
    <col min="5892" max="5892" width="11.109375" style="3" customWidth="1"/>
    <col min="5893" max="5893" width="9.88671875" style="3" customWidth="1"/>
    <col min="5894" max="5894" width="14" style="3" customWidth="1"/>
    <col min="5895" max="5895" width="17.6640625" style="3" customWidth="1"/>
    <col min="5896" max="6144" width="9.109375" style="3"/>
    <col min="6145" max="6145" width="15.44140625" style="3" customWidth="1"/>
    <col min="6146" max="6146" width="21.109375" style="3" customWidth="1"/>
    <col min="6147" max="6147" width="9.109375" style="3" customWidth="1"/>
    <col min="6148" max="6148" width="11.109375" style="3" customWidth="1"/>
    <col min="6149" max="6149" width="9.88671875" style="3" customWidth="1"/>
    <col min="6150" max="6150" width="14" style="3" customWidth="1"/>
    <col min="6151" max="6151" width="17.6640625" style="3" customWidth="1"/>
    <col min="6152" max="6400" width="9.109375" style="3"/>
    <col min="6401" max="6401" width="15.44140625" style="3" customWidth="1"/>
    <col min="6402" max="6402" width="21.109375" style="3" customWidth="1"/>
    <col min="6403" max="6403" width="9.109375" style="3" customWidth="1"/>
    <col min="6404" max="6404" width="11.109375" style="3" customWidth="1"/>
    <col min="6405" max="6405" width="9.88671875" style="3" customWidth="1"/>
    <col min="6406" max="6406" width="14" style="3" customWidth="1"/>
    <col min="6407" max="6407" width="17.6640625" style="3" customWidth="1"/>
    <col min="6408" max="6656" width="9.109375" style="3"/>
    <col min="6657" max="6657" width="15.44140625" style="3" customWidth="1"/>
    <col min="6658" max="6658" width="21.109375" style="3" customWidth="1"/>
    <col min="6659" max="6659" width="9.109375" style="3" customWidth="1"/>
    <col min="6660" max="6660" width="11.109375" style="3" customWidth="1"/>
    <col min="6661" max="6661" width="9.88671875" style="3" customWidth="1"/>
    <col min="6662" max="6662" width="14" style="3" customWidth="1"/>
    <col min="6663" max="6663" width="17.6640625" style="3" customWidth="1"/>
    <col min="6664" max="6912" width="9.109375" style="3"/>
    <col min="6913" max="6913" width="15.44140625" style="3" customWidth="1"/>
    <col min="6914" max="6914" width="21.109375" style="3" customWidth="1"/>
    <col min="6915" max="6915" width="9.109375" style="3" customWidth="1"/>
    <col min="6916" max="6916" width="11.109375" style="3" customWidth="1"/>
    <col min="6917" max="6917" width="9.88671875" style="3" customWidth="1"/>
    <col min="6918" max="6918" width="14" style="3" customWidth="1"/>
    <col min="6919" max="6919" width="17.6640625" style="3" customWidth="1"/>
    <col min="6920" max="7168" width="9.109375" style="3"/>
    <col min="7169" max="7169" width="15.44140625" style="3" customWidth="1"/>
    <col min="7170" max="7170" width="21.109375" style="3" customWidth="1"/>
    <col min="7171" max="7171" width="9.109375" style="3" customWidth="1"/>
    <col min="7172" max="7172" width="11.109375" style="3" customWidth="1"/>
    <col min="7173" max="7173" width="9.88671875" style="3" customWidth="1"/>
    <col min="7174" max="7174" width="14" style="3" customWidth="1"/>
    <col min="7175" max="7175" width="17.6640625" style="3" customWidth="1"/>
    <col min="7176" max="7424" width="9.109375" style="3"/>
    <col min="7425" max="7425" width="15.44140625" style="3" customWidth="1"/>
    <col min="7426" max="7426" width="21.109375" style="3" customWidth="1"/>
    <col min="7427" max="7427" width="9.109375" style="3" customWidth="1"/>
    <col min="7428" max="7428" width="11.109375" style="3" customWidth="1"/>
    <col min="7429" max="7429" width="9.88671875" style="3" customWidth="1"/>
    <col min="7430" max="7430" width="14" style="3" customWidth="1"/>
    <col min="7431" max="7431" width="17.6640625" style="3" customWidth="1"/>
    <col min="7432" max="7680" width="9.109375" style="3"/>
    <col min="7681" max="7681" width="15.44140625" style="3" customWidth="1"/>
    <col min="7682" max="7682" width="21.109375" style="3" customWidth="1"/>
    <col min="7683" max="7683" width="9.109375" style="3" customWidth="1"/>
    <col min="7684" max="7684" width="11.109375" style="3" customWidth="1"/>
    <col min="7685" max="7685" width="9.88671875" style="3" customWidth="1"/>
    <col min="7686" max="7686" width="14" style="3" customWidth="1"/>
    <col min="7687" max="7687" width="17.6640625" style="3" customWidth="1"/>
    <col min="7688" max="7936" width="9.109375" style="3"/>
    <col min="7937" max="7937" width="15.44140625" style="3" customWidth="1"/>
    <col min="7938" max="7938" width="21.109375" style="3" customWidth="1"/>
    <col min="7939" max="7939" width="9.109375" style="3" customWidth="1"/>
    <col min="7940" max="7940" width="11.109375" style="3" customWidth="1"/>
    <col min="7941" max="7941" width="9.88671875" style="3" customWidth="1"/>
    <col min="7942" max="7942" width="14" style="3" customWidth="1"/>
    <col min="7943" max="7943" width="17.6640625" style="3" customWidth="1"/>
    <col min="7944" max="8192" width="9.109375" style="3"/>
    <col min="8193" max="8193" width="15.44140625" style="3" customWidth="1"/>
    <col min="8194" max="8194" width="21.109375" style="3" customWidth="1"/>
    <col min="8195" max="8195" width="9.109375" style="3" customWidth="1"/>
    <col min="8196" max="8196" width="11.109375" style="3" customWidth="1"/>
    <col min="8197" max="8197" width="9.88671875" style="3" customWidth="1"/>
    <col min="8198" max="8198" width="14" style="3" customWidth="1"/>
    <col min="8199" max="8199" width="17.6640625" style="3" customWidth="1"/>
    <col min="8200" max="8448" width="9.109375" style="3"/>
    <col min="8449" max="8449" width="15.44140625" style="3" customWidth="1"/>
    <col min="8450" max="8450" width="21.109375" style="3" customWidth="1"/>
    <col min="8451" max="8451" width="9.109375" style="3" customWidth="1"/>
    <col min="8452" max="8452" width="11.109375" style="3" customWidth="1"/>
    <col min="8453" max="8453" width="9.88671875" style="3" customWidth="1"/>
    <col min="8454" max="8454" width="14" style="3" customWidth="1"/>
    <col min="8455" max="8455" width="17.6640625" style="3" customWidth="1"/>
    <col min="8456" max="8704" width="9.109375" style="3"/>
    <col min="8705" max="8705" width="15.44140625" style="3" customWidth="1"/>
    <col min="8706" max="8706" width="21.109375" style="3" customWidth="1"/>
    <col min="8707" max="8707" width="9.109375" style="3" customWidth="1"/>
    <col min="8708" max="8708" width="11.109375" style="3" customWidth="1"/>
    <col min="8709" max="8709" width="9.88671875" style="3" customWidth="1"/>
    <col min="8710" max="8710" width="14" style="3" customWidth="1"/>
    <col min="8711" max="8711" width="17.6640625" style="3" customWidth="1"/>
    <col min="8712" max="8960" width="9.109375" style="3"/>
    <col min="8961" max="8961" width="15.44140625" style="3" customWidth="1"/>
    <col min="8962" max="8962" width="21.109375" style="3" customWidth="1"/>
    <col min="8963" max="8963" width="9.109375" style="3" customWidth="1"/>
    <col min="8964" max="8964" width="11.109375" style="3" customWidth="1"/>
    <col min="8965" max="8965" width="9.88671875" style="3" customWidth="1"/>
    <col min="8966" max="8966" width="14" style="3" customWidth="1"/>
    <col min="8967" max="8967" width="17.6640625" style="3" customWidth="1"/>
    <col min="8968" max="9216" width="9.109375" style="3"/>
    <col min="9217" max="9217" width="15.44140625" style="3" customWidth="1"/>
    <col min="9218" max="9218" width="21.109375" style="3" customWidth="1"/>
    <col min="9219" max="9219" width="9.109375" style="3" customWidth="1"/>
    <col min="9220" max="9220" width="11.109375" style="3" customWidth="1"/>
    <col min="9221" max="9221" width="9.88671875" style="3" customWidth="1"/>
    <col min="9222" max="9222" width="14" style="3" customWidth="1"/>
    <col min="9223" max="9223" width="17.6640625" style="3" customWidth="1"/>
    <col min="9224" max="9472" width="9.109375" style="3"/>
    <col min="9473" max="9473" width="15.44140625" style="3" customWidth="1"/>
    <col min="9474" max="9474" width="21.109375" style="3" customWidth="1"/>
    <col min="9475" max="9475" width="9.109375" style="3" customWidth="1"/>
    <col min="9476" max="9476" width="11.109375" style="3" customWidth="1"/>
    <col min="9477" max="9477" width="9.88671875" style="3" customWidth="1"/>
    <col min="9478" max="9478" width="14" style="3" customWidth="1"/>
    <col min="9479" max="9479" width="17.6640625" style="3" customWidth="1"/>
    <col min="9480" max="9728" width="9.109375" style="3"/>
    <col min="9729" max="9729" width="15.44140625" style="3" customWidth="1"/>
    <col min="9730" max="9730" width="21.109375" style="3" customWidth="1"/>
    <col min="9731" max="9731" width="9.109375" style="3" customWidth="1"/>
    <col min="9732" max="9732" width="11.109375" style="3" customWidth="1"/>
    <col min="9733" max="9733" width="9.88671875" style="3" customWidth="1"/>
    <col min="9734" max="9734" width="14" style="3" customWidth="1"/>
    <col min="9735" max="9735" width="17.6640625" style="3" customWidth="1"/>
    <col min="9736" max="9984" width="9.109375" style="3"/>
    <col min="9985" max="9985" width="15.44140625" style="3" customWidth="1"/>
    <col min="9986" max="9986" width="21.109375" style="3" customWidth="1"/>
    <col min="9987" max="9987" width="9.109375" style="3" customWidth="1"/>
    <col min="9988" max="9988" width="11.109375" style="3" customWidth="1"/>
    <col min="9989" max="9989" width="9.88671875" style="3" customWidth="1"/>
    <col min="9990" max="9990" width="14" style="3" customWidth="1"/>
    <col min="9991" max="9991" width="17.6640625" style="3" customWidth="1"/>
    <col min="9992" max="10240" width="9.109375" style="3"/>
    <col min="10241" max="10241" width="15.44140625" style="3" customWidth="1"/>
    <col min="10242" max="10242" width="21.109375" style="3" customWidth="1"/>
    <col min="10243" max="10243" width="9.109375" style="3" customWidth="1"/>
    <col min="10244" max="10244" width="11.109375" style="3" customWidth="1"/>
    <col min="10245" max="10245" width="9.88671875" style="3" customWidth="1"/>
    <col min="10246" max="10246" width="14" style="3" customWidth="1"/>
    <col min="10247" max="10247" width="17.6640625" style="3" customWidth="1"/>
    <col min="10248" max="10496" width="9.109375" style="3"/>
    <col min="10497" max="10497" width="15.44140625" style="3" customWidth="1"/>
    <col min="10498" max="10498" width="21.109375" style="3" customWidth="1"/>
    <col min="10499" max="10499" width="9.109375" style="3" customWidth="1"/>
    <col min="10500" max="10500" width="11.109375" style="3" customWidth="1"/>
    <col min="10501" max="10501" width="9.88671875" style="3" customWidth="1"/>
    <col min="10502" max="10502" width="14" style="3" customWidth="1"/>
    <col min="10503" max="10503" width="17.6640625" style="3" customWidth="1"/>
    <col min="10504" max="10752" width="9.109375" style="3"/>
    <col min="10753" max="10753" width="15.44140625" style="3" customWidth="1"/>
    <col min="10754" max="10754" width="21.109375" style="3" customWidth="1"/>
    <col min="10755" max="10755" width="9.109375" style="3" customWidth="1"/>
    <col min="10756" max="10756" width="11.109375" style="3" customWidth="1"/>
    <col min="10757" max="10757" width="9.88671875" style="3" customWidth="1"/>
    <col min="10758" max="10758" width="14" style="3" customWidth="1"/>
    <col min="10759" max="10759" width="17.6640625" style="3" customWidth="1"/>
    <col min="10760" max="11008" width="9.109375" style="3"/>
    <col min="11009" max="11009" width="15.44140625" style="3" customWidth="1"/>
    <col min="11010" max="11010" width="21.109375" style="3" customWidth="1"/>
    <col min="11011" max="11011" width="9.109375" style="3" customWidth="1"/>
    <col min="11012" max="11012" width="11.109375" style="3" customWidth="1"/>
    <col min="11013" max="11013" width="9.88671875" style="3" customWidth="1"/>
    <col min="11014" max="11014" width="14" style="3" customWidth="1"/>
    <col min="11015" max="11015" width="17.6640625" style="3" customWidth="1"/>
    <col min="11016" max="11264" width="9.109375" style="3"/>
    <col min="11265" max="11265" width="15.44140625" style="3" customWidth="1"/>
    <col min="11266" max="11266" width="21.109375" style="3" customWidth="1"/>
    <col min="11267" max="11267" width="9.109375" style="3" customWidth="1"/>
    <col min="11268" max="11268" width="11.109375" style="3" customWidth="1"/>
    <col min="11269" max="11269" width="9.88671875" style="3" customWidth="1"/>
    <col min="11270" max="11270" width="14" style="3" customWidth="1"/>
    <col min="11271" max="11271" width="17.6640625" style="3" customWidth="1"/>
    <col min="11272" max="11520" width="9.109375" style="3"/>
    <col min="11521" max="11521" width="15.44140625" style="3" customWidth="1"/>
    <col min="11522" max="11522" width="21.109375" style="3" customWidth="1"/>
    <col min="11523" max="11523" width="9.109375" style="3" customWidth="1"/>
    <col min="11524" max="11524" width="11.109375" style="3" customWidth="1"/>
    <col min="11525" max="11525" width="9.88671875" style="3" customWidth="1"/>
    <col min="11526" max="11526" width="14" style="3" customWidth="1"/>
    <col min="11527" max="11527" width="17.6640625" style="3" customWidth="1"/>
    <col min="11528" max="11776" width="9.109375" style="3"/>
    <col min="11777" max="11777" width="15.44140625" style="3" customWidth="1"/>
    <col min="11778" max="11778" width="21.109375" style="3" customWidth="1"/>
    <col min="11779" max="11779" width="9.109375" style="3" customWidth="1"/>
    <col min="11780" max="11780" width="11.109375" style="3" customWidth="1"/>
    <col min="11781" max="11781" width="9.88671875" style="3" customWidth="1"/>
    <col min="11782" max="11782" width="14" style="3" customWidth="1"/>
    <col min="11783" max="11783" width="17.6640625" style="3" customWidth="1"/>
    <col min="11784" max="12032" width="9.109375" style="3"/>
    <col min="12033" max="12033" width="15.44140625" style="3" customWidth="1"/>
    <col min="12034" max="12034" width="21.109375" style="3" customWidth="1"/>
    <col min="12035" max="12035" width="9.109375" style="3" customWidth="1"/>
    <col min="12036" max="12036" width="11.109375" style="3" customWidth="1"/>
    <col min="12037" max="12037" width="9.88671875" style="3" customWidth="1"/>
    <col min="12038" max="12038" width="14" style="3" customWidth="1"/>
    <col min="12039" max="12039" width="17.6640625" style="3" customWidth="1"/>
    <col min="12040" max="12288" width="9.109375" style="3"/>
    <col min="12289" max="12289" width="15.44140625" style="3" customWidth="1"/>
    <col min="12290" max="12290" width="21.109375" style="3" customWidth="1"/>
    <col min="12291" max="12291" width="9.109375" style="3" customWidth="1"/>
    <col min="12292" max="12292" width="11.109375" style="3" customWidth="1"/>
    <col min="12293" max="12293" width="9.88671875" style="3" customWidth="1"/>
    <col min="12294" max="12294" width="14" style="3" customWidth="1"/>
    <col min="12295" max="12295" width="17.6640625" style="3" customWidth="1"/>
    <col min="12296" max="12544" width="9.109375" style="3"/>
    <col min="12545" max="12545" width="15.44140625" style="3" customWidth="1"/>
    <col min="12546" max="12546" width="21.109375" style="3" customWidth="1"/>
    <col min="12547" max="12547" width="9.109375" style="3" customWidth="1"/>
    <col min="12548" max="12548" width="11.109375" style="3" customWidth="1"/>
    <col min="12549" max="12549" width="9.88671875" style="3" customWidth="1"/>
    <col min="12550" max="12550" width="14" style="3" customWidth="1"/>
    <col min="12551" max="12551" width="17.6640625" style="3" customWidth="1"/>
    <col min="12552" max="12800" width="9.109375" style="3"/>
    <col min="12801" max="12801" width="15.44140625" style="3" customWidth="1"/>
    <col min="12802" max="12802" width="21.109375" style="3" customWidth="1"/>
    <col min="12803" max="12803" width="9.109375" style="3" customWidth="1"/>
    <col min="12804" max="12804" width="11.109375" style="3" customWidth="1"/>
    <col min="12805" max="12805" width="9.88671875" style="3" customWidth="1"/>
    <col min="12806" max="12806" width="14" style="3" customWidth="1"/>
    <col min="12807" max="12807" width="17.6640625" style="3" customWidth="1"/>
    <col min="12808" max="13056" width="9.109375" style="3"/>
    <col min="13057" max="13057" width="15.44140625" style="3" customWidth="1"/>
    <col min="13058" max="13058" width="21.109375" style="3" customWidth="1"/>
    <col min="13059" max="13059" width="9.109375" style="3" customWidth="1"/>
    <col min="13060" max="13060" width="11.109375" style="3" customWidth="1"/>
    <col min="13061" max="13061" width="9.88671875" style="3" customWidth="1"/>
    <col min="13062" max="13062" width="14" style="3" customWidth="1"/>
    <col min="13063" max="13063" width="17.6640625" style="3" customWidth="1"/>
    <col min="13064" max="13312" width="9.109375" style="3"/>
    <col min="13313" max="13313" width="15.44140625" style="3" customWidth="1"/>
    <col min="13314" max="13314" width="21.109375" style="3" customWidth="1"/>
    <col min="13315" max="13315" width="9.109375" style="3" customWidth="1"/>
    <col min="13316" max="13316" width="11.109375" style="3" customWidth="1"/>
    <col min="13317" max="13317" width="9.88671875" style="3" customWidth="1"/>
    <col min="13318" max="13318" width="14" style="3" customWidth="1"/>
    <col min="13319" max="13319" width="17.6640625" style="3" customWidth="1"/>
    <col min="13320" max="13568" width="9.109375" style="3"/>
    <col min="13569" max="13569" width="15.44140625" style="3" customWidth="1"/>
    <col min="13570" max="13570" width="21.109375" style="3" customWidth="1"/>
    <col min="13571" max="13571" width="9.109375" style="3" customWidth="1"/>
    <col min="13572" max="13572" width="11.109375" style="3" customWidth="1"/>
    <col min="13573" max="13573" width="9.88671875" style="3" customWidth="1"/>
    <col min="13574" max="13574" width="14" style="3" customWidth="1"/>
    <col min="13575" max="13575" width="17.6640625" style="3" customWidth="1"/>
    <col min="13576" max="13824" width="9.109375" style="3"/>
    <col min="13825" max="13825" width="15.44140625" style="3" customWidth="1"/>
    <col min="13826" max="13826" width="21.109375" style="3" customWidth="1"/>
    <col min="13827" max="13827" width="9.109375" style="3" customWidth="1"/>
    <col min="13828" max="13828" width="11.109375" style="3" customWidth="1"/>
    <col min="13829" max="13829" width="9.88671875" style="3" customWidth="1"/>
    <col min="13830" max="13830" width="14" style="3" customWidth="1"/>
    <col min="13831" max="13831" width="17.6640625" style="3" customWidth="1"/>
    <col min="13832" max="14080" width="9.109375" style="3"/>
    <col min="14081" max="14081" width="15.44140625" style="3" customWidth="1"/>
    <col min="14082" max="14082" width="21.109375" style="3" customWidth="1"/>
    <col min="14083" max="14083" width="9.109375" style="3" customWidth="1"/>
    <col min="14084" max="14084" width="11.109375" style="3" customWidth="1"/>
    <col min="14085" max="14085" width="9.88671875" style="3" customWidth="1"/>
    <col min="14086" max="14086" width="14" style="3" customWidth="1"/>
    <col min="14087" max="14087" width="17.6640625" style="3" customWidth="1"/>
    <col min="14088" max="14336" width="9.109375" style="3"/>
    <col min="14337" max="14337" width="15.44140625" style="3" customWidth="1"/>
    <col min="14338" max="14338" width="21.109375" style="3" customWidth="1"/>
    <col min="14339" max="14339" width="9.109375" style="3" customWidth="1"/>
    <col min="14340" max="14340" width="11.109375" style="3" customWidth="1"/>
    <col min="14341" max="14341" width="9.88671875" style="3" customWidth="1"/>
    <col min="14342" max="14342" width="14" style="3" customWidth="1"/>
    <col min="14343" max="14343" width="17.6640625" style="3" customWidth="1"/>
    <col min="14344" max="14592" width="9.109375" style="3"/>
    <col min="14593" max="14593" width="15.44140625" style="3" customWidth="1"/>
    <col min="14594" max="14594" width="21.109375" style="3" customWidth="1"/>
    <col min="14595" max="14595" width="9.109375" style="3" customWidth="1"/>
    <col min="14596" max="14596" width="11.109375" style="3" customWidth="1"/>
    <col min="14597" max="14597" width="9.88671875" style="3" customWidth="1"/>
    <col min="14598" max="14598" width="14" style="3" customWidth="1"/>
    <col min="14599" max="14599" width="17.6640625" style="3" customWidth="1"/>
    <col min="14600" max="14848" width="9.109375" style="3"/>
    <col min="14849" max="14849" width="15.44140625" style="3" customWidth="1"/>
    <col min="14850" max="14850" width="21.109375" style="3" customWidth="1"/>
    <col min="14851" max="14851" width="9.109375" style="3" customWidth="1"/>
    <col min="14852" max="14852" width="11.109375" style="3" customWidth="1"/>
    <col min="14853" max="14853" width="9.88671875" style="3" customWidth="1"/>
    <col min="14854" max="14854" width="14" style="3" customWidth="1"/>
    <col min="14855" max="14855" width="17.6640625" style="3" customWidth="1"/>
    <col min="14856" max="15104" width="9.109375" style="3"/>
    <col min="15105" max="15105" width="15.44140625" style="3" customWidth="1"/>
    <col min="15106" max="15106" width="21.109375" style="3" customWidth="1"/>
    <col min="15107" max="15107" width="9.109375" style="3" customWidth="1"/>
    <col min="15108" max="15108" width="11.109375" style="3" customWidth="1"/>
    <col min="15109" max="15109" width="9.88671875" style="3" customWidth="1"/>
    <col min="15110" max="15110" width="14" style="3" customWidth="1"/>
    <col min="15111" max="15111" width="17.6640625" style="3" customWidth="1"/>
    <col min="15112" max="15360" width="9.109375" style="3"/>
    <col min="15361" max="15361" width="15.44140625" style="3" customWidth="1"/>
    <col min="15362" max="15362" width="21.109375" style="3" customWidth="1"/>
    <col min="15363" max="15363" width="9.109375" style="3" customWidth="1"/>
    <col min="15364" max="15364" width="11.109375" style="3" customWidth="1"/>
    <col min="15365" max="15365" width="9.88671875" style="3" customWidth="1"/>
    <col min="15366" max="15366" width="14" style="3" customWidth="1"/>
    <col min="15367" max="15367" width="17.6640625" style="3" customWidth="1"/>
    <col min="15368" max="15616" width="9.109375" style="3"/>
    <col min="15617" max="15617" width="15.44140625" style="3" customWidth="1"/>
    <col min="15618" max="15618" width="21.109375" style="3" customWidth="1"/>
    <col min="15619" max="15619" width="9.109375" style="3" customWidth="1"/>
    <col min="15620" max="15620" width="11.109375" style="3" customWidth="1"/>
    <col min="15621" max="15621" width="9.88671875" style="3" customWidth="1"/>
    <col min="15622" max="15622" width="14" style="3" customWidth="1"/>
    <col min="15623" max="15623" width="17.6640625" style="3" customWidth="1"/>
    <col min="15624" max="15872" width="9.109375" style="3"/>
    <col min="15873" max="15873" width="15.44140625" style="3" customWidth="1"/>
    <col min="15874" max="15874" width="21.109375" style="3" customWidth="1"/>
    <col min="15875" max="15875" width="9.109375" style="3" customWidth="1"/>
    <col min="15876" max="15876" width="11.109375" style="3" customWidth="1"/>
    <col min="15877" max="15877" width="9.88671875" style="3" customWidth="1"/>
    <col min="15878" max="15878" width="14" style="3" customWidth="1"/>
    <col min="15879" max="15879" width="17.6640625" style="3" customWidth="1"/>
    <col min="15880" max="16128" width="9.109375" style="3"/>
    <col min="16129" max="16129" width="15.44140625" style="3" customWidth="1"/>
    <col min="16130" max="16130" width="21.109375" style="3" customWidth="1"/>
    <col min="16131" max="16131" width="9.109375" style="3" customWidth="1"/>
    <col min="16132" max="16132" width="11.109375" style="3" customWidth="1"/>
    <col min="16133" max="16133" width="9.88671875" style="3" customWidth="1"/>
    <col min="16134" max="16134" width="14" style="3" customWidth="1"/>
    <col min="16135" max="16135" width="17.6640625" style="3" customWidth="1"/>
    <col min="16136" max="16384" width="9.109375" style="3"/>
  </cols>
  <sheetData>
    <row r="1" spans="1:8" x14ac:dyDescent="0.25">
      <c r="E1" s="285" t="s">
        <v>519</v>
      </c>
      <c r="F1" s="286"/>
      <c r="G1" s="286"/>
    </row>
    <row r="2" spans="1:8" ht="15" customHeight="1" x14ac:dyDescent="0.25">
      <c r="E2" s="286"/>
      <c r="F2" s="286"/>
      <c r="G2" s="286"/>
    </row>
    <row r="3" spans="1:8" x14ac:dyDescent="0.25">
      <c r="E3" s="286"/>
      <c r="F3" s="286"/>
      <c r="G3" s="286"/>
    </row>
    <row r="4" spans="1:8" x14ac:dyDescent="0.25">
      <c r="A4" s="5" t="s">
        <v>475</v>
      </c>
      <c r="B4" s="5"/>
      <c r="C4" s="5"/>
      <c r="D4" s="5"/>
      <c r="E4" s="5"/>
      <c r="F4" s="5"/>
      <c r="G4" s="5"/>
    </row>
    <row r="5" spans="1:8" x14ac:dyDescent="0.25">
      <c r="A5" s="5" t="s">
        <v>520</v>
      </c>
      <c r="B5" s="5"/>
      <c r="C5" s="5"/>
      <c r="D5" s="5"/>
      <c r="E5" s="5"/>
      <c r="F5" s="5"/>
      <c r="G5" s="5"/>
    </row>
    <row r="6" spans="1:8" x14ac:dyDescent="0.25">
      <c r="A6" s="5" t="s">
        <v>521</v>
      </c>
      <c r="B6" s="5"/>
      <c r="C6" s="5"/>
      <c r="D6" s="5"/>
      <c r="E6" s="5"/>
      <c r="F6" s="5"/>
      <c r="G6" s="5"/>
    </row>
    <row r="7" spans="1:8" x14ac:dyDescent="0.25">
      <c r="A7" s="5" t="str">
        <f>CONCATENATE("станом на ",[3]ЗАПОЛНИТЬ!$B$18," ",[3]ЗАПОЛНИТЬ!$C$18)</f>
        <v>станом на 1 січня 2016</v>
      </c>
      <c r="B7" s="5"/>
      <c r="C7" s="5"/>
      <c r="D7" s="5"/>
      <c r="E7" s="5"/>
      <c r="F7" s="5"/>
      <c r="G7" s="5"/>
    </row>
    <row r="9" spans="1:8" ht="44.25" customHeight="1" x14ac:dyDescent="0.35">
      <c r="A9" s="514" t="str">
        <f>[3]ЗАПОЛНИТЬ!$B$3</f>
        <v>Відділ освіти Амур-Нижньодніпровської районної у місті Дніпропетровську ради</v>
      </c>
      <c r="B9" s="514"/>
      <c r="C9" s="515"/>
      <c r="D9" s="515"/>
      <c r="E9" s="514" t="str">
        <f>[3]ЗАПОЛНИТЬ!$D$4</f>
        <v>Управління Державної казначейської служби України у АНД районі м. Дніпропетровська Дніпропетровської області</v>
      </c>
      <c r="F9" s="514"/>
      <c r="G9" s="514"/>
    </row>
    <row r="10" spans="1:8" ht="22.5" customHeight="1" x14ac:dyDescent="0.25">
      <c r="A10" s="516" t="s">
        <v>522</v>
      </c>
      <c r="B10" s="516"/>
      <c r="C10" s="517"/>
      <c r="D10" s="517"/>
      <c r="E10" s="516" t="s">
        <v>523</v>
      </c>
      <c r="F10" s="516"/>
      <c r="G10" s="516"/>
    </row>
    <row r="11" spans="1:8" ht="15" customHeight="1" x14ac:dyDescent="0.25">
      <c r="A11" s="518" t="str">
        <f>CONCATENATE("Станом на ",[3]ЗАПОЛНИТЬ!$B$18," ",[3]ЗАПОЛНИТЬ!$C$18," залишки коштів на наших реєстраційних рахунках, зазначені у виписках з рахунків, становлять:")</f>
        <v>Станом на 1 січня 2016 залишки коштів на наших реєстраційних рахунках, зазначені у виписках з рахунків, становлять:</v>
      </c>
      <c r="B11" s="518"/>
      <c r="C11" s="518"/>
      <c r="D11" s="518"/>
      <c r="E11" s="518"/>
      <c r="F11" s="518"/>
      <c r="G11" s="518"/>
    </row>
    <row r="12" spans="1:8" ht="15" customHeight="1" x14ac:dyDescent="0.25">
      <c r="A12" s="518"/>
      <c r="B12" s="518"/>
      <c r="C12" s="518"/>
      <c r="D12" s="518"/>
      <c r="E12" s="518"/>
      <c r="F12" s="518"/>
      <c r="G12" s="518"/>
      <c r="H12" s="519"/>
    </row>
    <row r="13" spans="1:8" ht="15" customHeight="1" x14ac:dyDescent="0.25">
      <c r="A13" s="520" t="s">
        <v>524</v>
      </c>
      <c r="B13" s="520"/>
      <c r="C13" s="520"/>
      <c r="D13" s="520"/>
      <c r="E13" s="520"/>
      <c r="F13" s="521">
        <f>'[3]И ЭТО ЗАПОЛНИТЬ'!B4</f>
        <v>35410002028872</v>
      </c>
      <c r="G13" s="521"/>
    </row>
    <row r="14" spans="1:8" ht="9.75" customHeight="1" x14ac:dyDescent="0.25">
      <c r="A14" s="522"/>
      <c r="B14" s="522"/>
      <c r="C14" s="522"/>
      <c r="D14" s="522"/>
      <c r="E14" s="523" t="s">
        <v>525</v>
      </c>
      <c r="F14" s="523"/>
      <c r="G14" s="523"/>
    </row>
    <row r="15" spans="1:8" ht="15" customHeight="1" x14ac:dyDescent="0.3">
      <c r="A15" s="524">
        <f>'[3]И ЭТО ЗАПОЛНИТЬ'!C4</f>
        <v>0</v>
      </c>
      <c r="B15" s="525" t="s">
        <v>526</v>
      </c>
      <c r="C15" s="525"/>
      <c r="D15" s="525"/>
      <c r="E15" s="525"/>
      <c r="F15" s="525"/>
      <c r="G15" s="525"/>
    </row>
    <row r="16" spans="1:8" ht="13.5" customHeight="1" x14ac:dyDescent="0.25">
      <c r="A16" s="526" t="s">
        <v>527</v>
      </c>
      <c r="B16" s="526"/>
      <c r="C16" s="516" t="s">
        <v>528</v>
      </c>
      <c r="D16" s="516"/>
      <c r="E16" s="526"/>
      <c r="F16" s="526"/>
      <c r="G16" s="526"/>
    </row>
    <row r="17" spans="1:7" ht="15" customHeight="1" x14ac:dyDescent="0.25">
      <c r="A17" s="520" t="s">
        <v>524</v>
      </c>
      <c r="B17" s="520"/>
      <c r="C17" s="520"/>
      <c r="D17" s="520"/>
      <c r="E17" s="520"/>
      <c r="F17" s="521">
        <f>'[3]И ЭТО ЗАПОЛНИТЬ'!B5</f>
        <v>35418004028872</v>
      </c>
      <c r="G17" s="521"/>
    </row>
    <row r="18" spans="1:7" ht="9.75" customHeight="1" x14ac:dyDescent="0.25">
      <c r="A18" s="522"/>
      <c r="B18" s="522"/>
      <c r="C18" s="522"/>
      <c r="D18" s="522"/>
      <c r="E18" s="523" t="s">
        <v>525</v>
      </c>
      <c r="F18" s="523"/>
      <c r="G18" s="523"/>
    </row>
    <row r="19" spans="1:7" s="527" customFormat="1" ht="15.6" x14ac:dyDescent="0.3">
      <c r="A19" s="524">
        <f>'[3]И ЭТО ЗАПОЛНИТЬ'!C5</f>
        <v>0</v>
      </c>
      <c r="B19" s="525" t="s">
        <v>526</v>
      </c>
      <c r="C19" s="525"/>
      <c r="D19" s="525"/>
      <c r="E19" s="525"/>
      <c r="F19" s="525"/>
      <c r="G19" s="525"/>
    </row>
    <row r="20" spans="1:7" ht="12" customHeight="1" x14ac:dyDescent="0.25">
      <c r="A20" s="526" t="s">
        <v>527</v>
      </c>
      <c r="B20" s="526"/>
      <c r="C20" s="516" t="s">
        <v>528</v>
      </c>
      <c r="D20" s="516"/>
      <c r="E20" s="526"/>
      <c r="F20" s="526"/>
      <c r="G20" s="526"/>
    </row>
    <row r="21" spans="1:7" x14ac:dyDescent="0.25">
      <c r="A21" s="520" t="s">
        <v>524</v>
      </c>
      <c r="B21" s="520"/>
      <c r="C21" s="520"/>
      <c r="D21" s="520"/>
      <c r="E21" s="520"/>
      <c r="F21" s="521">
        <f>'[3]И ЭТО ЗАПОЛНИТЬ'!B6</f>
        <v>35419003028872</v>
      </c>
      <c r="G21" s="521"/>
    </row>
    <row r="22" spans="1:7" ht="12.75" customHeight="1" x14ac:dyDescent="0.25">
      <c r="A22" s="522"/>
      <c r="B22" s="522"/>
      <c r="C22" s="522"/>
      <c r="D22" s="522"/>
      <c r="E22" s="523" t="s">
        <v>525</v>
      </c>
      <c r="F22" s="523"/>
      <c r="G22" s="523"/>
    </row>
    <row r="23" spans="1:7" ht="15.6" x14ac:dyDescent="0.3">
      <c r="A23" s="524">
        <f>'[3]И ЭТО ЗАПОЛНИТЬ'!C6</f>
        <v>0</v>
      </c>
      <c r="B23" s="525" t="s">
        <v>526</v>
      </c>
      <c r="C23" s="525"/>
      <c r="D23" s="525"/>
      <c r="E23" s="525"/>
      <c r="F23" s="525"/>
      <c r="G23" s="525"/>
    </row>
    <row r="24" spans="1:7" ht="12" customHeight="1" x14ac:dyDescent="0.25">
      <c r="A24" s="526" t="s">
        <v>527</v>
      </c>
      <c r="B24" s="526"/>
      <c r="C24" s="516" t="s">
        <v>528</v>
      </c>
      <c r="D24" s="516"/>
      <c r="E24" s="526"/>
      <c r="F24" s="526"/>
      <c r="G24" s="526"/>
    </row>
    <row r="25" spans="1:7" x14ac:dyDescent="0.25">
      <c r="A25" s="520" t="s">
        <v>524</v>
      </c>
      <c r="B25" s="520"/>
      <c r="C25" s="520"/>
      <c r="D25" s="520"/>
      <c r="E25" s="520"/>
      <c r="F25" s="521">
        <f>'[3]И ЭТО ЗАПОЛНИТЬ'!B7</f>
        <v>35417005028872</v>
      </c>
      <c r="G25" s="521"/>
    </row>
    <row r="26" spans="1:7" ht="12.75" customHeight="1" x14ac:dyDescent="0.25">
      <c r="A26" s="522"/>
      <c r="B26" s="522"/>
      <c r="C26" s="522"/>
      <c r="D26" s="522"/>
      <c r="E26" s="523" t="s">
        <v>525</v>
      </c>
      <c r="F26" s="523"/>
      <c r="G26" s="523"/>
    </row>
    <row r="27" spans="1:7" ht="15.6" x14ac:dyDescent="0.3">
      <c r="A27" s="524">
        <f>'[3]И ЭТО ЗАПОЛНИТЬ'!C7</f>
        <v>0</v>
      </c>
      <c r="B27" s="525" t="s">
        <v>526</v>
      </c>
      <c r="C27" s="525"/>
      <c r="D27" s="525"/>
      <c r="E27" s="525"/>
      <c r="F27" s="525"/>
      <c r="G27" s="525"/>
    </row>
    <row r="28" spans="1:7" ht="12" customHeight="1" x14ac:dyDescent="0.25">
      <c r="A28" s="526" t="s">
        <v>527</v>
      </c>
      <c r="B28" s="526"/>
      <c r="C28" s="516" t="s">
        <v>528</v>
      </c>
      <c r="D28" s="516"/>
      <c r="E28" s="526"/>
      <c r="F28" s="526"/>
      <c r="G28" s="526"/>
    </row>
    <row r="29" spans="1:7" x14ac:dyDescent="0.25">
      <c r="A29" s="520" t="s">
        <v>524</v>
      </c>
      <c r="B29" s="520"/>
      <c r="C29" s="520"/>
      <c r="D29" s="520"/>
      <c r="E29" s="520"/>
      <c r="F29" s="521">
        <f>'[3]И ЭТО ЗАПОЛНИТЬ'!B8</f>
        <v>35416006028872</v>
      </c>
      <c r="G29" s="521"/>
    </row>
    <row r="30" spans="1:7" ht="10.5" customHeight="1" x14ac:dyDescent="0.25">
      <c r="A30" s="522"/>
      <c r="B30" s="522"/>
      <c r="C30" s="522"/>
      <c r="D30" s="522"/>
      <c r="E30" s="523" t="s">
        <v>525</v>
      </c>
      <c r="F30" s="523"/>
      <c r="G30" s="523"/>
    </row>
    <row r="31" spans="1:7" ht="15.6" x14ac:dyDescent="0.3">
      <c r="A31" s="524">
        <f>'[3]И ЭТО ЗАПОЛНИТЬ'!C8</f>
        <v>0</v>
      </c>
      <c r="B31" s="525" t="s">
        <v>526</v>
      </c>
      <c r="C31" s="525"/>
      <c r="D31" s="525"/>
      <c r="E31" s="525"/>
      <c r="F31" s="525"/>
      <c r="G31" s="525"/>
    </row>
    <row r="32" spans="1:7" ht="11.25" customHeight="1" x14ac:dyDescent="0.25">
      <c r="A32" s="526" t="s">
        <v>527</v>
      </c>
      <c r="B32" s="526"/>
      <c r="C32" s="516" t="s">
        <v>528</v>
      </c>
      <c r="D32" s="516"/>
      <c r="E32" s="526"/>
      <c r="F32" s="526"/>
      <c r="G32" s="526"/>
    </row>
    <row r="33" spans="1:7" x14ac:dyDescent="0.25">
      <c r="A33" s="520" t="s">
        <v>524</v>
      </c>
      <c r="B33" s="520"/>
      <c r="C33" s="520"/>
      <c r="D33" s="520"/>
      <c r="E33" s="520"/>
      <c r="F33" s="521">
        <f>'[3]И ЭТО ЗАПОЛНИТЬ'!B9</f>
        <v>35415007028872</v>
      </c>
      <c r="G33" s="521"/>
    </row>
    <row r="34" spans="1:7" ht="10.5" customHeight="1" x14ac:dyDescent="0.25">
      <c r="A34" s="522"/>
      <c r="B34" s="522"/>
      <c r="C34" s="522"/>
      <c r="D34" s="522"/>
      <c r="E34" s="523" t="s">
        <v>525</v>
      </c>
      <c r="F34" s="523"/>
      <c r="G34" s="523"/>
    </row>
    <row r="35" spans="1:7" ht="15.6" x14ac:dyDescent="0.3">
      <c r="A35" s="524">
        <f>'[3]И ЭТО ЗАПОЛНИТЬ'!C9</f>
        <v>0</v>
      </c>
      <c r="B35" s="525" t="s">
        <v>526</v>
      </c>
      <c r="C35" s="525"/>
      <c r="D35" s="525"/>
      <c r="E35" s="525"/>
      <c r="F35" s="525"/>
      <c r="G35" s="525"/>
    </row>
    <row r="36" spans="1:7" ht="11.25" customHeight="1" x14ac:dyDescent="0.25">
      <c r="A36" s="526" t="s">
        <v>527</v>
      </c>
      <c r="B36" s="526"/>
      <c r="C36" s="516" t="s">
        <v>528</v>
      </c>
      <c r="D36" s="516"/>
      <c r="E36" s="526"/>
      <c r="F36" s="526"/>
      <c r="G36" s="526"/>
    </row>
    <row r="37" spans="1:7" x14ac:dyDescent="0.25">
      <c r="A37" s="520" t="s">
        <v>524</v>
      </c>
      <c r="B37" s="520"/>
      <c r="C37" s="520"/>
      <c r="D37" s="520"/>
      <c r="E37" s="520"/>
      <c r="F37" s="521">
        <f>'[3]И ЭТО ЗАПОЛНИТЬ'!B10</f>
        <v>35413009028872</v>
      </c>
      <c r="G37" s="521"/>
    </row>
    <row r="38" spans="1:7" ht="11.25" customHeight="1" x14ac:dyDescent="0.25">
      <c r="A38" s="522"/>
      <c r="B38" s="522"/>
      <c r="C38" s="522"/>
      <c r="D38" s="522"/>
      <c r="E38" s="523" t="s">
        <v>525</v>
      </c>
      <c r="F38" s="523"/>
      <c r="G38" s="523"/>
    </row>
    <row r="39" spans="1:7" ht="15.6" x14ac:dyDescent="0.3">
      <c r="A39" s="524">
        <f>'[3]И ЭТО ЗАПОЛНИТЬ'!C10</f>
        <v>0</v>
      </c>
      <c r="B39" s="525" t="s">
        <v>526</v>
      </c>
      <c r="C39" s="525"/>
      <c r="D39" s="525"/>
      <c r="E39" s="525"/>
      <c r="F39" s="525"/>
      <c r="G39" s="525"/>
    </row>
    <row r="40" spans="1:7" ht="11.25" customHeight="1" x14ac:dyDescent="0.25">
      <c r="A40" s="526" t="s">
        <v>527</v>
      </c>
      <c r="B40" s="526"/>
      <c r="C40" s="516" t="s">
        <v>528</v>
      </c>
      <c r="D40" s="516"/>
      <c r="E40" s="526"/>
      <c r="F40" s="526"/>
      <c r="G40" s="526"/>
    </row>
    <row r="41" spans="1:7" x14ac:dyDescent="0.25">
      <c r="A41" s="520" t="s">
        <v>524</v>
      </c>
      <c r="B41" s="520"/>
      <c r="C41" s="520"/>
      <c r="D41" s="520"/>
      <c r="E41" s="520"/>
      <c r="F41" s="521">
        <f>'[3]И ЭТО ЗАПОЛНИТЬ'!B11</f>
        <v>35414008028872</v>
      </c>
      <c r="G41" s="521"/>
    </row>
    <row r="42" spans="1:7" ht="11.25" customHeight="1" x14ac:dyDescent="0.25">
      <c r="A42" s="522"/>
      <c r="B42" s="522"/>
      <c r="C42" s="522"/>
      <c r="D42" s="522"/>
      <c r="E42" s="523" t="s">
        <v>525</v>
      </c>
      <c r="F42" s="523"/>
      <c r="G42" s="523"/>
    </row>
    <row r="43" spans="1:7" ht="15.6" x14ac:dyDescent="0.3">
      <c r="A43" s="524">
        <f>'[3]И ЭТО ЗАПОЛНИТЬ'!C11</f>
        <v>0</v>
      </c>
      <c r="B43" s="525" t="s">
        <v>526</v>
      </c>
      <c r="C43" s="525"/>
      <c r="D43" s="525"/>
      <c r="E43" s="525"/>
      <c r="F43" s="525"/>
      <c r="G43" s="525"/>
    </row>
    <row r="44" spans="1:7" ht="11.25" customHeight="1" x14ac:dyDescent="0.25">
      <c r="A44" s="526" t="s">
        <v>527</v>
      </c>
      <c r="B44" s="526"/>
      <c r="C44" s="516" t="s">
        <v>528</v>
      </c>
      <c r="D44" s="516"/>
      <c r="E44" s="526"/>
      <c r="F44" s="526"/>
      <c r="G44" s="526"/>
    </row>
    <row r="45" spans="1:7" ht="31.5" customHeight="1" x14ac:dyDescent="0.25">
      <c r="A45" s="528" t="s">
        <v>529</v>
      </c>
      <c r="B45" s="528"/>
      <c r="C45" s="528"/>
      <c r="D45" s="528"/>
      <c r="E45" s="528"/>
      <c r="F45" s="528"/>
      <c r="G45" s="528"/>
    </row>
    <row r="46" spans="1:7" ht="6" customHeight="1" x14ac:dyDescent="0.25">
      <c r="A46" s="529"/>
      <c r="B46" s="522"/>
      <c r="C46" s="522"/>
      <c r="D46" s="522"/>
      <c r="E46" s="522"/>
      <c r="F46" s="522"/>
      <c r="G46" s="522"/>
    </row>
    <row r="47" spans="1:7" ht="18" x14ac:dyDescent="0.25">
      <c r="A47" s="530" t="s">
        <v>530</v>
      </c>
      <c r="B47" s="531"/>
      <c r="C47" s="531"/>
      <c r="D47" s="531"/>
      <c r="E47" s="531"/>
      <c r="F47" s="531"/>
      <c r="G47" s="531"/>
    </row>
    <row r="48" spans="1:7" x14ac:dyDescent="0.25">
      <c r="A48" s="352" t="str">
        <f>[3]ЗАПОЛНИТЬ!$F$30</f>
        <v>Начальник</v>
      </c>
      <c r="B48" s="397"/>
      <c r="C48" s="398"/>
      <c r="D48" s="397"/>
      <c r="E48" s="110" t="str">
        <f>[3]ЗАПОЛНИТЬ!$F$26</f>
        <v>Л. О. Темченко</v>
      </c>
      <c r="F48" s="110"/>
      <c r="G48" s="110"/>
    </row>
    <row r="49" spans="1:7" x14ac:dyDescent="0.25">
      <c r="A49" s="352"/>
      <c r="C49" s="83" t="s">
        <v>97</v>
      </c>
      <c r="D49" s="399"/>
      <c r="E49" s="113" t="s">
        <v>98</v>
      </c>
      <c r="F49" s="113"/>
    </row>
    <row r="50" spans="1:7" x14ac:dyDescent="0.25">
      <c r="A50" s="352" t="str">
        <f>[3]ЗАПОЛНИТЬ!$F$31</f>
        <v>Головний бухгалтер</v>
      </c>
      <c r="C50" s="398"/>
      <c r="D50" s="397"/>
      <c r="E50" s="110" t="str">
        <f>[3]ЗАПОЛНИТЬ!$F$28</f>
        <v>А. М. Трусевич</v>
      </c>
      <c r="F50" s="110"/>
      <c r="G50" s="110"/>
    </row>
    <row r="51" spans="1:7" x14ac:dyDescent="0.25">
      <c r="C51" s="83" t="s">
        <v>97</v>
      </c>
      <c r="D51" s="399"/>
      <c r="E51" s="113" t="s">
        <v>98</v>
      </c>
      <c r="F51" s="113"/>
    </row>
    <row r="52" spans="1:7" ht="0.75" customHeight="1" x14ac:dyDescent="0.25">
      <c r="A52" s="532"/>
      <c r="B52" s="533"/>
      <c r="C52" s="533"/>
      <c r="D52" s="533"/>
      <c r="E52" s="533"/>
      <c r="F52" s="532"/>
      <c r="G52" s="532"/>
    </row>
    <row r="53" spans="1:7" x14ac:dyDescent="0.25">
      <c r="A53" s="534" t="str">
        <f>[3]ЗАПОЛНИТЬ!$C$19</f>
        <v>"12" січня 2016</v>
      </c>
      <c r="B53" s="534"/>
      <c r="C53" s="534"/>
      <c r="D53" s="534"/>
      <c r="E53" s="534"/>
      <c r="F53" s="535"/>
      <c r="G53" s="535"/>
    </row>
    <row r="54" spans="1:7" ht="11.25" customHeight="1" x14ac:dyDescent="0.25">
      <c r="A54" s="529"/>
      <c r="B54" s="522"/>
      <c r="C54" s="522"/>
      <c r="D54" s="522"/>
      <c r="E54" s="522"/>
      <c r="F54" s="529"/>
      <c r="G54" s="529"/>
    </row>
    <row r="55" spans="1:7" x14ac:dyDescent="0.25">
      <c r="A55" s="536" t="s">
        <v>531</v>
      </c>
      <c r="B55" s="536"/>
      <c r="C55" s="536"/>
      <c r="D55" s="536"/>
      <c r="E55" s="536"/>
      <c r="F55" s="537"/>
      <c r="G55" s="537"/>
    </row>
    <row r="56" spans="1:7" ht="0.75" customHeight="1" x14ac:dyDescent="0.25">
      <c r="A56" s="537"/>
      <c r="B56" s="538"/>
      <c r="C56" s="538"/>
      <c r="D56" s="538"/>
      <c r="E56" s="538"/>
      <c r="F56" s="537"/>
      <c r="G56" s="537"/>
    </row>
    <row r="57" spans="1:7" x14ac:dyDescent="0.25">
      <c r="A57" s="534" t="s">
        <v>532</v>
      </c>
      <c r="B57" s="534"/>
      <c r="C57" s="534"/>
      <c r="D57" s="534"/>
      <c r="E57" s="534"/>
      <c r="F57" s="534"/>
      <c r="G57" s="534"/>
    </row>
    <row r="58" spans="1:7" ht="14.25" customHeight="1" x14ac:dyDescent="0.25">
      <c r="A58" s="529"/>
      <c r="B58" s="522"/>
      <c r="C58" s="522"/>
      <c r="D58" s="522"/>
      <c r="E58" s="522"/>
      <c r="F58" s="522"/>
      <c r="G58" s="522"/>
    </row>
    <row r="59" spans="1:7" x14ac:dyDescent="0.25">
      <c r="A59" s="534" t="str">
        <f>[3]ЗАПОЛНИТЬ!$C$19</f>
        <v>"12" січня 2016</v>
      </c>
      <c r="B59" s="534"/>
      <c r="C59" s="534"/>
      <c r="D59" s="534"/>
      <c r="E59" s="534"/>
      <c r="F59" s="535"/>
      <c r="G59" s="535"/>
    </row>
    <row r="60" spans="1:7" ht="10.5" customHeight="1" x14ac:dyDescent="0.25">
      <c r="A60" s="532"/>
      <c r="B60" s="522"/>
      <c r="C60" s="522"/>
      <c r="D60" s="522"/>
      <c r="E60" s="522"/>
      <c r="F60" s="522"/>
      <c r="G60" s="522"/>
    </row>
    <row r="61" spans="1:7" ht="18" x14ac:dyDescent="0.25">
      <c r="A61" s="520" t="s">
        <v>533</v>
      </c>
      <c r="B61" s="520"/>
      <c r="C61" s="520"/>
      <c r="D61" s="520"/>
      <c r="E61" s="520"/>
      <c r="F61" s="522"/>
      <c r="G61" s="522"/>
    </row>
    <row r="62" spans="1:7" ht="18" x14ac:dyDescent="0.25">
      <c r="A62" s="539"/>
      <c r="B62" s="522"/>
      <c r="C62" s="522"/>
      <c r="D62" s="522"/>
      <c r="E62" s="522"/>
      <c r="F62" s="522"/>
      <c r="G62" s="522"/>
    </row>
    <row r="63" spans="1:7" ht="18" x14ac:dyDescent="0.25">
      <c r="A63" s="532" t="s">
        <v>97</v>
      </c>
      <c r="B63" s="522"/>
      <c r="C63" s="522"/>
      <c r="D63" s="522"/>
      <c r="E63" s="522"/>
      <c r="F63" s="522"/>
      <c r="G63" s="522"/>
    </row>
  </sheetData>
  <mergeCells count="108">
    <mergeCell ref="B63:E63"/>
    <mergeCell ref="F63:G63"/>
    <mergeCell ref="A59:E59"/>
    <mergeCell ref="B60:E60"/>
    <mergeCell ref="F60:G60"/>
    <mergeCell ref="A61:E61"/>
    <mergeCell ref="F61:G61"/>
    <mergeCell ref="B62:E62"/>
    <mergeCell ref="F62:G62"/>
    <mergeCell ref="B54:E54"/>
    <mergeCell ref="A55:E55"/>
    <mergeCell ref="B56:E56"/>
    <mergeCell ref="A57:G57"/>
    <mergeCell ref="B58:E58"/>
    <mergeCell ref="F58:G58"/>
    <mergeCell ref="E48:G48"/>
    <mergeCell ref="E49:F49"/>
    <mergeCell ref="E50:G50"/>
    <mergeCell ref="E51:F51"/>
    <mergeCell ref="B52:E52"/>
    <mergeCell ref="A53:E53"/>
    <mergeCell ref="A44:B44"/>
    <mergeCell ref="C44:D44"/>
    <mergeCell ref="E44:G44"/>
    <mergeCell ref="A45:G45"/>
    <mergeCell ref="B46:E46"/>
    <mergeCell ref="F46:G46"/>
    <mergeCell ref="A41:E41"/>
    <mergeCell ref="F41:G41"/>
    <mergeCell ref="A42:B42"/>
    <mergeCell ref="C42:D42"/>
    <mergeCell ref="E42:G42"/>
    <mergeCell ref="B43:G43"/>
    <mergeCell ref="A38:B38"/>
    <mergeCell ref="C38:D38"/>
    <mergeCell ref="E38:G38"/>
    <mergeCell ref="B39:G39"/>
    <mergeCell ref="A40:B40"/>
    <mergeCell ref="C40:D40"/>
    <mergeCell ref="E40:G40"/>
    <mergeCell ref="B35:G35"/>
    <mergeCell ref="A36:B36"/>
    <mergeCell ref="C36:D36"/>
    <mergeCell ref="E36:G36"/>
    <mergeCell ref="A37:E37"/>
    <mergeCell ref="F37:G37"/>
    <mergeCell ref="A32:B32"/>
    <mergeCell ref="C32:D32"/>
    <mergeCell ref="E32:G32"/>
    <mergeCell ref="A33:E33"/>
    <mergeCell ref="F33:G33"/>
    <mergeCell ref="A34:B34"/>
    <mergeCell ref="C34:D34"/>
    <mergeCell ref="E34:G34"/>
    <mergeCell ref="A29:E29"/>
    <mergeCell ref="F29:G29"/>
    <mergeCell ref="A30:B30"/>
    <mergeCell ref="C30:D30"/>
    <mergeCell ref="E30:G30"/>
    <mergeCell ref="B31:G31"/>
    <mergeCell ref="A26:B26"/>
    <mergeCell ref="C26:D26"/>
    <mergeCell ref="E26:G26"/>
    <mergeCell ref="B27:G27"/>
    <mergeCell ref="A28:B28"/>
    <mergeCell ref="C28:D28"/>
    <mergeCell ref="E28:G28"/>
    <mergeCell ref="B23:G23"/>
    <mergeCell ref="A24:B24"/>
    <mergeCell ref="C24:D24"/>
    <mergeCell ref="E24:G24"/>
    <mergeCell ref="A25:E25"/>
    <mergeCell ref="F25:G25"/>
    <mergeCell ref="A20:B20"/>
    <mergeCell ref="C20:D20"/>
    <mergeCell ref="E20:G20"/>
    <mergeCell ref="A21:E21"/>
    <mergeCell ref="F21:G21"/>
    <mergeCell ref="A22:B22"/>
    <mergeCell ref="C22:D22"/>
    <mergeCell ref="E22:G22"/>
    <mergeCell ref="A17:E17"/>
    <mergeCell ref="F17:G17"/>
    <mergeCell ref="A18:B18"/>
    <mergeCell ref="C18:D18"/>
    <mergeCell ref="E18:G18"/>
    <mergeCell ref="B19:G19"/>
    <mergeCell ref="A14:B14"/>
    <mergeCell ref="C14:D14"/>
    <mergeCell ref="E14:G14"/>
    <mergeCell ref="B15:G15"/>
    <mergeCell ref="A16:B16"/>
    <mergeCell ref="C16:D16"/>
    <mergeCell ref="E16:G16"/>
    <mergeCell ref="A10:B10"/>
    <mergeCell ref="C10:D10"/>
    <mergeCell ref="E10:G10"/>
    <mergeCell ref="A11:G12"/>
    <mergeCell ref="A13:E13"/>
    <mergeCell ref="F13:G13"/>
    <mergeCell ref="E1:G3"/>
    <mergeCell ref="A4:G4"/>
    <mergeCell ref="A5:G5"/>
    <mergeCell ref="A6:G6"/>
    <mergeCell ref="A7:G7"/>
    <mergeCell ref="A9:B9"/>
    <mergeCell ref="C9:D9"/>
    <mergeCell ref="E9:G9"/>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workbookViewId="0">
      <selection sqref="A1:XFD1048576"/>
    </sheetView>
  </sheetViews>
  <sheetFormatPr defaultColWidth="9.109375" defaultRowHeight="13.8" x14ac:dyDescent="0.25"/>
  <cols>
    <col min="1" max="1" width="15.44140625" style="3" customWidth="1"/>
    <col min="2" max="2" width="21.109375" style="3" customWidth="1"/>
    <col min="3" max="3" width="9.109375" style="3" customWidth="1"/>
    <col min="4" max="4" width="11.109375" style="3" customWidth="1"/>
    <col min="5" max="5" width="9.88671875" style="3" customWidth="1"/>
    <col min="6" max="6" width="14" style="3" customWidth="1"/>
    <col min="7" max="7" width="17.6640625" style="3" customWidth="1"/>
    <col min="8" max="256" width="9.109375" style="3"/>
    <col min="257" max="257" width="15.44140625" style="3" customWidth="1"/>
    <col min="258" max="258" width="21.109375" style="3" customWidth="1"/>
    <col min="259" max="259" width="9.109375" style="3" customWidth="1"/>
    <col min="260" max="260" width="11.109375" style="3" customWidth="1"/>
    <col min="261" max="261" width="9.88671875" style="3" customWidth="1"/>
    <col min="262" max="262" width="14" style="3" customWidth="1"/>
    <col min="263" max="263" width="17.6640625" style="3" customWidth="1"/>
    <col min="264" max="512" width="9.109375" style="3"/>
    <col min="513" max="513" width="15.44140625" style="3" customWidth="1"/>
    <col min="514" max="514" width="21.109375" style="3" customWidth="1"/>
    <col min="515" max="515" width="9.109375" style="3" customWidth="1"/>
    <col min="516" max="516" width="11.109375" style="3" customWidth="1"/>
    <col min="517" max="517" width="9.88671875" style="3" customWidth="1"/>
    <col min="518" max="518" width="14" style="3" customWidth="1"/>
    <col min="519" max="519" width="17.6640625" style="3" customWidth="1"/>
    <col min="520" max="768" width="9.109375" style="3"/>
    <col min="769" max="769" width="15.44140625" style="3" customWidth="1"/>
    <col min="770" max="770" width="21.109375" style="3" customWidth="1"/>
    <col min="771" max="771" width="9.109375" style="3" customWidth="1"/>
    <col min="772" max="772" width="11.109375" style="3" customWidth="1"/>
    <col min="773" max="773" width="9.88671875" style="3" customWidth="1"/>
    <col min="774" max="774" width="14" style="3" customWidth="1"/>
    <col min="775" max="775" width="17.6640625" style="3" customWidth="1"/>
    <col min="776" max="1024" width="9.109375" style="3"/>
    <col min="1025" max="1025" width="15.44140625" style="3" customWidth="1"/>
    <col min="1026" max="1026" width="21.109375" style="3" customWidth="1"/>
    <col min="1027" max="1027" width="9.109375" style="3" customWidth="1"/>
    <col min="1028" max="1028" width="11.109375" style="3" customWidth="1"/>
    <col min="1029" max="1029" width="9.88671875" style="3" customWidth="1"/>
    <col min="1030" max="1030" width="14" style="3" customWidth="1"/>
    <col min="1031" max="1031" width="17.6640625" style="3" customWidth="1"/>
    <col min="1032" max="1280" width="9.109375" style="3"/>
    <col min="1281" max="1281" width="15.44140625" style="3" customWidth="1"/>
    <col min="1282" max="1282" width="21.109375" style="3" customWidth="1"/>
    <col min="1283" max="1283" width="9.109375" style="3" customWidth="1"/>
    <col min="1284" max="1284" width="11.109375" style="3" customWidth="1"/>
    <col min="1285" max="1285" width="9.88671875" style="3" customWidth="1"/>
    <col min="1286" max="1286" width="14" style="3" customWidth="1"/>
    <col min="1287" max="1287" width="17.6640625" style="3" customWidth="1"/>
    <col min="1288" max="1536" width="9.109375" style="3"/>
    <col min="1537" max="1537" width="15.44140625" style="3" customWidth="1"/>
    <col min="1538" max="1538" width="21.109375" style="3" customWidth="1"/>
    <col min="1539" max="1539" width="9.109375" style="3" customWidth="1"/>
    <col min="1540" max="1540" width="11.109375" style="3" customWidth="1"/>
    <col min="1541" max="1541" width="9.88671875" style="3" customWidth="1"/>
    <col min="1542" max="1542" width="14" style="3" customWidth="1"/>
    <col min="1543" max="1543" width="17.6640625" style="3" customWidth="1"/>
    <col min="1544" max="1792" width="9.109375" style="3"/>
    <col min="1793" max="1793" width="15.44140625" style="3" customWidth="1"/>
    <col min="1794" max="1794" width="21.109375" style="3" customWidth="1"/>
    <col min="1795" max="1795" width="9.109375" style="3" customWidth="1"/>
    <col min="1796" max="1796" width="11.109375" style="3" customWidth="1"/>
    <col min="1797" max="1797" width="9.88671875" style="3" customWidth="1"/>
    <col min="1798" max="1798" width="14" style="3" customWidth="1"/>
    <col min="1799" max="1799" width="17.6640625" style="3" customWidth="1"/>
    <col min="1800" max="2048" width="9.109375" style="3"/>
    <col min="2049" max="2049" width="15.44140625" style="3" customWidth="1"/>
    <col min="2050" max="2050" width="21.109375" style="3" customWidth="1"/>
    <col min="2051" max="2051" width="9.109375" style="3" customWidth="1"/>
    <col min="2052" max="2052" width="11.109375" style="3" customWidth="1"/>
    <col min="2053" max="2053" width="9.88671875" style="3" customWidth="1"/>
    <col min="2054" max="2054" width="14" style="3" customWidth="1"/>
    <col min="2055" max="2055" width="17.6640625" style="3" customWidth="1"/>
    <col min="2056" max="2304" width="9.109375" style="3"/>
    <col min="2305" max="2305" width="15.44140625" style="3" customWidth="1"/>
    <col min="2306" max="2306" width="21.109375" style="3" customWidth="1"/>
    <col min="2307" max="2307" width="9.109375" style="3" customWidth="1"/>
    <col min="2308" max="2308" width="11.109375" style="3" customWidth="1"/>
    <col min="2309" max="2309" width="9.88671875" style="3" customWidth="1"/>
    <col min="2310" max="2310" width="14" style="3" customWidth="1"/>
    <col min="2311" max="2311" width="17.6640625" style="3" customWidth="1"/>
    <col min="2312" max="2560" width="9.109375" style="3"/>
    <col min="2561" max="2561" width="15.44140625" style="3" customWidth="1"/>
    <col min="2562" max="2562" width="21.109375" style="3" customWidth="1"/>
    <col min="2563" max="2563" width="9.109375" style="3" customWidth="1"/>
    <col min="2564" max="2564" width="11.109375" style="3" customWidth="1"/>
    <col min="2565" max="2565" width="9.88671875" style="3" customWidth="1"/>
    <col min="2566" max="2566" width="14" style="3" customWidth="1"/>
    <col min="2567" max="2567" width="17.6640625" style="3" customWidth="1"/>
    <col min="2568" max="2816" width="9.109375" style="3"/>
    <col min="2817" max="2817" width="15.44140625" style="3" customWidth="1"/>
    <col min="2818" max="2818" width="21.109375" style="3" customWidth="1"/>
    <col min="2819" max="2819" width="9.109375" style="3" customWidth="1"/>
    <col min="2820" max="2820" width="11.109375" style="3" customWidth="1"/>
    <col min="2821" max="2821" width="9.88671875" style="3" customWidth="1"/>
    <col min="2822" max="2822" width="14" style="3" customWidth="1"/>
    <col min="2823" max="2823" width="17.6640625" style="3" customWidth="1"/>
    <col min="2824" max="3072" width="9.109375" style="3"/>
    <col min="3073" max="3073" width="15.44140625" style="3" customWidth="1"/>
    <col min="3074" max="3074" width="21.109375" style="3" customWidth="1"/>
    <col min="3075" max="3075" width="9.109375" style="3" customWidth="1"/>
    <col min="3076" max="3076" width="11.109375" style="3" customWidth="1"/>
    <col min="3077" max="3077" width="9.88671875" style="3" customWidth="1"/>
    <col min="3078" max="3078" width="14" style="3" customWidth="1"/>
    <col min="3079" max="3079" width="17.6640625" style="3" customWidth="1"/>
    <col min="3080" max="3328" width="9.109375" style="3"/>
    <col min="3329" max="3329" width="15.44140625" style="3" customWidth="1"/>
    <col min="3330" max="3330" width="21.109375" style="3" customWidth="1"/>
    <col min="3331" max="3331" width="9.109375" style="3" customWidth="1"/>
    <col min="3332" max="3332" width="11.109375" style="3" customWidth="1"/>
    <col min="3333" max="3333" width="9.88671875" style="3" customWidth="1"/>
    <col min="3334" max="3334" width="14" style="3" customWidth="1"/>
    <col min="3335" max="3335" width="17.6640625" style="3" customWidth="1"/>
    <col min="3336" max="3584" width="9.109375" style="3"/>
    <col min="3585" max="3585" width="15.44140625" style="3" customWidth="1"/>
    <col min="3586" max="3586" width="21.109375" style="3" customWidth="1"/>
    <col min="3587" max="3587" width="9.109375" style="3" customWidth="1"/>
    <col min="3588" max="3588" width="11.109375" style="3" customWidth="1"/>
    <col min="3589" max="3589" width="9.88671875" style="3" customWidth="1"/>
    <col min="3590" max="3590" width="14" style="3" customWidth="1"/>
    <col min="3591" max="3591" width="17.6640625" style="3" customWidth="1"/>
    <col min="3592" max="3840" width="9.109375" style="3"/>
    <col min="3841" max="3841" width="15.44140625" style="3" customWidth="1"/>
    <col min="3842" max="3842" width="21.109375" style="3" customWidth="1"/>
    <col min="3843" max="3843" width="9.109375" style="3" customWidth="1"/>
    <col min="3844" max="3844" width="11.109375" style="3" customWidth="1"/>
    <col min="3845" max="3845" width="9.88671875" style="3" customWidth="1"/>
    <col min="3846" max="3846" width="14" style="3" customWidth="1"/>
    <col min="3847" max="3847" width="17.6640625" style="3" customWidth="1"/>
    <col min="3848" max="4096" width="9.109375" style="3"/>
    <col min="4097" max="4097" width="15.44140625" style="3" customWidth="1"/>
    <col min="4098" max="4098" width="21.109375" style="3" customWidth="1"/>
    <col min="4099" max="4099" width="9.109375" style="3" customWidth="1"/>
    <col min="4100" max="4100" width="11.109375" style="3" customWidth="1"/>
    <col min="4101" max="4101" width="9.88671875" style="3" customWidth="1"/>
    <col min="4102" max="4102" width="14" style="3" customWidth="1"/>
    <col min="4103" max="4103" width="17.6640625" style="3" customWidth="1"/>
    <col min="4104" max="4352" width="9.109375" style="3"/>
    <col min="4353" max="4353" width="15.44140625" style="3" customWidth="1"/>
    <col min="4354" max="4354" width="21.109375" style="3" customWidth="1"/>
    <col min="4355" max="4355" width="9.109375" style="3" customWidth="1"/>
    <col min="4356" max="4356" width="11.109375" style="3" customWidth="1"/>
    <col min="4357" max="4357" width="9.88671875" style="3" customWidth="1"/>
    <col min="4358" max="4358" width="14" style="3" customWidth="1"/>
    <col min="4359" max="4359" width="17.6640625" style="3" customWidth="1"/>
    <col min="4360" max="4608" width="9.109375" style="3"/>
    <col min="4609" max="4609" width="15.44140625" style="3" customWidth="1"/>
    <col min="4610" max="4610" width="21.109375" style="3" customWidth="1"/>
    <col min="4611" max="4611" width="9.109375" style="3" customWidth="1"/>
    <col min="4612" max="4612" width="11.109375" style="3" customWidth="1"/>
    <col min="4613" max="4613" width="9.88671875" style="3" customWidth="1"/>
    <col min="4614" max="4614" width="14" style="3" customWidth="1"/>
    <col min="4615" max="4615" width="17.6640625" style="3" customWidth="1"/>
    <col min="4616" max="4864" width="9.109375" style="3"/>
    <col min="4865" max="4865" width="15.44140625" style="3" customWidth="1"/>
    <col min="4866" max="4866" width="21.109375" style="3" customWidth="1"/>
    <col min="4867" max="4867" width="9.109375" style="3" customWidth="1"/>
    <col min="4868" max="4868" width="11.109375" style="3" customWidth="1"/>
    <col min="4869" max="4869" width="9.88671875" style="3" customWidth="1"/>
    <col min="4870" max="4870" width="14" style="3" customWidth="1"/>
    <col min="4871" max="4871" width="17.6640625" style="3" customWidth="1"/>
    <col min="4872" max="5120" width="9.109375" style="3"/>
    <col min="5121" max="5121" width="15.44140625" style="3" customWidth="1"/>
    <col min="5122" max="5122" width="21.109375" style="3" customWidth="1"/>
    <col min="5123" max="5123" width="9.109375" style="3" customWidth="1"/>
    <col min="5124" max="5124" width="11.109375" style="3" customWidth="1"/>
    <col min="5125" max="5125" width="9.88671875" style="3" customWidth="1"/>
    <col min="5126" max="5126" width="14" style="3" customWidth="1"/>
    <col min="5127" max="5127" width="17.6640625" style="3" customWidth="1"/>
    <col min="5128" max="5376" width="9.109375" style="3"/>
    <col min="5377" max="5377" width="15.44140625" style="3" customWidth="1"/>
    <col min="5378" max="5378" width="21.109375" style="3" customWidth="1"/>
    <col min="5379" max="5379" width="9.109375" style="3" customWidth="1"/>
    <col min="5380" max="5380" width="11.109375" style="3" customWidth="1"/>
    <col min="5381" max="5381" width="9.88671875" style="3" customWidth="1"/>
    <col min="5382" max="5382" width="14" style="3" customWidth="1"/>
    <col min="5383" max="5383" width="17.6640625" style="3" customWidth="1"/>
    <col min="5384" max="5632" width="9.109375" style="3"/>
    <col min="5633" max="5633" width="15.44140625" style="3" customWidth="1"/>
    <col min="5634" max="5634" width="21.109375" style="3" customWidth="1"/>
    <col min="5635" max="5635" width="9.109375" style="3" customWidth="1"/>
    <col min="5636" max="5636" width="11.109375" style="3" customWidth="1"/>
    <col min="5637" max="5637" width="9.88671875" style="3" customWidth="1"/>
    <col min="5638" max="5638" width="14" style="3" customWidth="1"/>
    <col min="5639" max="5639" width="17.6640625" style="3" customWidth="1"/>
    <col min="5640" max="5888" width="9.109375" style="3"/>
    <col min="5889" max="5889" width="15.44140625" style="3" customWidth="1"/>
    <col min="5890" max="5890" width="21.109375" style="3" customWidth="1"/>
    <col min="5891" max="5891" width="9.109375" style="3" customWidth="1"/>
    <col min="5892" max="5892" width="11.109375" style="3" customWidth="1"/>
    <col min="5893" max="5893" width="9.88671875" style="3" customWidth="1"/>
    <col min="5894" max="5894" width="14" style="3" customWidth="1"/>
    <col min="5895" max="5895" width="17.6640625" style="3" customWidth="1"/>
    <col min="5896" max="6144" width="9.109375" style="3"/>
    <col min="6145" max="6145" width="15.44140625" style="3" customWidth="1"/>
    <col min="6146" max="6146" width="21.109375" style="3" customWidth="1"/>
    <col min="6147" max="6147" width="9.109375" style="3" customWidth="1"/>
    <col min="6148" max="6148" width="11.109375" style="3" customWidth="1"/>
    <col min="6149" max="6149" width="9.88671875" style="3" customWidth="1"/>
    <col min="6150" max="6150" width="14" style="3" customWidth="1"/>
    <col min="6151" max="6151" width="17.6640625" style="3" customWidth="1"/>
    <col min="6152" max="6400" width="9.109375" style="3"/>
    <col min="6401" max="6401" width="15.44140625" style="3" customWidth="1"/>
    <col min="6402" max="6402" width="21.109375" style="3" customWidth="1"/>
    <col min="6403" max="6403" width="9.109375" style="3" customWidth="1"/>
    <col min="6404" max="6404" width="11.109375" style="3" customWidth="1"/>
    <col min="6405" max="6405" width="9.88671875" style="3" customWidth="1"/>
    <col min="6406" max="6406" width="14" style="3" customWidth="1"/>
    <col min="6407" max="6407" width="17.6640625" style="3" customWidth="1"/>
    <col min="6408" max="6656" width="9.109375" style="3"/>
    <col min="6657" max="6657" width="15.44140625" style="3" customWidth="1"/>
    <col min="6658" max="6658" width="21.109375" style="3" customWidth="1"/>
    <col min="6659" max="6659" width="9.109375" style="3" customWidth="1"/>
    <col min="6660" max="6660" width="11.109375" style="3" customWidth="1"/>
    <col min="6661" max="6661" width="9.88671875" style="3" customWidth="1"/>
    <col min="6662" max="6662" width="14" style="3" customWidth="1"/>
    <col min="6663" max="6663" width="17.6640625" style="3" customWidth="1"/>
    <col min="6664" max="6912" width="9.109375" style="3"/>
    <col min="6913" max="6913" width="15.44140625" style="3" customWidth="1"/>
    <col min="6914" max="6914" width="21.109375" style="3" customWidth="1"/>
    <col min="6915" max="6915" width="9.109375" style="3" customWidth="1"/>
    <col min="6916" max="6916" width="11.109375" style="3" customWidth="1"/>
    <col min="6917" max="6917" width="9.88671875" style="3" customWidth="1"/>
    <col min="6918" max="6918" width="14" style="3" customWidth="1"/>
    <col min="6919" max="6919" width="17.6640625" style="3" customWidth="1"/>
    <col min="6920" max="7168" width="9.109375" style="3"/>
    <col min="7169" max="7169" width="15.44140625" style="3" customWidth="1"/>
    <col min="7170" max="7170" width="21.109375" style="3" customWidth="1"/>
    <col min="7171" max="7171" width="9.109375" style="3" customWidth="1"/>
    <col min="7172" max="7172" width="11.109375" style="3" customWidth="1"/>
    <col min="7173" max="7173" width="9.88671875" style="3" customWidth="1"/>
    <col min="7174" max="7174" width="14" style="3" customWidth="1"/>
    <col min="7175" max="7175" width="17.6640625" style="3" customWidth="1"/>
    <col min="7176" max="7424" width="9.109375" style="3"/>
    <col min="7425" max="7425" width="15.44140625" style="3" customWidth="1"/>
    <col min="7426" max="7426" width="21.109375" style="3" customWidth="1"/>
    <col min="7427" max="7427" width="9.109375" style="3" customWidth="1"/>
    <col min="7428" max="7428" width="11.109375" style="3" customWidth="1"/>
    <col min="7429" max="7429" width="9.88671875" style="3" customWidth="1"/>
    <col min="7430" max="7430" width="14" style="3" customWidth="1"/>
    <col min="7431" max="7431" width="17.6640625" style="3" customWidth="1"/>
    <col min="7432" max="7680" width="9.109375" style="3"/>
    <col min="7681" max="7681" width="15.44140625" style="3" customWidth="1"/>
    <col min="7682" max="7682" width="21.109375" style="3" customWidth="1"/>
    <col min="7683" max="7683" width="9.109375" style="3" customWidth="1"/>
    <col min="7684" max="7684" width="11.109375" style="3" customWidth="1"/>
    <col min="7685" max="7685" width="9.88671875" style="3" customWidth="1"/>
    <col min="7686" max="7686" width="14" style="3" customWidth="1"/>
    <col min="7687" max="7687" width="17.6640625" style="3" customWidth="1"/>
    <col min="7688" max="7936" width="9.109375" style="3"/>
    <col min="7937" max="7937" width="15.44140625" style="3" customWidth="1"/>
    <col min="7938" max="7938" width="21.109375" style="3" customWidth="1"/>
    <col min="7939" max="7939" width="9.109375" style="3" customWidth="1"/>
    <col min="7940" max="7940" width="11.109375" style="3" customWidth="1"/>
    <col min="7941" max="7941" width="9.88671875" style="3" customWidth="1"/>
    <col min="7942" max="7942" width="14" style="3" customWidth="1"/>
    <col min="7943" max="7943" width="17.6640625" style="3" customWidth="1"/>
    <col min="7944" max="8192" width="9.109375" style="3"/>
    <col min="8193" max="8193" width="15.44140625" style="3" customWidth="1"/>
    <col min="8194" max="8194" width="21.109375" style="3" customWidth="1"/>
    <col min="8195" max="8195" width="9.109375" style="3" customWidth="1"/>
    <col min="8196" max="8196" width="11.109375" style="3" customWidth="1"/>
    <col min="8197" max="8197" width="9.88671875" style="3" customWidth="1"/>
    <col min="8198" max="8198" width="14" style="3" customWidth="1"/>
    <col min="8199" max="8199" width="17.6640625" style="3" customWidth="1"/>
    <col min="8200" max="8448" width="9.109375" style="3"/>
    <col min="8449" max="8449" width="15.44140625" style="3" customWidth="1"/>
    <col min="8450" max="8450" width="21.109375" style="3" customWidth="1"/>
    <col min="8451" max="8451" width="9.109375" style="3" customWidth="1"/>
    <col min="8452" max="8452" width="11.109375" style="3" customWidth="1"/>
    <col min="8453" max="8453" width="9.88671875" style="3" customWidth="1"/>
    <col min="8454" max="8454" width="14" style="3" customWidth="1"/>
    <col min="8455" max="8455" width="17.6640625" style="3" customWidth="1"/>
    <col min="8456" max="8704" width="9.109375" style="3"/>
    <col min="8705" max="8705" width="15.44140625" style="3" customWidth="1"/>
    <col min="8706" max="8706" width="21.109375" style="3" customWidth="1"/>
    <col min="8707" max="8707" width="9.109375" style="3" customWidth="1"/>
    <col min="8708" max="8708" width="11.109375" style="3" customWidth="1"/>
    <col min="8709" max="8709" width="9.88671875" style="3" customWidth="1"/>
    <col min="8710" max="8710" width="14" style="3" customWidth="1"/>
    <col min="8711" max="8711" width="17.6640625" style="3" customWidth="1"/>
    <col min="8712" max="8960" width="9.109375" style="3"/>
    <col min="8961" max="8961" width="15.44140625" style="3" customWidth="1"/>
    <col min="8962" max="8962" width="21.109375" style="3" customWidth="1"/>
    <col min="8963" max="8963" width="9.109375" style="3" customWidth="1"/>
    <col min="8964" max="8964" width="11.109375" style="3" customWidth="1"/>
    <col min="8965" max="8965" width="9.88671875" style="3" customWidth="1"/>
    <col min="8966" max="8966" width="14" style="3" customWidth="1"/>
    <col min="8967" max="8967" width="17.6640625" style="3" customWidth="1"/>
    <col min="8968" max="9216" width="9.109375" style="3"/>
    <col min="9217" max="9217" width="15.44140625" style="3" customWidth="1"/>
    <col min="9218" max="9218" width="21.109375" style="3" customWidth="1"/>
    <col min="9219" max="9219" width="9.109375" style="3" customWidth="1"/>
    <col min="9220" max="9220" width="11.109375" style="3" customWidth="1"/>
    <col min="9221" max="9221" width="9.88671875" style="3" customWidth="1"/>
    <col min="9222" max="9222" width="14" style="3" customWidth="1"/>
    <col min="9223" max="9223" width="17.6640625" style="3" customWidth="1"/>
    <col min="9224" max="9472" width="9.109375" style="3"/>
    <col min="9473" max="9473" width="15.44140625" style="3" customWidth="1"/>
    <col min="9474" max="9474" width="21.109375" style="3" customWidth="1"/>
    <col min="9475" max="9475" width="9.109375" style="3" customWidth="1"/>
    <col min="9476" max="9476" width="11.109375" style="3" customWidth="1"/>
    <col min="9477" max="9477" width="9.88671875" style="3" customWidth="1"/>
    <col min="9478" max="9478" width="14" style="3" customWidth="1"/>
    <col min="9479" max="9479" width="17.6640625" style="3" customWidth="1"/>
    <col min="9480" max="9728" width="9.109375" style="3"/>
    <col min="9729" max="9729" width="15.44140625" style="3" customWidth="1"/>
    <col min="9730" max="9730" width="21.109375" style="3" customWidth="1"/>
    <col min="9731" max="9731" width="9.109375" style="3" customWidth="1"/>
    <col min="9732" max="9732" width="11.109375" style="3" customWidth="1"/>
    <col min="9733" max="9733" width="9.88671875" style="3" customWidth="1"/>
    <col min="9734" max="9734" width="14" style="3" customWidth="1"/>
    <col min="9735" max="9735" width="17.6640625" style="3" customWidth="1"/>
    <col min="9736" max="9984" width="9.109375" style="3"/>
    <col min="9985" max="9985" width="15.44140625" style="3" customWidth="1"/>
    <col min="9986" max="9986" width="21.109375" style="3" customWidth="1"/>
    <col min="9987" max="9987" width="9.109375" style="3" customWidth="1"/>
    <col min="9988" max="9988" width="11.109375" style="3" customWidth="1"/>
    <col min="9989" max="9989" width="9.88671875" style="3" customWidth="1"/>
    <col min="9990" max="9990" width="14" style="3" customWidth="1"/>
    <col min="9991" max="9991" width="17.6640625" style="3" customWidth="1"/>
    <col min="9992" max="10240" width="9.109375" style="3"/>
    <col min="10241" max="10241" width="15.44140625" style="3" customWidth="1"/>
    <col min="10242" max="10242" width="21.109375" style="3" customWidth="1"/>
    <col min="10243" max="10243" width="9.109375" style="3" customWidth="1"/>
    <col min="10244" max="10244" width="11.109375" style="3" customWidth="1"/>
    <col min="10245" max="10245" width="9.88671875" style="3" customWidth="1"/>
    <col min="10246" max="10246" width="14" style="3" customWidth="1"/>
    <col min="10247" max="10247" width="17.6640625" style="3" customWidth="1"/>
    <col min="10248" max="10496" width="9.109375" style="3"/>
    <col min="10497" max="10497" width="15.44140625" style="3" customWidth="1"/>
    <col min="10498" max="10498" width="21.109375" style="3" customWidth="1"/>
    <col min="10499" max="10499" width="9.109375" style="3" customWidth="1"/>
    <col min="10500" max="10500" width="11.109375" style="3" customWidth="1"/>
    <col min="10501" max="10501" width="9.88671875" style="3" customWidth="1"/>
    <col min="10502" max="10502" width="14" style="3" customWidth="1"/>
    <col min="10503" max="10503" width="17.6640625" style="3" customWidth="1"/>
    <col min="10504" max="10752" width="9.109375" style="3"/>
    <col min="10753" max="10753" width="15.44140625" style="3" customWidth="1"/>
    <col min="10754" max="10754" width="21.109375" style="3" customWidth="1"/>
    <col min="10755" max="10755" width="9.109375" style="3" customWidth="1"/>
    <col min="10756" max="10756" width="11.109375" style="3" customWidth="1"/>
    <col min="10757" max="10757" width="9.88671875" style="3" customWidth="1"/>
    <col min="10758" max="10758" width="14" style="3" customWidth="1"/>
    <col min="10759" max="10759" width="17.6640625" style="3" customWidth="1"/>
    <col min="10760" max="11008" width="9.109375" style="3"/>
    <col min="11009" max="11009" width="15.44140625" style="3" customWidth="1"/>
    <col min="11010" max="11010" width="21.109375" style="3" customWidth="1"/>
    <col min="11011" max="11011" width="9.109375" style="3" customWidth="1"/>
    <col min="11012" max="11012" width="11.109375" style="3" customWidth="1"/>
    <col min="11013" max="11013" width="9.88671875" style="3" customWidth="1"/>
    <col min="11014" max="11014" width="14" style="3" customWidth="1"/>
    <col min="11015" max="11015" width="17.6640625" style="3" customWidth="1"/>
    <col min="11016" max="11264" width="9.109375" style="3"/>
    <col min="11265" max="11265" width="15.44140625" style="3" customWidth="1"/>
    <col min="11266" max="11266" width="21.109375" style="3" customWidth="1"/>
    <col min="11267" max="11267" width="9.109375" style="3" customWidth="1"/>
    <col min="11268" max="11268" width="11.109375" style="3" customWidth="1"/>
    <col min="11269" max="11269" width="9.88671875" style="3" customWidth="1"/>
    <col min="11270" max="11270" width="14" style="3" customWidth="1"/>
    <col min="11271" max="11271" width="17.6640625" style="3" customWidth="1"/>
    <col min="11272" max="11520" width="9.109375" style="3"/>
    <col min="11521" max="11521" width="15.44140625" style="3" customWidth="1"/>
    <col min="11522" max="11522" width="21.109375" style="3" customWidth="1"/>
    <col min="11523" max="11523" width="9.109375" style="3" customWidth="1"/>
    <col min="11524" max="11524" width="11.109375" style="3" customWidth="1"/>
    <col min="11525" max="11525" width="9.88671875" style="3" customWidth="1"/>
    <col min="11526" max="11526" width="14" style="3" customWidth="1"/>
    <col min="11527" max="11527" width="17.6640625" style="3" customWidth="1"/>
    <col min="11528" max="11776" width="9.109375" style="3"/>
    <col min="11777" max="11777" width="15.44140625" style="3" customWidth="1"/>
    <col min="11778" max="11778" width="21.109375" style="3" customWidth="1"/>
    <col min="11779" max="11779" width="9.109375" style="3" customWidth="1"/>
    <col min="11780" max="11780" width="11.109375" style="3" customWidth="1"/>
    <col min="11781" max="11781" width="9.88671875" style="3" customWidth="1"/>
    <col min="11782" max="11782" width="14" style="3" customWidth="1"/>
    <col min="11783" max="11783" width="17.6640625" style="3" customWidth="1"/>
    <col min="11784" max="12032" width="9.109375" style="3"/>
    <col min="12033" max="12033" width="15.44140625" style="3" customWidth="1"/>
    <col min="12034" max="12034" width="21.109375" style="3" customWidth="1"/>
    <col min="12035" max="12035" width="9.109375" style="3" customWidth="1"/>
    <col min="12036" max="12036" width="11.109375" style="3" customWidth="1"/>
    <col min="12037" max="12037" width="9.88671875" style="3" customWidth="1"/>
    <col min="12038" max="12038" width="14" style="3" customWidth="1"/>
    <col min="12039" max="12039" width="17.6640625" style="3" customWidth="1"/>
    <col min="12040" max="12288" width="9.109375" style="3"/>
    <col min="12289" max="12289" width="15.44140625" style="3" customWidth="1"/>
    <col min="12290" max="12290" width="21.109375" style="3" customWidth="1"/>
    <col min="12291" max="12291" width="9.109375" style="3" customWidth="1"/>
    <col min="12292" max="12292" width="11.109375" style="3" customWidth="1"/>
    <col min="12293" max="12293" width="9.88671875" style="3" customWidth="1"/>
    <col min="12294" max="12294" width="14" style="3" customWidth="1"/>
    <col min="12295" max="12295" width="17.6640625" style="3" customWidth="1"/>
    <col min="12296" max="12544" width="9.109375" style="3"/>
    <col min="12545" max="12545" width="15.44140625" style="3" customWidth="1"/>
    <col min="12546" max="12546" width="21.109375" style="3" customWidth="1"/>
    <col min="12547" max="12547" width="9.109375" style="3" customWidth="1"/>
    <col min="12548" max="12548" width="11.109375" style="3" customWidth="1"/>
    <col min="12549" max="12549" width="9.88671875" style="3" customWidth="1"/>
    <col min="12550" max="12550" width="14" style="3" customWidth="1"/>
    <col min="12551" max="12551" width="17.6640625" style="3" customWidth="1"/>
    <col min="12552" max="12800" width="9.109375" style="3"/>
    <col min="12801" max="12801" width="15.44140625" style="3" customWidth="1"/>
    <col min="12802" max="12802" width="21.109375" style="3" customWidth="1"/>
    <col min="12803" max="12803" width="9.109375" style="3" customWidth="1"/>
    <col min="12804" max="12804" width="11.109375" style="3" customWidth="1"/>
    <col min="12805" max="12805" width="9.88671875" style="3" customWidth="1"/>
    <col min="12806" max="12806" width="14" style="3" customWidth="1"/>
    <col min="12807" max="12807" width="17.6640625" style="3" customWidth="1"/>
    <col min="12808" max="13056" width="9.109375" style="3"/>
    <col min="13057" max="13057" width="15.44140625" style="3" customWidth="1"/>
    <col min="13058" max="13058" width="21.109375" style="3" customWidth="1"/>
    <col min="13059" max="13059" width="9.109375" style="3" customWidth="1"/>
    <col min="13060" max="13060" width="11.109375" style="3" customWidth="1"/>
    <col min="13061" max="13061" width="9.88671875" style="3" customWidth="1"/>
    <col min="13062" max="13062" width="14" style="3" customWidth="1"/>
    <col min="13063" max="13063" width="17.6640625" style="3" customWidth="1"/>
    <col min="13064" max="13312" width="9.109375" style="3"/>
    <col min="13313" max="13313" width="15.44140625" style="3" customWidth="1"/>
    <col min="13314" max="13314" width="21.109375" style="3" customWidth="1"/>
    <col min="13315" max="13315" width="9.109375" style="3" customWidth="1"/>
    <col min="13316" max="13316" width="11.109375" style="3" customWidth="1"/>
    <col min="13317" max="13317" width="9.88671875" style="3" customWidth="1"/>
    <col min="13318" max="13318" width="14" style="3" customWidth="1"/>
    <col min="13319" max="13319" width="17.6640625" style="3" customWidth="1"/>
    <col min="13320" max="13568" width="9.109375" style="3"/>
    <col min="13569" max="13569" width="15.44140625" style="3" customWidth="1"/>
    <col min="13570" max="13570" width="21.109375" style="3" customWidth="1"/>
    <col min="13571" max="13571" width="9.109375" style="3" customWidth="1"/>
    <col min="13572" max="13572" width="11.109375" style="3" customWidth="1"/>
    <col min="13573" max="13573" width="9.88671875" style="3" customWidth="1"/>
    <col min="13574" max="13574" width="14" style="3" customWidth="1"/>
    <col min="13575" max="13575" width="17.6640625" style="3" customWidth="1"/>
    <col min="13576" max="13824" width="9.109375" style="3"/>
    <col min="13825" max="13825" width="15.44140625" style="3" customWidth="1"/>
    <col min="13826" max="13826" width="21.109375" style="3" customWidth="1"/>
    <col min="13827" max="13827" width="9.109375" style="3" customWidth="1"/>
    <col min="13828" max="13828" width="11.109375" style="3" customWidth="1"/>
    <col min="13829" max="13829" width="9.88671875" style="3" customWidth="1"/>
    <col min="13830" max="13830" width="14" style="3" customWidth="1"/>
    <col min="13831" max="13831" width="17.6640625" style="3" customWidth="1"/>
    <col min="13832" max="14080" width="9.109375" style="3"/>
    <col min="14081" max="14081" width="15.44140625" style="3" customWidth="1"/>
    <col min="14082" max="14082" width="21.109375" style="3" customWidth="1"/>
    <col min="14083" max="14083" width="9.109375" style="3" customWidth="1"/>
    <col min="14084" max="14084" width="11.109375" style="3" customWidth="1"/>
    <col min="14085" max="14085" width="9.88671875" style="3" customWidth="1"/>
    <col min="14086" max="14086" width="14" style="3" customWidth="1"/>
    <col min="14087" max="14087" width="17.6640625" style="3" customWidth="1"/>
    <col min="14088" max="14336" width="9.109375" style="3"/>
    <col min="14337" max="14337" width="15.44140625" style="3" customWidth="1"/>
    <col min="14338" max="14338" width="21.109375" style="3" customWidth="1"/>
    <col min="14339" max="14339" width="9.109375" style="3" customWidth="1"/>
    <col min="14340" max="14340" width="11.109375" style="3" customWidth="1"/>
    <col min="14341" max="14341" width="9.88671875" style="3" customWidth="1"/>
    <col min="14342" max="14342" width="14" style="3" customWidth="1"/>
    <col min="14343" max="14343" width="17.6640625" style="3" customWidth="1"/>
    <col min="14344" max="14592" width="9.109375" style="3"/>
    <col min="14593" max="14593" width="15.44140625" style="3" customWidth="1"/>
    <col min="14594" max="14594" width="21.109375" style="3" customWidth="1"/>
    <col min="14595" max="14595" width="9.109375" style="3" customWidth="1"/>
    <col min="14596" max="14596" width="11.109375" style="3" customWidth="1"/>
    <col min="14597" max="14597" width="9.88671875" style="3" customWidth="1"/>
    <col min="14598" max="14598" width="14" style="3" customWidth="1"/>
    <col min="14599" max="14599" width="17.6640625" style="3" customWidth="1"/>
    <col min="14600" max="14848" width="9.109375" style="3"/>
    <col min="14849" max="14849" width="15.44140625" style="3" customWidth="1"/>
    <col min="14850" max="14850" width="21.109375" style="3" customWidth="1"/>
    <col min="14851" max="14851" width="9.109375" style="3" customWidth="1"/>
    <col min="14852" max="14852" width="11.109375" style="3" customWidth="1"/>
    <col min="14853" max="14853" width="9.88671875" style="3" customWidth="1"/>
    <col min="14854" max="14854" width="14" style="3" customWidth="1"/>
    <col min="14855" max="14855" width="17.6640625" style="3" customWidth="1"/>
    <col min="14856" max="15104" width="9.109375" style="3"/>
    <col min="15105" max="15105" width="15.44140625" style="3" customWidth="1"/>
    <col min="15106" max="15106" width="21.109375" style="3" customWidth="1"/>
    <col min="15107" max="15107" width="9.109375" style="3" customWidth="1"/>
    <col min="15108" max="15108" width="11.109375" style="3" customWidth="1"/>
    <col min="15109" max="15109" width="9.88671875" style="3" customWidth="1"/>
    <col min="15110" max="15110" width="14" style="3" customWidth="1"/>
    <col min="15111" max="15111" width="17.6640625" style="3" customWidth="1"/>
    <col min="15112" max="15360" width="9.109375" style="3"/>
    <col min="15361" max="15361" width="15.44140625" style="3" customWidth="1"/>
    <col min="15362" max="15362" width="21.109375" style="3" customWidth="1"/>
    <col min="15363" max="15363" width="9.109375" style="3" customWidth="1"/>
    <col min="15364" max="15364" width="11.109375" style="3" customWidth="1"/>
    <col min="15365" max="15365" width="9.88671875" style="3" customWidth="1"/>
    <col min="15366" max="15366" width="14" style="3" customWidth="1"/>
    <col min="15367" max="15367" width="17.6640625" style="3" customWidth="1"/>
    <col min="15368" max="15616" width="9.109375" style="3"/>
    <col min="15617" max="15617" width="15.44140625" style="3" customWidth="1"/>
    <col min="15618" max="15618" width="21.109375" style="3" customWidth="1"/>
    <col min="15619" max="15619" width="9.109375" style="3" customWidth="1"/>
    <col min="15620" max="15620" width="11.109375" style="3" customWidth="1"/>
    <col min="15621" max="15621" width="9.88671875" style="3" customWidth="1"/>
    <col min="15622" max="15622" width="14" style="3" customWidth="1"/>
    <col min="15623" max="15623" width="17.6640625" style="3" customWidth="1"/>
    <col min="15624" max="15872" width="9.109375" style="3"/>
    <col min="15873" max="15873" width="15.44140625" style="3" customWidth="1"/>
    <col min="15874" max="15874" width="21.109375" style="3" customWidth="1"/>
    <col min="15875" max="15875" width="9.109375" style="3" customWidth="1"/>
    <col min="15876" max="15876" width="11.109375" style="3" customWidth="1"/>
    <col min="15877" max="15877" width="9.88671875" style="3" customWidth="1"/>
    <col min="15878" max="15878" width="14" style="3" customWidth="1"/>
    <col min="15879" max="15879" width="17.6640625" style="3" customWidth="1"/>
    <col min="15880" max="16128" width="9.109375" style="3"/>
    <col min="16129" max="16129" width="15.44140625" style="3" customWidth="1"/>
    <col min="16130" max="16130" width="21.109375" style="3" customWidth="1"/>
    <col min="16131" max="16131" width="9.109375" style="3" customWidth="1"/>
    <col min="16132" max="16132" width="11.109375" style="3" customWidth="1"/>
    <col min="16133" max="16133" width="9.88671875" style="3" customWidth="1"/>
    <col min="16134" max="16134" width="14" style="3" customWidth="1"/>
    <col min="16135" max="16135" width="17.6640625" style="3" customWidth="1"/>
    <col min="16136" max="16384" width="9.109375" style="3"/>
  </cols>
  <sheetData>
    <row r="1" spans="1:8" ht="13.8" customHeight="1" x14ac:dyDescent="0.25">
      <c r="E1" s="285" t="s">
        <v>519</v>
      </c>
      <c r="F1" s="285"/>
      <c r="G1" s="285"/>
    </row>
    <row r="2" spans="1:8" ht="15" customHeight="1" x14ac:dyDescent="0.25">
      <c r="E2" s="285"/>
      <c r="F2" s="285"/>
      <c r="G2" s="285"/>
    </row>
    <row r="3" spans="1:8" x14ac:dyDescent="0.25">
      <c r="E3" s="285"/>
      <c r="F3" s="285"/>
      <c r="G3" s="285"/>
    </row>
    <row r="4" spans="1:8" x14ac:dyDescent="0.25">
      <c r="A4" s="5" t="s">
        <v>475</v>
      </c>
      <c r="B4" s="5"/>
      <c r="C4" s="5"/>
      <c r="D4" s="5"/>
      <c r="E4" s="5"/>
      <c r="F4" s="5"/>
      <c r="G4" s="5"/>
    </row>
    <row r="5" spans="1:8" x14ac:dyDescent="0.25">
      <c r="A5" s="5" t="s">
        <v>520</v>
      </c>
      <c r="B5" s="5"/>
      <c r="C5" s="5"/>
      <c r="D5" s="5"/>
      <c r="E5" s="5"/>
      <c r="F5" s="5"/>
      <c r="G5" s="5"/>
    </row>
    <row r="6" spans="1:8" x14ac:dyDescent="0.25">
      <c r="A6" s="5" t="s">
        <v>521</v>
      </c>
      <c r="B6" s="5"/>
      <c r="C6" s="5"/>
      <c r="D6" s="5"/>
      <c r="E6" s="5"/>
      <c r="F6" s="5"/>
      <c r="G6" s="5"/>
    </row>
    <row r="7" spans="1:8" x14ac:dyDescent="0.25">
      <c r="A7" s="5" t="str">
        <f>CONCATENATE("станом на ",[3]ЗАПОЛНИТЬ!$B$18," ",[3]ЗАПОЛНИТЬ!$C$18)</f>
        <v>станом на 1 січня 2016</v>
      </c>
      <c r="B7" s="5"/>
      <c r="C7" s="5"/>
      <c r="D7" s="5"/>
      <c r="E7" s="5"/>
      <c r="F7" s="5"/>
      <c r="G7" s="5"/>
    </row>
    <row r="9" spans="1:8" ht="44.25" customHeight="1" x14ac:dyDescent="0.35">
      <c r="A9" s="514" t="str">
        <f>[3]ЗАПОЛНИТЬ!$B$3</f>
        <v>Відділ освіти Амур-Нижньодніпровської районної у місті Дніпропетровську ради</v>
      </c>
      <c r="B9" s="514"/>
      <c r="C9" s="515"/>
      <c r="D9" s="515"/>
      <c r="E9" s="514" t="str">
        <f>[3]ЗАПОЛНИТЬ!$D$4</f>
        <v>Управління Державної казначейської служби України у АНД районі м. Дніпропетровська Дніпропетровської області</v>
      </c>
      <c r="F9" s="514"/>
      <c r="G9" s="514"/>
    </row>
    <row r="10" spans="1:8" ht="22.5" customHeight="1" x14ac:dyDescent="0.25">
      <c r="A10" s="540" t="s">
        <v>522</v>
      </c>
      <c r="B10" s="540"/>
      <c r="C10" s="517"/>
      <c r="D10" s="517"/>
      <c r="E10" s="540" t="s">
        <v>523</v>
      </c>
      <c r="F10" s="540"/>
      <c r="G10" s="540"/>
    </row>
    <row r="11" spans="1:8" ht="15" customHeight="1" x14ac:dyDescent="0.25">
      <c r="A11" s="518" t="str">
        <f>CONCATENATE("Станом на ",[3]ЗАПОЛНИТЬ!$B$18," ",[3]ЗАПОЛНИТЬ!$C$18," залишки коштів на наших реєстраційних рахунках, зазначені у виписках з рахунків, становлять:")</f>
        <v>Станом на 1 січня 2016 залишки коштів на наших реєстраційних рахунках, зазначені у виписках з рахунків, становлять:</v>
      </c>
      <c r="B11" s="518"/>
      <c r="C11" s="518"/>
      <c r="D11" s="518"/>
      <c r="E11" s="518"/>
      <c r="F11" s="518"/>
      <c r="G11" s="518"/>
    </row>
    <row r="12" spans="1:8" ht="15" customHeight="1" x14ac:dyDescent="0.25">
      <c r="A12" s="518"/>
      <c r="B12" s="518"/>
      <c r="C12" s="518"/>
      <c r="D12" s="518"/>
      <c r="E12" s="518"/>
      <c r="F12" s="518"/>
      <c r="G12" s="518"/>
      <c r="H12" s="519"/>
    </row>
    <row r="13" spans="1:8" ht="15" customHeight="1" x14ac:dyDescent="0.25">
      <c r="A13" s="520" t="s">
        <v>524</v>
      </c>
      <c r="B13" s="520"/>
      <c r="C13" s="520"/>
      <c r="D13" s="520"/>
      <c r="E13" s="520"/>
      <c r="F13" s="521">
        <f>'[3]И ЭТО ЗАПОЛНИТЬ'!B12</f>
        <v>35411001028872</v>
      </c>
      <c r="G13" s="521"/>
    </row>
    <row r="14" spans="1:8" ht="9.75" customHeight="1" x14ac:dyDescent="0.25">
      <c r="A14" s="522"/>
      <c r="B14" s="522"/>
      <c r="C14" s="522"/>
      <c r="D14" s="522"/>
      <c r="E14" s="523" t="s">
        <v>525</v>
      </c>
      <c r="F14" s="523"/>
      <c r="G14" s="523"/>
    </row>
    <row r="15" spans="1:8" ht="15" customHeight="1" x14ac:dyDescent="0.3">
      <c r="A15" s="524">
        <f>'[3]И ЭТО ЗАПОЛНИТЬ'!C12</f>
        <v>0</v>
      </c>
      <c r="B15" s="525" t="s">
        <v>526</v>
      </c>
      <c r="C15" s="525"/>
      <c r="D15" s="525"/>
      <c r="E15" s="525"/>
      <c r="F15" s="525"/>
      <c r="G15" s="525"/>
    </row>
    <row r="16" spans="1:8" ht="13.5" customHeight="1" x14ac:dyDescent="0.25">
      <c r="A16" s="526" t="s">
        <v>527</v>
      </c>
      <c r="B16" s="526"/>
      <c r="C16" s="540" t="s">
        <v>528</v>
      </c>
      <c r="D16" s="540"/>
      <c r="E16" s="526"/>
      <c r="F16" s="526"/>
      <c r="G16" s="526"/>
    </row>
    <row r="17" spans="1:7" ht="15" customHeight="1" x14ac:dyDescent="0.25">
      <c r="A17" s="520" t="s">
        <v>524</v>
      </c>
      <c r="B17" s="520"/>
      <c r="C17" s="520"/>
      <c r="D17" s="520"/>
      <c r="E17" s="520"/>
      <c r="F17" s="521">
        <f>'[3]И ЭТО ЗАПОЛНИТЬ'!B13</f>
        <v>35413010028872</v>
      </c>
      <c r="G17" s="521"/>
    </row>
    <row r="18" spans="1:7" ht="9.75" customHeight="1" x14ac:dyDescent="0.25">
      <c r="A18" s="522"/>
      <c r="B18" s="522"/>
      <c r="C18" s="522"/>
      <c r="D18" s="522"/>
      <c r="E18" s="523" t="s">
        <v>525</v>
      </c>
      <c r="F18" s="523"/>
      <c r="G18" s="523"/>
    </row>
    <row r="19" spans="1:7" s="527" customFormat="1" ht="15.6" x14ac:dyDescent="0.3">
      <c r="A19" s="524">
        <f>'[3]И ЭТО ЗАПОЛНИТЬ'!C13</f>
        <v>0</v>
      </c>
      <c r="B19" s="525" t="s">
        <v>526</v>
      </c>
      <c r="C19" s="525"/>
      <c r="D19" s="525"/>
      <c r="E19" s="525"/>
      <c r="F19" s="525"/>
      <c r="G19" s="525"/>
    </row>
    <row r="20" spans="1:7" ht="12" customHeight="1" x14ac:dyDescent="0.25">
      <c r="A20" s="526" t="s">
        <v>527</v>
      </c>
      <c r="B20" s="526"/>
      <c r="C20" s="540" t="s">
        <v>528</v>
      </c>
      <c r="D20" s="540"/>
      <c r="E20" s="526"/>
      <c r="F20" s="526"/>
      <c r="G20" s="526"/>
    </row>
    <row r="21" spans="1:7" ht="13.8" customHeight="1" x14ac:dyDescent="0.25">
      <c r="A21" s="520" t="s">
        <v>524</v>
      </c>
      <c r="B21" s="520"/>
      <c r="C21" s="520"/>
      <c r="D21" s="520"/>
      <c r="E21" s="520"/>
      <c r="F21" s="521">
        <f>'[3]И ЭТО ЗАПОЛНИТЬ'!B14</f>
        <v>35412011028872</v>
      </c>
      <c r="G21" s="521"/>
    </row>
    <row r="22" spans="1:7" ht="12.75" customHeight="1" x14ac:dyDescent="0.25">
      <c r="A22" s="522"/>
      <c r="B22" s="522"/>
      <c r="C22" s="522"/>
      <c r="D22" s="522"/>
      <c r="E22" s="523" t="s">
        <v>525</v>
      </c>
      <c r="F22" s="523"/>
      <c r="G22" s="523"/>
    </row>
    <row r="23" spans="1:7" ht="15.6" x14ac:dyDescent="0.3">
      <c r="A23" s="524">
        <f>'[3]И ЭТО ЗАПОЛНИТЬ'!C14</f>
        <v>0</v>
      </c>
      <c r="B23" s="525" t="s">
        <v>526</v>
      </c>
      <c r="C23" s="525"/>
      <c r="D23" s="525"/>
      <c r="E23" s="525"/>
      <c r="F23" s="525"/>
      <c r="G23" s="525"/>
    </row>
    <row r="24" spans="1:7" ht="12" customHeight="1" x14ac:dyDescent="0.25">
      <c r="A24" s="526" t="s">
        <v>527</v>
      </c>
      <c r="B24" s="526"/>
      <c r="C24" s="540" t="s">
        <v>528</v>
      </c>
      <c r="D24" s="540"/>
      <c r="E24" s="526"/>
      <c r="F24" s="526"/>
      <c r="G24" s="526"/>
    </row>
    <row r="25" spans="1:7" ht="13.8" customHeight="1" x14ac:dyDescent="0.25">
      <c r="A25" s="520" t="s">
        <v>524</v>
      </c>
      <c r="B25" s="520"/>
      <c r="C25" s="520"/>
      <c r="D25" s="520"/>
      <c r="E25" s="520"/>
      <c r="F25" s="521">
        <f>'[3]И ЭТО ЗАПОЛНИТЬ'!B15</f>
        <v>35425202028872</v>
      </c>
      <c r="G25" s="521"/>
    </row>
    <row r="26" spans="1:7" ht="12.75" customHeight="1" x14ac:dyDescent="0.25">
      <c r="A26" s="522"/>
      <c r="B26" s="522"/>
      <c r="C26" s="522"/>
      <c r="D26" s="522"/>
      <c r="E26" s="523" t="s">
        <v>525</v>
      </c>
      <c r="F26" s="523"/>
      <c r="G26" s="523"/>
    </row>
    <row r="27" spans="1:7" ht="15.6" customHeight="1" x14ac:dyDescent="0.3">
      <c r="A27" s="524">
        <v>980437.47</v>
      </c>
      <c r="B27" s="525" t="s">
        <v>534</v>
      </c>
      <c r="C27" s="525"/>
      <c r="D27" s="525"/>
      <c r="E27" s="525"/>
      <c r="F27" s="525"/>
      <c r="G27" s="525"/>
    </row>
    <row r="28" spans="1:7" ht="12" customHeight="1" x14ac:dyDescent="0.25">
      <c r="A28" s="526" t="s">
        <v>527</v>
      </c>
      <c r="B28" s="526"/>
      <c r="C28" s="540" t="s">
        <v>528</v>
      </c>
      <c r="D28" s="540"/>
      <c r="E28" s="526"/>
      <c r="F28" s="526"/>
      <c r="G28" s="526"/>
    </row>
    <row r="29" spans="1:7" ht="13.8" customHeight="1" x14ac:dyDescent="0.25">
      <c r="A29" s="520" t="s">
        <v>524</v>
      </c>
      <c r="B29" s="520"/>
      <c r="C29" s="520"/>
      <c r="D29" s="520"/>
      <c r="E29" s="520"/>
      <c r="F29" s="521">
        <f>'[3]И ЭТО ЗАПОЛНИТЬ'!B16</f>
        <v>35423204028872</v>
      </c>
      <c r="G29" s="521"/>
    </row>
    <row r="30" spans="1:7" ht="10.5" customHeight="1" x14ac:dyDescent="0.25">
      <c r="A30" s="522"/>
      <c r="B30" s="522"/>
      <c r="C30" s="522"/>
      <c r="D30" s="522"/>
      <c r="E30" s="523" t="s">
        <v>525</v>
      </c>
      <c r="F30" s="523"/>
      <c r="G30" s="523"/>
    </row>
    <row r="31" spans="1:7" ht="15.6" customHeight="1" x14ac:dyDescent="0.3">
      <c r="A31" s="524">
        <v>41100.94</v>
      </c>
      <c r="B31" s="525" t="s">
        <v>535</v>
      </c>
      <c r="C31" s="525"/>
      <c r="D31" s="525"/>
      <c r="E31" s="525"/>
      <c r="F31" s="525"/>
      <c r="G31" s="525"/>
    </row>
    <row r="32" spans="1:7" ht="11.25" customHeight="1" x14ac:dyDescent="0.25">
      <c r="A32" s="526" t="s">
        <v>527</v>
      </c>
      <c r="B32" s="526"/>
      <c r="C32" s="540" t="s">
        <v>528</v>
      </c>
      <c r="D32" s="540"/>
      <c r="E32" s="526"/>
      <c r="F32" s="526"/>
      <c r="G32" s="526"/>
    </row>
    <row r="33" spans="1:7" ht="13.8" customHeight="1" x14ac:dyDescent="0.25">
      <c r="A33" s="520" t="s">
        <v>524</v>
      </c>
      <c r="B33" s="520"/>
      <c r="C33" s="520"/>
      <c r="D33" s="520"/>
      <c r="E33" s="520"/>
      <c r="F33" s="521">
        <f>'[3]И ЭТО ЗАПОЛНИТЬ'!B17</f>
        <v>35424203028872</v>
      </c>
      <c r="G33" s="521"/>
    </row>
    <row r="34" spans="1:7" ht="10.5" customHeight="1" x14ac:dyDescent="0.25">
      <c r="A34" s="522"/>
      <c r="B34" s="522"/>
      <c r="C34" s="522"/>
      <c r="D34" s="522"/>
      <c r="E34" s="523" t="s">
        <v>525</v>
      </c>
      <c r="F34" s="523"/>
      <c r="G34" s="523"/>
    </row>
    <row r="35" spans="1:7" ht="15.6" customHeight="1" x14ac:dyDescent="0.3">
      <c r="A35" s="524">
        <f>'[3]И ЭТО ЗАПОЛНИТЬ'!C17</f>
        <v>1978.06</v>
      </c>
      <c r="B35" s="525" t="s">
        <v>536</v>
      </c>
      <c r="C35" s="525"/>
      <c r="D35" s="525"/>
      <c r="E35" s="525"/>
      <c r="F35" s="525"/>
      <c r="G35" s="525"/>
    </row>
    <row r="36" spans="1:7" ht="11.25" customHeight="1" x14ac:dyDescent="0.25">
      <c r="A36" s="526" t="s">
        <v>527</v>
      </c>
      <c r="B36" s="526"/>
      <c r="C36" s="540" t="s">
        <v>528</v>
      </c>
      <c r="D36" s="540"/>
      <c r="E36" s="526"/>
      <c r="F36" s="526"/>
      <c r="G36" s="526"/>
    </row>
    <row r="37" spans="1:7" ht="13.8" customHeight="1" x14ac:dyDescent="0.25">
      <c r="A37" s="520" t="s">
        <v>524</v>
      </c>
      <c r="B37" s="520"/>
      <c r="C37" s="520"/>
      <c r="D37" s="520"/>
      <c r="E37" s="520"/>
      <c r="F37" s="521">
        <f>'[3]И ЭТО ЗАПОЛНИТЬ'!B18</f>
        <v>35426201028872</v>
      </c>
      <c r="G37" s="521"/>
    </row>
    <row r="38" spans="1:7" ht="11.25" customHeight="1" x14ac:dyDescent="0.25">
      <c r="A38" s="522"/>
      <c r="B38" s="522"/>
      <c r="C38" s="522"/>
      <c r="D38" s="522"/>
      <c r="E38" s="523" t="s">
        <v>525</v>
      </c>
      <c r="F38" s="523"/>
      <c r="G38" s="523"/>
    </row>
    <row r="39" spans="1:7" ht="15.6" customHeight="1" x14ac:dyDescent="0.3">
      <c r="A39" s="524">
        <v>550.16999999999996</v>
      </c>
      <c r="B39" s="525" t="s">
        <v>537</v>
      </c>
      <c r="C39" s="525"/>
      <c r="D39" s="525"/>
      <c r="E39" s="525"/>
      <c r="F39" s="525"/>
      <c r="G39" s="525"/>
    </row>
    <row r="40" spans="1:7" ht="11.25" customHeight="1" x14ac:dyDescent="0.25">
      <c r="A40" s="526" t="s">
        <v>527</v>
      </c>
      <c r="B40" s="526"/>
      <c r="C40" s="540" t="s">
        <v>528</v>
      </c>
      <c r="D40" s="540"/>
      <c r="E40" s="526"/>
      <c r="F40" s="526"/>
      <c r="G40" s="526"/>
    </row>
    <row r="41" spans="1:7" ht="13.8" customHeight="1" x14ac:dyDescent="0.25">
      <c r="A41" s="520" t="s">
        <v>524</v>
      </c>
      <c r="B41" s="520"/>
      <c r="C41" s="520"/>
      <c r="D41" s="520"/>
      <c r="E41" s="520"/>
      <c r="F41" s="521">
        <v>35426104028872</v>
      </c>
      <c r="G41" s="521"/>
    </row>
    <row r="42" spans="1:7" ht="11.25" customHeight="1" x14ac:dyDescent="0.25">
      <c r="A42" s="522"/>
      <c r="B42" s="522"/>
      <c r="C42" s="522"/>
      <c r="D42" s="522"/>
      <c r="E42" s="523" t="s">
        <v>525</v>
      </c>
      <c r="F42" s="523"/>
      <c r="G42" s="523"/>
    </row>
    <row r="43" spans="1:7" ht="15.6" x14ac:dyDescent="0.3">
      <c r="A43" s="524">
        <f>'[3]И ЭТО ЗАПОЛНИТЬ'!C19</f>
        <v>0</v>
      </c>
      <c r="B43" s="525" t="s">
        <v>526</v>
      </c>
      <c r="C43" s="525"/>
      <c r="D43" s="525"/>
      <c r="E43" s="525"/>
      <c r="F43" s="525"/>
      <c r="G43" s="525"/>
    </row>
    <row r="44" spans="1:7" ht="11.25" customHeight="1" x14ac:dyDescent="0.25">
      <c r="A44" s="526" t="s">
        <v>527</v>
      </c>
      <c r="B44" s="526"/>
      <c r="C44" s="540" t="s">
        <v>528</v>
      </c>
      <c r="D44" s="540"/>
      <c r="E44" s="526"/>
      <c r="F44" s="526"/>
      <c r="G44" s="526"/>
    </row>
    <row r="45" spans="1:7" ht="31.5" customHeight="1" x14ac:dyDescent="0.25">
      <c r="A45" s="528" t="s">
        <v>529</v>
      </c>
      <c r="B45" s="528"/>
      <c r="C45" s="528"/>
      <c r="D45" s="528"/>
      <c r="E45" s="528"/>
      <c r="F45" s="528"/>
      <c r="G45" s="528"/>
    </row>
    <row r="46" spans="1:7" ht="6" customHeight="1" x14ac:dyDescent="0.25">
      <c r="A46" s="529"/>
      <c r="B46" s="522"/>
      <c r="C46" s="522"/>
      <c r="D46" s="522"/>
      <c r="E46" s="522"/>
      <c r="F46" s="522"/>
      <c r="G46" s="522"/>
    </row>
    <row r="47" spans="1:7" ht="18" x14ac:dyDescent="0.25">
      <c r="A47" s="530" t="s">
        <v>530</v>
      </c>
      <c r="B47" s="531"/>
      <c r="C47" s="531"/>
      <c r="D47" s="531"/>
      <c r="E47" s="531"/>
      <c r="F47" s="531"/>
      <c r="G47" s="531"/>
    </row>
    <row r="48" spans="1:7" x14ac:dyDescent="0.25">
      <c r="A48" s="352" t="str">
        <f>[3]ЗАПОЛНИТЬ!$F$30</f>
        <v>Начальник</v>
      </c>
      <c r="B48" s="397"/>
      <c r="C48" s="398"/>
      <c r="D48" s="397"/>
      <c r="E48" s="110" t="str">
        <f>[3]ЗАПОЛНИТЬ!$F$26</f>
        <v>Л. О. Темченко</v>
      </c>
      <c r="F48" s="110"/>
      <c r="G48" s="110"/>
    </row>
    <row r="49" spans="1:7" x14ac:dyDescent="0.25">
      <c r="A49" s="352"/>
      <c r="C49" s="83" t="s">
        <v>97</v>
      </c>
      <c r="D49" s="399"/>
      <c r="E49" s="81" t="s">
        <v>98</v>
      </c>
      <c r="F49" s="81"/>
    </row>
    <row r="50" spans="1:7" x14ac:dyDescent="0.25">
      <c r="A50" s="352" t="str">
        <f>[3]ЗАПОЛНИТЬ!$F$31</f>
        <v>Головний бухгалтер</v>
      </c>
      <c r="C50" s="398"/>
      <c r="D50" s="397"/>
      <c r="E50" s="110" t="str">
        <f>[3]ЗАПОЛНИТЬ!$F$28</f>
        <v>А. М. Трусевич</v>
      </c>
      <c r="F50" s="110"/>
      <c r="G50" s="110"/>
    </row>
    <row r="51" spans="1:7" x14ac:dyDescent="0.25">
      <c r="C51" s="83" t="s">
        <v>97</v>
      </c>
      <c r="D51" s="399"/>
      <c r="E51" s="81" t="s">
        <v>98</v>
      </c>
      <c r="F51" s="81"/>
    </row>
    <row r="52" spans="1:7" ht="0.75" customHeight="1" x14ac:dyDescent="0.25">
      <c r="A52" s="532"/>
      <c r="B52" s="533"/>
      <c r="C52" s="533"/>
      <c r="D52" s="533"/>
      <c r="E52" s="533"/>
      <c r="F52" s="532"/>
      <c r="G52" s="532"/>
    </row>
    <row r="53" spans="1:7" x14ac:dyDescent="0.25">
      <c r="A53" s="534" t="str">
        <f>[3]ЗАПОЛНИТЬ!$C$19</f>
        <v>"12" січня 2016</v>
      </c>
      <c r="B53" s="534"/>
      <c r="C53" s="534"/>
      <c r="D53" s="534"/>
      <c r="E53" s="534"/>
      <c r="F53" s="535"/>
      <c r="G53" s="535"/>
    </row>
    <row r="54" spans="1:7" ht="11.25" customHeight="1" x14ac:dyDescent="0.25">
      <c r="A54" s="529"/>
      <c r="B54" s="522"/>
      <c r="C54" s="522"/>
      <c r="D54" s="522"/>
      <c r="E54" s="522"/>
      <c r="F54" s="529"/>
      <c r="G54" s="529"/>
    </row>
    <row r="55" spans="1:7" ht="13.8" customHeight="1" x14ac:dyDescent="0.25">
      <c r="A55" s="536" t="s">
        <v>531</v>
      </c>
      <c r="B55" s="536"/>
      <c r="C55" s="536"/>
      <c r="D55" s="536"/>
      <c r="E55" s="536"/>
      <c r="F55" s="537"/>
      <c r="G55" s="537"/>
    </row>
    <row r="56" spans="1:7" ht="0.75" customHeight="1" x14ac:dyDescent="0.25">
      <c r="A56" s="537"/>
      <c r="B56" s="538"/>
      <c r="C56" s="538"/>
      <c r="D56" s="538"/>
      <c r="E56" s="538"/>
      <c r="F56" s="537"/>
      <c r="G56" s="537"/>
    </row>
    <row r="57" spans="1:7" ht="13.8" customHeight="1" x14ac:dyDescent="0.25">
      <c r="A57" s="534" t="s">
        <v>532</v>
      </c>
      <c r="B57" s="534"/>
      <c r="C57" s="534"/>
      <c r="D57" s="534"/>
      <c r="E57" s="534"/>
      <c r="F57" s="534"/>
      <c r="G57" s="534"/>
    </row>
    <row r="58" spans="1:7" ht="14.25" customHeight="1" x14ac:dyDescent="0.25">
      <c r="A58" s="529"/>
      <c r="B58" s="522"/>
      <c r="C58" s="522"/>
      <c r="D58" s="522"/>
      <c r="E58" s="522"/>
      <c r="F58" s="522"/>
      <c r="G58" s="522"/>
    </row>
    <row r="59" spans="1:7" x14ac:dyDescent="0.25">
      <c r="A59" s="534" t="str">
        <f>[3]ЗАПОЛНИТЬ!$C$19</f>
        <v>"12" січня 2016</v>
      </c>
      <c r="B59" s="534"/>
      <c r="C59" s="534"/>
      <c r="D59" s="534"/>
      <c r="E59" s="534"/>
      <c r="F59" s="535"/>
      <c r="G59" s="535"/>
    </row>
    <row r="60" spans="1:7" ht="10.5" customHeight="1" x14ac:dyDescent="0.25">
      <c r="A60" s="532"/>
      <c r="B60" s="522"/>
      <c r="C60" s="522"/>
      <c r="D60" s="522"/>
      <c r="E60" s="522"/>
      <c r="F60" s="522"/>
      <c r="G60" s="522"/>
    </row>
    <row r="61" spans="1:7" ht="18" customHeight="1" x14ac:dyDescent="0.25">
      <c r="A61" s="520" t="s">
        <v>533</v>
      </c>
      <c r="B61" s="520"/>
      <c r="C61" s="520"/>
      <c r="D61" s="520"/>
      <c r="E61" s="520"/>
      <c r="F61" s="522"/>
      <c r="G61" s="522"/>
    </row>
    <row r="62" spans="1:7" ht="18" x14ac:dyDescent="0.25">
      <c r="A62" s="539"/>
      <c r="B62" s="522"/>
      <c r="C62" s="522"/>
      <c r="D62" s="522"/>
      <c r="E62" s="522"/>
      <c r="F62" s="522"/>
      <c r="G62" s="522"/>
    </row>
    <row r="63" spans="1:7" ht="18" x14ac:dyDescent="0.25">
      <c r="A63" s="532" t="s">
        <v>97</v>
      </c>
      <c r="B63" s="522"/>
      <c r="C63" s="522"/>
      <c r="D63" s="522"/>
      <c r="E63" s="522"/>
      <c r="F63" s="522"/>
      <c r="G63" s="522"/>
    </row>
  </sheetData>
  <mergeCells count="108">
    <mergeCell ref="B63:E63"/>
    <mergeCell ref="F63:G63"/>
    <mergeCell ref="A59:E59"/>
    <mergeCell ref="B60:E60"/>
    <mergeCell ref="F60:G60"/>
    <mergeCell ref="A61:E61"/>
    <mergeCell ref="F61:G61"/>
    <mergeCell ref="B62:E62"/>
    <mergeCell ref="F62:G62"/>
    <mergeCell ref="B54:E54"/>
    <mergeCell ref="A55:E55"/>
    <mergeCell ref="B56:E56"/>
    <mergeCell ref="A57:G57"/>
    <mergeCell ref="B58:E58"/>
    <mergeCell ref="F58:G58"/>
    <mergeCell ref="E48:G48"/>
    <mergeCell ref="E49:F49"/>
    <mergeCell ref="E50:G50"/>
    <mergeCell ref="E51:F51"/>
    <mergeCell ref="B52:E52"/>
    <mergeCell ref="A53:E53"/>
    <mergeCell ref="A44:B44"/>
    <mergeCell ref="C44:D44"/>
    <mergeCell ref="E44:G44"/>
    <mergeCell ref="A45:G45"/>
    <mergeCell ref="B46:E46"/>
    <mergeCell ref="F46:G46"/>
    <mergeCell ref="A41:E41"/>
    <mergeCell ref="F41:G41"/>
    <mergeCell ref="A42:B42"/>
    <mergeCell ref="C42:D42"/>
    <mergeCell ref="E42:G42"/>
    <mergeCell ref="B43:G43"/>
    <mergeCell ref="A38:B38"/>
    <mergeCell ref="C38:D38"/>
    <mergeCell ref="E38:G38"/>
    <mergeCell ref="B39:G39"/>
    <mergeCell ref="A40:B40"/>
    <mergeCell ref="C40:D40"/>
    <mergeCell ref="E40:G40"/>
    <mergeCell ref="B35:G35"/>
    <mergeCell ref="A36:B36"/>
    <mergeCell ref="C36:D36"/>
    <mergeCell ref="E36:G36"/>
    <mergeCell ref="A37:E37"/>
    <mergeCell ref="F37:G37"/>
    <mergeCell ref="A32:B32"/>
    <mergeCell ref="C32:D32"/>
    <mergeCell ref="E32:G32"/>
    <mergeCell ref="A33:E33"/>
    <mergeCell ref="F33:G33"/>
    <mergeCell ref="A34:B34"/>
    <mergeCell ref="C34:D34"/>
    <mergeCell ref="E34:G34"/>
    <mergeCell ref="A29:E29"/>
    <mergeCell ref="F29:G29"/>
    <mergeCell ref="A30:B30"/>
    <mergeCell ref="C30:D30"/>
    <mergeCell ref="E30:G30"/>
    <mergeCell ref="B31:G31"/>
    <mergeCell ref="A26:B26"/>
    <mergeCell ref="C26:D26"/>
    <mergeCell ref="E26:G26"/>
    <mergeCell ref="B27:G27"/>
    <mergeCell ref="A28:B28"/>
    <mergeCell ref="C28:D28"/>
    <mergeCell ref="E28:G28"/>
    <mergeCell ref="B23:G23"/>
    <mergeCell ref="A24:B24"/>
    <mergeCell ref="C24:D24"/>
    <mergeCell ref="E24:G24"/>
    <mergeCell ref="A25:E25"/>
    <mergeCell ref="F25:G25"/>
    <mergeCell ref="A20:B20"/>
    <mergeCell ref="C20:D20"/>
    <mergeCell ref="E20:G20"/>
    <mergeCell ref="A21:E21"/>
    <mergeCell ref="F21:G21"/>
    <mergeCell ref="A22:B22"/>
    <mergeCell ref="C22:D22"/>
    <mergeCell ref="E22:G22"/>
    <mergeCell ref="A17:E17"/>
    <mergeCell ref="F17:G17"/>
    <mergeCell ref="A18:B18"/>
    <mergeCell ref="C18:D18"/>
    <mergeCell ref="E18:G18"/>
    <mergeCell ref="B19:G19"/>
    <mergeCell ref="A14:B14"/>
    <mergeCell ref="C14:D14"/>
    <mergeCell ref="E14:G14"/>
    <mergeCell ref="B15:G15"/>
    <mergeCell ref="A16:B16"/>
    <mergeCell ref="C16:D16"/>
    <mergeCell ref="E16:G16"/>
    <mergeCell ref="A10:B10"/>
    <mergeCell ref="C10:D10"/>
    <mergeCell ref="E10:G10"/>
    <mergeCell ref="A11:G12"/>
    <mergeCell ref="A13:E13"/>
    <mergeCell ref="F13:G13"/>
    <mergeCell ref="E1:G3"/>
    <mergeCell ref="A4:G4"/>
    <mergeCell ref="A5:G5"/>
    <mergeCell ref="A6:G6"/>
    <mergeCell ref="A7:G7"/>
    <mergeCell ref="A9:B9"/>
    <mergeCell ref="C9:D9"/>
    <mergeCell ref="E9:G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topLeftCell="A16" workbookViewId="0">
      <selection activeCell="A4" sqref="A4:G4"/>
    </sheetView>
  </sheetViews>
  <sheetFormatPr defaultColWidth="9.109375" defaultRowHeight="13.8" x14ac:dyDescent="0.25"/>
  <cols>
    <col min="1" max="1" width="15.44140625" style="3" customWidth="1"/>
    <col min="2" max="2" width="21.109375" style="3" customWidth="1"/>
    <col min="3" max="3" width="9.109375" style="3" customWidth="1"/>
    <col min="4" max="4" width="11.109375" style="3" customWidth="1"/>
    <col min="5" max="5" width="9.88671875" style="3" customWidth="1"/>
    <col min="6" max="6" width="14" style="3" customWidth="1"/>
    <col min="7" max="7" width="17.6640625" style="3" customWidth="1"/>
    <col min="8" max="256" width="9.109375" style="3"/>
    <col min="257" max="257" width="15.44140625" style="3" customWidth="1"/>
    <col min="258" max="258" width="21.109375" style="3" customWidth="1"/>
    <col min="259" max="259" width="9.109375" style="3" customWidth="1"/>
    <col min="260" max="260" width="11.109375" style="3" customWidth="1"/>
    <col min="261" max="261" width="9.88671875" style="3" customWidth="1"/>
    <col min="262" max="262" width="14" style="3" customWidth="1"/>
    <col min="263" max="263" width="17.6640625" style="3" customWidth="1"/>
    <col min="264" max="512" width="9.109375" style="3"/>
    <col min="513" max="513" width="15.44140625" style="3" customWidth="1"/>
    <col min="514" max="514" width="21.109375" style="3" customWidth="1"/>
    <col min="515" max="515" width="9.109375" style="3" customWidth="1"/>
    <col min="516" max="516" width="11.109375" style="3" customWidth="1"/>
    <col min="517" max="517" width="9.88671875" style="3" customWidth="1"/>
    <col min="518" max="518" width="14" style="3" customWidth="1"/>
    <col min="519" max="519" width="17.6640625" style="3" customWidth="1"/>
    <col min="520" max="768" width="9.109375" style="3"/>
    <col min="769" max="769" width="15.44140625" style="3" customWidth="1"/>
    <col min="770" max="770" width="21.109375" style="3" customWidth="1"/>
    <col min="771" max="771" width="9.109375" style="3" customWidth="1"/>
    <col min="772" max="772" width="11.109375" style="3" customWidth="1"/>
    <col min="773" max="773" width="9.88671875" style="3" customWidth="1"/>
    <col min="774" max="774" width="14" style="3" customWidth="1"/>
    <col min="775" max="775" width="17.6640625" style="3" customWidth="1"/>
    <col min="776" max="1024" width="9.109375" style="3"/>
    <col min="1025" max="1025" width="15.44140625" style="3" customWidth="1"/>
    <col min="1026" max="1026" width="21.109375" style="3" customWidth="1"/>
    <col min="1027" max="1027" width="9.109375" style="3" customWidth="1"/>
    <col min="1028" max="1028" width="11.109375" style="3" customWidth="1"/>
    <col min="1029" max="1029" width="9.88671875" style="3" customWidth="1"/>
    <col min="1030" max="1030" width="14" style="3" customWidth="1"/>
    <col min="1031" max="1031" width="17.6640625" style="3" customWidth="1"/>
    <col min="1032" max="1280" width="9.109375" style="3"/>
    <col min="1281" max="1281" width="15.44140625" style="3" customWidth="1"/>
    <col min="1282" max="1282" width="21.109375" style="3" customWidth="1"/>
    <col min="1283" max="1283" width="9.109375" style="3" customWidth="1"/>
    <col min="1284" max="1284" width="11.109375" style="3" customWidth="1"/>
    <col min="1285" max="1285" width="9.88671875" style="3" customWidth="1"/>
    <col min="1286" max="1286" width="14" style="3" customWidth="1"/>
    <col min="1287" max="1287" width="17.6640625" style="3" customWidth="1"/>
    <col min="1288" max="1536" width="9.109375" style="3"/>
    <col min="1537" max="1537" width="15.44140625" style="3" customWidth="1"/>
    <col min="1538" max="1538" width="21.109375" style="3" customWidth="1"/>
    <col min="1539" max="1539" width="9.109375" style="3" customWidth="1"/>
    <col min="1540" max="1540" width="11.109375" style="3" customWidth="1"/>
    <col min="1541" max="1541" width="9.88671875" style="3" customWidth="1"/>
    <col min="1542" max="1542" width="14" style="3" customWidth="1"/>
    <col min="1543" max="1543" width="17.6640625" style="3" customWidth="1"/>
    <col min="1544" max="1792" width="9.109375" style="3"/>
    <col min="1793" max="1793" width="15.44140625" style="3" customWidth="1"/>
    <col min="1794" max="1794" width="21.109375" style="3" customWidth="1"/>
    <col min="1795" max="1795" width="9.109375" style="3" customWidth="1"/>
    <col min="1796" max="1796" width="11.109375" style="3" customWidth="1"/>
    <col min="1797" max="1797" width="9.88671875" style="3" customWidth="1"/>
    <col min="1798" max="1798" width="14" style="3" customWidth="1"/>
    <col min="1799" max="1799" width="17.6640625" style="3" customWidth="1"/>
    <col min="1800" max="2048" width="9.109375" style="3"/>
    <col min="2049" max="2049" width="15.44140625" style="3" customWidth="1"/>
    <col min="2050" max="2050" width="21.109375" style="3" customWidth="1"/>
    <col min="2051" max="2051" width="9.109375" style="3" customWidth="1"/>
    <col min="2052" max="2052" width="11.109375" style="3" customWidth="1"/>
    <col min="2053" max="2053" width="9.88671875" style="3" customWidth="1"/>
    <col min="2054" max="2054" width="14" style="3" customWidth="1"/>
    <col min="2055" max="2055" width="17.6640625" style="3" customWidth="1"/>
    <col min="2056" max="2304" width="9.109375" style="3"/>
    <col min="2305" max="2305" width="15.44140625" style="3" customWidth="1"/>
    <col min="2306" max="2306" width="21.109375" style="3" customWidth="1"/>
    <col min="2307" max="2307" width="9.109375" style="3" customWidth="1"/>
    <col min="2308" max="2308" width="11.109375" style="3" customWidth="1"/>
    <col min="2309" max="2309" width="9.88671875" style="3" customWidth="1"/>
    <col min="2310" max="2310" width="14" style="3" customWidth="1"/>
    <col min="2311" max="2311" width="17.6640625" style="3" customWidth="1"/>
    <col min="2312" max="2560" width="9.109375" style="3"/>
    <col min="2561" max="2561" width="15.44140625" style="3" customWidth="1"/>
    <col min="2562" max="2562" width="21.109375" style="3" customWidth="1"/>
    <col min="2563" max="2563" width="9.109375" style="3" customWidth="1"/>
    <col min="2564" max="2564" width="11.109375" style="3" customWidth="1"/>
    <col min="2565" max="2565" width="9.88671875" style="3" customWidth="1"/>
    <col min="2566" max="2566" width="14" style="3" customWidth="1"/>
    <col min="2567" max="2567" width="17.6640625" style="3" customWidth="1"/>
    <col min="2568" max="2816" width="9.109375" style="3"/>
    <col min="2817" max="2817" width="15.44140625" style="3" customWidth="1"/>
    <col min="2818" max="2818" width="21.109375" style="3" customWidth="1"/>
    <col min="2819" max="2819" width="9.109375" style="3" customWidth="1"/>
    <col min="2820" max="2820" width="11.109375" style="3" customWidth="1"/>
    <col min="2821" max="2821" width="9.88671875" style="3" customWidth="1"/>
    <col min="2822" max="2822" width="14" style="3" customWidth="1"/>
    <col min="2823" max="2823" width="17.6640625" style="3" customWidth="1"/>
    <col min="2824" max="3072" width="9.109375" style="3"/>
    <col min="3073" max="3073" width="15.44140625" style="3" customWidth="1"/>
    <col min="3074" max="3074" width="21.109375" style="3" customWidth="1"/>
    <col min="3075" max="3075" width="9.109375" style="3" customWidth="1"/>
    <col min="3076" max="3076" width="11.109375" style="3" customWidth="1"/>
    <col min="3077" max="3077" width="9.88671875" style="3" customWidth="1"/>
    <col min="3078" max="3078" width="14" style="3" customWidth="1"/>
    <col min="3079" max="3079" width="17.6640625" style="3" customWidth="1"/>
    <col min="3080" max="3328" width="9.109375" style="3"/>
    <col min="3329" max="3329" width="15.44140625" style="3" customWidth="1"/>
    <col min="3330" max="3330" width="21.109375" style="3" customWidth="1"/>
    <col min="3331" max="3331" width="9.109375" style="3" customWidth="1"/>
    <col min="3332" max="3332" width="11.109375" style="3" customWidth="1"/>
    <col min="3333" max="3333" width="9.88671875" style="3" customWidth="1"/>
    <col min="3334" max="3334" width="14" style="3" customWidth="1"/>
    <col min="3335" max="3335" width="17.6640625" style="3" customWidth="1"/>
    <col min="3336" max="3584" width="9.109375" style="3"/>
    <col min="3585" max="3585" width="15.44140625" style="3" customWidth="1"/>
    <col min="3586" max="3586" width="21.109375" style="3" customWidth="1"/>
    <col min="3587" max="3587" width="9.109375" style="3" customWidth="1"/>
    <col min="3588" max="3588" width="11.109375" style="3" customWidth="1"/>
    <col min="3589" max="3589" width="9.88671875" style="3" customWidth="1"/>
    <col min="3590" max="3590" width="14" style="3" customWidth="1"/>
    <col min="3591" max="3591" width="17.6640625" style="3" customWidth="1"/>
    <col min="3592" max="3840" width="9.109375" style="3"/>
    <col min="3841" max="3841" width="15.44140625" style="3" customWidth="1"/>
    <col min="3842" max="3842" width="21.109375" style="3" customWidth="1"/>
    <col min="3843" max="3843" width="9.109375" style="3" customWidth="1"/>
    <col min="3844" max="3844" width="11.109375" style="3" customWidth="1"/>
    <col min="3845" max="3845" width="9.88671875" style="3" customWidth="1"/>
    <col min="3846" max="3846" width="14" style="3" customWidth="1"/>
    <col min="3847" max="3847" width="17.6640625" style="3" customWidth="1"/>
    <col min="3848" max="4096" width="9.109375" style="3"/>
    <col min="4097" max="4097" width="15.44140625" style="3" customWidth="1"/>
    <col min="4098" max="4098" width="21.109375" style="3" customWidth="1"/>
    <col min="4099" max="4099" width="9.109375" style="3" customWidth="1"/>
    <col min="4100" max="4100" width="11.109375" style="3" customWidth="1"/>
    <col min="4101" max="4101" width="9.88671875" style="3" customWidth="1"/>
    <col min="4102" max="4102" width="14" style="3" customWidth="1"/>
    <col min="4103" max="4103" width="17.6640625" style="3" customWidth="1"/>
    <col min="4104" max="4352" width="9.109375" style="3"/>
    <col min="4353" max="4353" width="15.44140625" style="3" customWidth="1"/>
    <col min="4354" max="4354" width="21.109375" style="3" customWidth="1"/>
    <col min="4355" max="4355" width="9.109375" style="3" customWidth="1"/>
    <col min="4356" max="4356" width="11.109375" style="3" customWidth="1"/>
    <col min="4357" max="4357" width="9.88671875" style="3" customWidth="1"/>
    <col min="4358" max="4358" width="14" style="3" customWidth="1"/>
    <col min="4359" max="4359" width="17.6640625" style="3" customWidth="1"/>
    <col min="4360" max="4608" width="9.109375" style="3"/>
    <col min="4609" max="4609" width="15.44140625" style="3" customWidth="1"/>
    <col min="4610" max="4610" width="21.109375" style="3" customWidth="1"/>
    <col min="4611" max="4611" width="9.109375" style="3" customWidth="1"/>
    <col min="4612" max="4612" width="11.109375" style="3" customWidth="1"/>
    <col min="4613" max="4613" width="9.88671875" style="3" customWidth="1"/>
    <col min="4614" max="4614" width="14" style="3" customWidth="1"/>
    <col min="4615" max="4615" width="17.6640625" style="3" customWidth="1"/>
    <col min="4616" max="4864" width="9.109375" style="3"/>
    <col min="4865" max="4865" width="15.44140625" style="3" customWidth="1"/>
    <col min="4866" max="4866" width="21.109375" style="3" customWidth="1"/>
    <col min="4867" max="4867" width="9.109375" style="3" customWidth="1"/>
    <col min="4868" max="4868" width="11.109375" style="3" customWidth="1"/>
    <col min="4869" max="4869" width="9.88671875" style="3" customWidth="1"/>
    <col min="4870" max="4870" width="14" style="3" customWidth="1"/>
    <col min="4871" max="4871" width="17.6640625" style="3" customWidth="1"/>
    <col min="4872" max="5120" width="9.109375" style="3"/>
    <col min="5121" max="5121" width="15.44140625" style="3" customWidth="1"/>
    <col min="5122" max="5122" width="21.109375" style="3" customWidth="1"/>
    <col min="5123" max="5123" width="9.109375" style="3" customWidth="1"/>
    <col min="5124" max="5124" width="11.109375" style="3" customWidth="1"/>
    <col min="5125" max="5125" width="9.88671875" style="3" customWidth="1"/>
    <col min="5126" max="5126" width="14" style="3" customWidth="1"/>
    <col min="5127" max="5127" width="17.6640625" style="3" customWidth="1"/>
    <col min="5128" max="5376" width="9.109375" style="3"/>
    <col min="5377" max="5377" width="15.44140625" style="3" customWidth="1"/>
    <col min="5378" max="5378" width="21.109375" style="3" customWidth="1"/>
    <col min="5379" max="5379" width="9.109375" style="3" customWidth="1"/>
    <col min="5380" max="5380" width="11.109375" style="3" customWidth="1"/>
    <col min="5381" max="5381" width="9.88671875" style="3" customWidth="1"/>
    <col min="5382" max="5382" width="14" style="3" customWidth="1"/>
    <col min="5383" max="5383" width="17.6640625" style="3" customWidth="1"/>
    <col min="5384" max="5632" width="9.109375" style="3"/>
    <col min="5633" max="5633" width="15.44140625" style="3" customWidth="1"/>
    <col min="5634" max="5634" width="21.109375" style="3" customWidth="1"/>
    <col min="5635" max="5635" width="9.109375" style="3" customWidth="1"/>
    <col min="5636" max="5636" width="11.109375" style="3" customWidth="1"/>
    <col min="5637" max="5637" width="9.88671875" style="3" customWidth="1"/>
    <col min="5638" max="5638" width="14" style="3" customWidth="1"/>
    <col min="5639" max="5639" width="17.6640625" style="3" customWidth="1"/>
    <col min="5640" max="5888" width="9.109375" style="3"/>
    <col min="5889" max="5889" width="15.44140625" style="3" customWidth="1"/>
    <col min="5890" max="5890" width="21.109375" style="3" customWidth="1"/>
    <col min="5891" max="5891" width="9.109375" style="3" customWidth="1"/>
    <col min="5892" max="5892" width="11.109375" style="3" customWidth="1"/>
    <col min="5893" max="5893" width="9.88671875" style="3" customWidth="1"/>
    <col min="5894" max="5894" width="14" style="3" customWidth="1"/>
    <col min="5895" max="5895" width="17.6640625" style="3" customWidth="1"/>
    <col min="5896" max="6144" width="9.109375" style="3"/>
    <col min="6145" max="6145" width="15.44140625" style="3" customWidth="1"/>
    <col min="6146" max="6146" width="21.109375" style="3" customWidth="1"/>
    <col min="6147" max="6147" width="9.109375" style="3" customWidth="1"/>
    <col min="6148" max="6148" width="11.109375" style="3" customWidth="1"/>
    <col min="6149" max="6149" width="9.88671875" style="3" customWidth="1"/>
    <col min="6150" max="6150" width="14" style="3" customWidth="1"/>
    <col min="6151" max="6151" width="17.6640625" style="3" customWidth="1"/>
    <col min="6152" max="6400" width="9.109375" style="3"/>
    <col min="6401" max="6401" width="15.44140625" style="3" customWidth="1"/>
    <col min="6402" max="6402" width="21.109375" style="3" customWidth="1"/>
    <col min="6403" max="6403" width="9.109375" style="3" customWidth="1"/>
    <col min="6404" max="6404" width="11.109375" style="3" customWidth="1"/>
    <col min="6405" max="6405" width="9.88671875" style="3" customWidth="1"/>
    <col min="6406" max="6406" width="14" style="3" customWidth="1"/>
    <col min="6407" max="6407" width="17.6640625" style="3" customWidth="1"/>
    <col min="6408" max="6656" width="9.109375" style="3"/>
    <col min="6657" max="6657" width="15.44140625" style="3" customWidth="1"/>
    <col min="6658" max="6658" width="21.109375" style="3" customWidth="1"/>
    <col min="6659" max="6659" width="9.109375" style="3" customWidth="1"/>
    <col min="6660" max="6660" width="11.109375" style="3" customWidth="1"/>
    <col min="6661" max="6661" width="9.88671875" style="3" customWidth="1"/>
    <col min="6662" max="6662" width="14" style="3" customWidth="1"/>
    <col min="6663" max="6663" width="17.6640625" style="3" customWidth="1"/>
    <col min="6664" max="6912" width="9.109375" style="3"/>
    <col min="6913" max="6913" width="15.44140625" style="3" customWidth="1"/>
    <col min="6914" max="6914" width="21.109375" style="3" customWidth="1"/>
    <col min="6915" max="6915" width="9.109375" style="3" customWidth="1"/>
    <col min="6916" max="6916" width="11.109375" style="3" customWidth="1"/>
    <col min="6917" max="6917" width="9.88671875" style="3" customWidth="1"/>
    <col min="6918" max="6918" width="14" style="3" customWidth="1"/>
    <col min="6919" max="6919" width="17.6640625" style="3" customWidth="1"/>
    <col min="6920" max="7168" width="9.109375" style="3"/>
    <col min="7169" max="7169" width="15.44140625" style="3" customWidth="1"/>
    <col min="7170" max="7170" width="21.109375" style="3" customWidth="1"/>
    <col min="7171" max="7171" width="9.109375" style="3" customWidth="1"/>
    <col min="7172" max="7172" width="11.109375" style="3" customWidth="1"/>
    <col min="7173" max="7173" width="9.88671875" style="3" customWidth="1"/>
    <col min="7174" max="7174" width="14" style="3" customWidth="1"/>
    <col min="7175" max="7175" width="17.6640625" style="3" customWidth="1"/>
    <col min="7176" max="7424" width="9.109375" style="3"/>
    <col min="7425" max="7425" width="15.44140625" style="3" customWidth="1"/>
    <col min="7426" max="7426" width="21.109375" style="3" customWidth="1"/>
    <col min="7427" max="7427" width="9.109375" style="3" customWidth="1"/>
    <col min="7428" max="7428" width="11.109375" style="3" customWidth="1"/>
    <col min="7429" max="7429" width="9.88671875" style="3" customWidth="1"/>
    <col min="7430" max="7430" width="14" style="3" customWidth="1"/>
    <col min="7431" max="7431" width="17.6640625" style="3" customWidth="1"/>
    <col min="7432" max="7680" width="9.109375" style="3"/>
    <col min="7681" max="7681" width="15.44140625" style="3" customWidth="1"/>
    <col min="7682" max="7682" width="21.109375" style="3" customWidth="1"/>
    <col min="7683" max="7683" width="9.109375" style="3" customWidth="1"/>
    <col min="7684" max="7684" width="11.109375" style="3" customWidth="1"/>
    <col min="7685" max="7685" width="9.88671875" style="3" customWidth="1"/>
    <col min="7686" max="7686" width="14" style="3" customWidth="1"/>
    <col min="7687" max="7687" width="17.6640625" style="3" customWidth="1"/>
    <col min="7688" max="7936" width="9.109375" style="3"/>
    <col min="7937" max="7937" width="15.44140625" style="3" customWidth="1"/>
    <col min="7938" max="7938" width="21.109375" style="3" customWidth="1"/>
    <col min="7939" max="7939" width="9.109375" style="3" customWidth="1"/>
    <col min="7940" max="7940" width="11.109375" style="3" customWidth="1"/>
    <col min="7941" max="7941" width="9.88671875" style="3" customWidth="1"/>
    <col min="7942" max="7942" width="14" style="3" customWidth="1"/>
    <col min="7943" max="7943" width="17.6640625" style="3" customWidth="1"/>
    <col min="7944" max="8192" width="9.109375" style="3"/>
    <col min="8193" max="8193" width="15.44140625" style="3" customWidth="1"/>
    <col min="8194" max="8194" width="21.109375" style="3" customWidth="1"/>
    <col min="8195" max="8195" width="9.109375" style="3" customWidth="1"/>
    <col min="8196" max="8196" width="11.109375" style="3" customWidth="1"/>
    <col min="8197" max="8197" width="9.88671875" style="3" customWidth="1"/>
    <col min="8198" max="8198" width="14" style="3" customWidth="1"/>
    <col min="8199" max="8199" width="17.6640625" style="3" customWidth="1"/>
    <col min="8200" max="8448" width="9.109375" style="3"/>
    <col min="8449" max="8449" width="15.44140625" style="3" customWidth="1"/>
    <col min="8450" max="8450" width="21.109375" style="3" customWidth="1"/>
    <col min="8451" max="8451" width="9.109375" style="3" customWidth="1"/>
    <col min="8452" max="8452" width="11.109375" style="3" customWidth="1"/>
    <col min="8453" max="8453" width="9.88671875" style="3" customWidth="1"/>
    <col min="8454" max="8454" width="14" style="3" customWidth="1"/>
    <col min="8455" max="8455" width="17.6640625" style="3" customWidth="1"/>
    <col min="8456" max="8704" width="9.109375" style="3"/>
    <col min="8705" max="8705" width="15.44140625" style="3" customWidth="1"/>
    <col min="8706" max="8706" width="21.109375" style="3" customWidth="1"/>
    <col min="8707" max="8707" width="9.109375" style="3" customWidth="1"/>
    <col min="8708" max="8708" width="11.109375" style="3" customWidth="1"/>
    <col min="8709" max="8709" width="9.88671875" style="3" customWidth="1"/>
    <col min="8710" max="8710" width="14" style="3" customWidth="1"/>
    <col min="8711" max="8711" width="17.6640625" style="3" customWidth="1"/>
    <col min="8712" max="8960" width="9.109375" style="3"/>
    <col min="8961" max="8961" width="15.44140625" style="3" customWidth="1"/>
    <col min="8962" max="8962" width="21.109375" style="3" customWidth="1"/>
    <col min="8963" max="8963" width="9.109375" style="3" customWidth="1"/>
    <col min="8964" max="8964" width="11.109375" style="3" customWidth="1"/>
    <col min="8965" max="8965" width="9.88671875" style="3" customWidth="1"/>
    <col min="8966" max="8966" width="14" style="3" customWidth="1"/>
    <col min="8967" max="8967" width="17.6640625" style="3" customWidth="1"/>
    <col min="8968" max="9216" width="9.109375" style="3"/>
    <col min="9217" max="9217" width="15.44140625" style="3" customWidth="1"/>
    <col min="9218" max="9218" width="21.109375" style="3" customWidth="1"/>
    <col min="9219" max="9219" width="9.109375" style="3" customWidth="1"/>
    <col min="9220" max="9220" width="11.109375" style="3" customWidth="1"/>
    <col min="9221" max="9221" width="9.88671875" style="3" customWidth="1"/>
    <col min="9222" max="9222" width="14" style="3" customWidth="1"/>
    <col min="9223" max="9223" width="17.6640625" style="3" customWidth="1"/>
    <col min="9224" max="9472" width="9.109375" style="3"/>
    <col min="9473" max="9473" width="15.44140625" style="3" customWidth="1"/>
    <col min="9474" max="9474" width="21.109375" style="3" customWidth="1"/>
    <col min="9475" max="9475" width="9.109375" style="3" customWidth="1"/>
    <col min="9476" max="9476" width="11.109375" style="3" customWidth="1"/>
    <col min="9477" max="9477" width="9.88671875" style="3" customWidth="1"/>
    <col min="9478" max="9478" width="14" style="3" customWidth="1"/>
    <col min="9479" max="9479" width="17.6640625" style="3" customWidth="1"/>
    <col min="9480" max="9728" width="9.109375" style="3"/>
    <col min="9729" max="9729" width="15.44140625" style="3" customWidth="1"/>
    <col min="9730" max="9730" width="21.109375" style="3" customWidth="1"/>
    <col min="9731" max="9731" width="9.109375" style="3" customWidth="1"/>
    <col min="9732" max="9732" width="11.109375" style="3" customWidth="1"/>
    <col min="9733" max="9733" width="9.88671875" style="3" customWidth="1"/>
    <col min="9734" max="9734" width="14" style="3" customWidth="1"/>
    <col min="9735" max="9735" width="17.6640625" style="3" customWidth="1"/>
    <col min="9736" max="9984" width="9.109375" style="3"/>
    <col min="9985" max="9985" width="15.44140625" style="3" customWidth="1"/>
    <col min="9986" max="9986" width="21.109375" style="3" customWidth="1"/>
    <col min="9987" max="9987" width="9.109375" style="3" customWidth="1"/>
    <col min="9988" max="9988" width="11.109375" style="3" customWidth="1"/>
    <col min="9989" max="9989" width="9.88671875" style="3" customWidth="1"/>
    <col min="9990" max="9990" width="14" style="3" customWidth="1"/>
    <col min="9991" max="9991" width="17.6640625" style="3" customWidth="1"/>
    <col min="9992" max="10240" width="9.109375" style="3"/>
    <col min="10241" max="10241" width="15.44140625" style="3" customWidth="1"/>
    <col min="10242" max="10242" width="21.109375" style="3" customWidth="1"/>
    <col min="10243" max="10243" width="9.109375" style="3" customWidth="1"/>
    <col min="10244" max="10244" width="11.109375" style="3" customWidth="1"/>
    <col min="10245" max="10245" width="9.88671875" style="3" customWidth="1"/>
    <col min="10246" max="10246" width="14" style="3" customWidth="1"/>
    <col min="10247" max="10247" width="17.6640625" style="3" customWidth="1"/>
    <col min="10248" max="10496" width="9.109375" style="3"/>
    <col min="10497" max="10497" width="15.44140625" style="3" customWidth="1"/>
    <col min="10498" max="10498" width="21.109375" style="3" customWidth="1"/>
    <col min="10499" max="10499" width="9.109375" style="3" customWidth="1"/>
    <col min="10500" max="10500" width="11.109375" style="3" customWidth="1"/>
    <col min="10501" max="10501" width="9.88671875" style="3" customWidth="1"/>
    <col min="10502" max="10502" width="14" style="3" customWidth="1"/>
    <col min="10503" max="10503" width="17.6640625" style="3" customWidth="1"/>
    <col min="10504" max="10752" width="9.109375" style="3"/>
    <col min="10753" max="10753" width="15.44140625" style="3" customWidth="1"/>
    <col min="10754" max="10754" width="21.109375" style="3" customWidth="1"/>
    <col min="10755" max="10755" width="9.109375" style="3" customWidth="1"/>
    <col min="10756" max="10756" width="11.109375" style="3" customWidth="1"/>
    <col min="10757" max="10757" width="9.88671875" style="3" customWidth="1"/>
    <col min="10758" max="10758" width="14" style="3" customWidth="1"/>
    <col min="10759" max="10759" width="17.6640625" style="3" customWidth="1"/>
    <col min="10760" max="11008" width="9.109375" style="3"/>
    <col min="11009" max="11009" width="15.44140625" style="3" customWidth="1"/>
    <col min="11010" max="11010" width="21.109375" style="3" customWidth="1"/>
    <col min="11011" max="11011" width="9.109375" style="3" customWidth="1"/>
    <col min="11012" max="11012" width="11.109375" style="3" customWidth="1"/>
    <col min="11013" max="11013" width="9.88671875" style="3" customWidth="1"/>
    <col min="11014" max="11014" width="14" style="3" customWidth="1"/>
    <col min="11015" max="11015" width="17.6640625" style="3" customWidth="1"/>
    <col min="11016" max="11264" width="9.109375" style="3"/>
    <col min="11265" max="11265" width="15.44140625" style="3" customWidth="1"/>
    <col min="11266" max="11266" width="21.109375" style="3" customWidth="1"/>
    <col min="11267" max="11267" width="9.109375" style="3" customWidth="1"/>
    <col min="11268" max="11268" width="11.109375" style="3" customWidth="1"/>
    <col min="11269" max="11269" width="9.88671875" style="3" customWidth="1"/>
    <col min="11270" max="11270" width="14" style="3" customWidth="1"/>
    <col min="11271" max="11271" width="17.6640625" style="3" customWidth="1"/>
    <col min="11272" max="11520" width="9.109375" style="3"/>
    <col min="11521" max="11521" width="15.44140625" style="3" customWidth="1"/>
    <col min="11522" max="11522" width="21.109375" style="3" customWidth="1"/>
    <col min="11523" max="11523" width="9.109375" style="3" customWidth="1"/>
    <col min="11524" max="11524" width="11.109375" style="3" customWidth="1"/>
    <col min="11525" max="11525" width="9.88671875" style="3" customWidth="1"/>
    <col min="11526" max="11526" width="14" style="3" customWidth="1"/>
    <col min="11527" max="11527" width="17.6640625" style="3" customWidth="1"/>
    <col min="11528" max="11776" width="9.109375" style="3"/>
    <col min="11777" max="11777" width="15.44140625" style="3" customWidth="1"/>
    <col min="11778" max="11778" width="21.109375" style="3" customWidth="1"/>
    <col min="11779" max="11779" width="9.109375" style="3" customWidth="1"/>
    <col min="11780" max="11780" width="11.109375" style="3" customWidth="1"/>
    <col min="11781" max="11781" width="9.88671875" style="3" customWidth="1"/>
    <col min="11782" max="11782" width="14" style="3" customWidth="1"/>
    <col min="11783" max="11783" width="17.6640625" style="3" customWidth="1"/>
    <col min="11784" max="12032" width="9.109375" style="3"/>
    <col min="12033" max="12033" width="15.44140625" style="3" customWidth="1"/>
    <col min="12034" max="12034" width="21.109375" style="3" customWidth="1"/>
    <col min="12035" max="12035" width="9.109375" style="3" customWidth="1"/>
    <col min="12036" max="12036" width="11.109375" style="3" customWidth="1"/>
    <col min="12037" max="12037" width="9.88671875" style="3" customWidth="1"/>
    <col min="12038" max="12038" width="14" style="3" customWidth="1"/>
    <col min="12039" max="12039" width="17.6640625" style="3" customWidth="1"/>
    <col min="12040" max="12288" width="9.109375" style="3"/>
    <col min="12289" max="12289" width="15.44140625" style="3" customWidth="1"/>
    <col min="12290" max="12290" width="21.109375" style="3" customWidth="1"/>
    <col min="12291" max="12291" width="9.109375" style="3" customWidth="1"/>
    <col min="12292" max="12292" width="11.109375" style="3" customWidth="1"/>
    <col min="12293" max="12293" width="9.88671875" style="3" customWidth="1"/>
    <col min="12294" max="12294" width="14" style="3" customWidth="1"/>
    <col min="12295" max="12295" width="17.6640625" style="3" customWidth="1"/>
    <col min="12296" max="12544" width="9.109375" style="3"/>
    <col min="12545" max="12545" width="15.44140625" style="3" customWidth="1"/>
    <col min="12546" max="12546" width="21.109375" style="3" customWidth="1"/>
    <col min="12547" max="12547" width="9.109375" style="3" customWidth="1"/>
    <col min="12548" max="12548" width="11.109375" style="3" customWidth="1"/>
    <col min="12549" max="12549" width="9.88671875" style="3" customWidth="1"/>
    <col min="12550" max="12550" width="14" style="3" customWidth="1"/>
    <col min="12551" max="12551" width="17.6640625" style="3" customWidth="1"/>
    <col min="12552" max="12800" width="9.109375" style="3"/>
    <col min="12801" max="12801" width="15.44140625" style="3" customWidth="1"/>
    <col min="12802" max="12802" width="21.109375" style="3" customWidth="1"/>
    <col min="12803" max="12803" width="9.109375" style="3" customWidth="1"/>
    <col min="12804" max="12804" width="11.109375" style="3" customWidth="1"/>
    <col min="12805" max="12805" width="9.88671875" style="3" customWidth="1"/>
    <col min="12806" max="12806" width="14" style="3" customWidth="1"/>
    <col min="12807" max="12807" width="17.6640625" style="3" customWidth="1"/>
    <col min="12808" max="13056" width="9.109375" style="3"/>
    <col min="13057" max="13057" width="15.44140625" style="3" customWidth="1"/>
    <col min="13058" max="13058" width="21.109375" style="3" customWidth="1"/>
    <col min="13059" max="13059" width="9.109375" style="3" customWidth="1"/>
    <col min="13060" max="13060" width="11.109375" style="3" customWidth="1"/>
    <col min="13061" max="13061" width="9.88671875" style="3" customWidth="1"/>
    <col min="13062" max="13062" width="14" style="3" customWidth="1"/>
    <col min="13063" max="13063" width="17.6640625" style="3" customWidth="1"/>
    <col min="13064" max="13312" width="9.109375" style="3"/>
    <col min="13313" max="13313" width="15.44140625" style="3" customWidth="1"/>
    <col min="13314" max="13314" width="21.109375" style="3" customWidth="1"/>
    <col min="13315" max="13315" width="9.109375" style="3" customWidth="1"/>
    <col min="13316" max="13316" width="11.109375" style="3" customWidth="1"/>
    <col min="13317" max="13317" width="9.88671875" style="3" customWidth="1"/>
    <col min="13318" max="13318" width="14" style="3" customWidth="1"/>
    <col min="13319" max="13319" width="17.6640625" style="3" customWidth="1"/>
    <col min="13320" max="13568" width="9.109375" style="3"/>
    <col min="13569" max="13569" width="15.44140625" style="3" customWidth="1"/>
    <col min="13570" max="13570" width="21.109375" style="3" customWidth="1"/>
    <col min="13571" max="13571" width="9.109375" style="3" customWidth="1"/>
    <col min="13572" max="13572" width="11.109375" style="3" customWidth="1"/>
    <col min="13573" max="13573" width="9.88671875" style="3" customWidth="1"/>
    <col min="13574" max="13574" width="14" style="3" customWidth="1"/>
    <col min="13575" max="13575" width="17.6640625" style="3" customWidth="1"/>
    <col min="13576" max="13824" width="9.109375" style="3"/>
    <col min="13825" max="13825" width="15.44140625" style="3" customWidth="1"/>
    <col min="13826" max="13826" width="21.109375" style="3" customWidth="1"/>
    <col min="13827" max="13827" width="9.109375" style="3" customWidth="1"/>
    <col min="13828" max="13828" width="11.109375" style="3" customWidth="1"/>
    <col min="13829" max="13829" width="9.88671875" style="3" customWidth="1"/>
    <col min="13830" max="13830" width="14" style="3" customWidth="1"/>
    <col min="13831" max="13831" width="17.6640625" style="3" customWidth="1"/>
    <col min="13832" max="14080" width="9.109375" style="3"/>
    <col min="14081" max="14081" width="15.44140625" style="3" customWidth="1"/>
    <col min="14082" max="14082" width="21.109375" style="3" customWidth="1"/>
    <col min="14083" max="14083" width="9.109375" style="3" customWidth="1"/>
    <col min="14084" max="14084" width="11.109375" style="3" customWidth="1"/>
    <col min="14085" max="14085" width="9.88671875" style="3" customWidth="1"/>
    <col min="14086" max="14086" width="14" style="3" customWidth="1"/>
    <col min="14087" max="14087" width="17.6640625" style="3" customWidth="1"/>
    <col min="14088" max="14336" width="9.109375" style="3"/>
    <col min="14337" max="14337" width="15.44140625" style="3" customWidth="1"/>
    <col min="14338" max="14338" width="21.109375" style="3" customWidth="1"/>
    <col min="14339" max="14339" width="9.109375" style="3" customWidth="1"/>
    <col min="14340" max="14340" width="11.109375" style="3" customWidth="1"/>
    <col min="14341" max="14341" width="9.88671875" style="3" customWidth="1"/>
    <col min="14342" max="14342" width="14" style="3" customWidth="1"/>
    <col min="14343" max="14343" width="17.6640625" style="3" customWidth="1"/>
    <col min="14344" max="14592" width="9.109375" style="3"/>
    <col min="14593" max="14593" width="15.44140625" style="3" customWidth="1"/>
    <col min="14594" max="14594" width="21.109375" style="3" customWidth="1"/>
    <col min="14595" max="14595" width="9.109375" style="3" customWidth="1"/>
    <col min="14596" max="14596" width="11.109375" style="3" customWidth="1"/>
    <col min="14597" max="14597" width="9.88671875" style="3" customWidth="1"/>
    <col min="14598" max="14598" width="14" style="3" customWidth="1"/>
    <col min="14599" max="14599" width="17.6640625" style="3" customWidth="1"/>
    <col min="14600" max="14848" width="9.109375" style="3"/>
    <col min="14849" max="14849" width="15.44140625" style="3" customWidth="1"/>
    <col min="14850" max="14850" width="21.109375" style="3" customWidth="1"/>
    <col min="14851" max="14851" width="9.109375" style="3" customWidth="1"/>
    <col min="14852" max="14852" width="11.109375" style="3" customWidth="1"/>
    <col min="14853" max="14853" width="9.88671875" style="3" customWidth="1"/>
    <col min="14854" max="14854" width="14" style="3" customWidth="1"/>
    <col min="14855" max="14855" width="17.6640625" style="3" customWidth="1"/>
    <col min="14856" max="15104" width="9.109375" style="3"/>
    <col min="15105" max="15105" width="15.44140625" style="3" customWidth="1"/>
    <col min="15106" max="15106" width="21.109375" style="3" customWidth="1"/>
    <col min="15107" max="15107" width="9.109375" style="3" customWidth="1"/>
    <col min="15108" max="15108" width="11.109375" style="3" customWidth="1"/>
    <col min="15109" max="15109" width="9.88671875" style="3" customWidth="1"/>
    <col min="15110" max="15110" width="14" style="3" customWidth="1"/>
    <col min="15111" max="15111" width="17.6640625" style="3" customWidth="1"/>
    <col min="15112" max="15360" width="9.109375" style="3"/>
    <col min="15361" max="15361" width="15.44140625" style="3" customWidth="1"/>
    <col min="15362" max="15362" width="21.109375" style="3" customWidth="1"/>
    <col min="15363" max="15363" width="9.109375" style="3" customWidth="1"/>
    <col min="15364" max="15364" width="11.109375" style="3" customWidth="1"/>
    <col min="15365" max="15365" width="9.88671875" style="3" customWidth="1"/>
    <col min="15366" max="15366" width="14" style="3" customWidth="1"/>
    <col min="15367" max="15367" width="17.6640625" style="3" customWidth="1"/>
    <col min="15368" max="15616" width="9.109375" style="3"/>
    <col min="15617" max="15617" width="15.44140625" style="3" customWidth="1"/>
    <col min="15618" max="15618" width="21.109375" style="3" customWidth="1"/>
    <col min="15619" max="15619" width="9.109375" style="3" customWidth="1"/>
    <col min="15620" max="15620" width="11.109375" style="3" customWidth="1"/>
    <col min="15621" max="15621" width="9.88671875" style="3" customWidth="1"/>
    <col min="15622" max="15622" width="14" style="3" customWidth="1"/>
    <col min="15623" max="15623" width="17.6640625" style="3" customWidth="1"/>
    <col min="15624" max="15872" width="9.109375" style="3"/>
    <col min="15873" max="15873" width="15.44140625" style="3" customWidth="1"/>
    <col min="15874" max="15874" width="21.109375" style="3" customWidth="1"/>
    <col min="15875" max="15875" width="9.109375" style="3" customWidth="1"/>
    <col min="15876" max="15876" width="11.109375" style="3" customWidth="1"/>
    <col min="15877" max="15877" width="9.88671875" style="3" customWidth="1"/>
    <col min="15878" max="15878" width="14" style="3" customWidth="1"/>
    <col min="15879" max="15879" width="17.6640625" style="3" customWidth="1"/>
    <col min="15880" max="16128" width="9.109375" style="3"/>
    <col min="16129" max="16129" width="15.44140625" style="3" customWidth="1"/>
    <col min="16130" max="16130" width="21.109375" style="3" customWidth="1"/>
    <col min="16131" max="16131" width="9.109375" style="3" customWidth="1"/>
    <col min="16132" max="16132" width="11.109375" style="3" customWidth="1"/>
    <col min="16133" max="16133" width="9.88671875" style="3" customWidth="1"/>
    <col min="16134" max="16134" width="14" style="3" customWidth="1"/>
    <col min="16135" max="16135" width="17.6640625" style="3" customWidth="1"/>
    <col min="16136" max="16384" width="9.109375" style="3"/>
  </cols>
  <sheetData>
    <row r="1" spans="1:8" x14ac:dyDescent="0.25">
      <c r="E1" s="285" t="s">
        <v>541</v>
      </c>
      <c r="F1" s="286"/>
      <c r="G1" s="286"/>
    </row>
    <row r="2" spans="1:8" ht="15" customHeight="1" x14ac:dyDescent="0.25">
      <c r="E2" s="286"/>
      <c r="F2" s="286"/>
      <c r="G2" s="286"/>
    </row>
    <row r="3" spans="1:8" x14ac:dyDescent="0.25">
      <c r="E3" s="286"/>
      <c r="F3" s="286"/>
      <c r="G3" s="286"/>
    </row>
    <row r="4" spans="1:8" x14ac:dyDescent="0.25">
      <c r="A4" s="5" t="s">
        <v>475</v>
      </c>
      <c r="B4" s="5"/>
      <c r="C4" s="5"/>
      <c r="D4" s="5"/>
      <c r="E4" s="5"/>
      <c r="F4" s="5"/>
      <c r="G4" s="5"/>
    </row>
    <row r="5" spans="1:8" x14ac:dyDescent="0.25">
      <c r="A5" s="5" t="s">
        <v>520</v>
      </c>
      <c r="B5" s="5"/>
      <c r="C5" s="5"/>
      <c r="D5" s="5"/>
      <c r="E5" s="5"/>
      <c r="F5" s="5"/>
      <c r="G5" s="5"/>
    </row>
    <row r="6" spans="1:8" x14ac:dyDescent="0.25">
      <c r="A6" s="5" t="s">
        <v>521</v>
      </c>
      <c r="B6" s="5"/>
      <c r="C6" s="5"/>
      <c r="D6" s="5"/>
      <c r="E6" s="5"/>
      <c r="F6" s="5"/>
      <c r="G6" s="5"/>
    </row>
    <row r="7" spans="1:8" x14ac:dyDescent="0.25">
      <c r="A7" s="5" t="str">
        <f>CONCATENATE("станом на ",[3]ЗАПОЛНИТЬ!$B$18," ",[3]ЗАПОЛНИТЬ!$C$18)</f>
        <v>станом на 1 січня 2016</v>
      </c>
      <c r="B7" s="5"/>
      <c r="C7" s="5"/>
      <c r="D7" s="5"/>
      <c r="E7" s="5"/>
      <c r="F7" s="5"/>
      <c r="G7" s="5"/>
    </row>
    <row r="9" spans="1:8" ht="44.25" customHeight="1" x14ac:dyDescent="0.35">
      <c r="A9" s="514" t="str">
        <f>[3]ЗАПОЛНИТЬ!$B$3</f>
        <v>Відділ освіти Амур-Нижньодніпровської районної у місті Дніпропетровську ради</v>
      </c>
      <c r="B9" s="514"/>
      <c r="C9" s="515"/>
      <c r="D9" s="515"/>
      <c r="E9" s="514" t="str">
        <f>[3]ЗАПОЛНИТЬ!$D$4</f>
        <v>Управління Державної казначейської служби України у АНД районі м. Дніпропетровська Дніпропетровської області</v>
      </c>
      <c r="F9" s="514"/>
      <c r="G9" s="514"/>
    </row>
    <row r="10" spans="1:8" ht="22.5" customHeight="1" x14ac:dyDescent="0.25">
      <c r="A10" s="516" t="s">
        <v>522</v>
      </c>
      <c r="B10" s="516"/>
      <c r="C10" s="517"/>
      <c r="D10" s="517"/>
      <c r="E10" s="516" t="s">
        <v>523</v>
      </c>
      <c r="F10" s="516"/>
      <c r="G10" s="516"/>
    </row>
    <row r="11" spans="1:8" ht="15" customHeight="1" x14ac:dyDescent="0.25">
      <c r="A11" s="518" t="str">
        <f>CONCATENATE("Станом на ",[3]ЗАПОЛНИТЬ!$B$18," ",[3]ЗАПОЛНИТЬ!$C$18," залишки коштів на наших реєстраційних рахунках, зазначені у виписках з рахунків, становлять:")</f>
        <v>Станом на 1 січня 2016 залишки коштів на наших реєстраційних рахунках, зазначені у виписках з рахунків, становлять:</v>
      </c>
      <c r="B11" s="518"/>
      <c r="C11" s="518"/>
      <c r="D11" s="518"/>
      <c r="E11" s="518"/>
      <c r="F11" s="518"/>
      <c r="G11" s="518"/>
    </row>
    <row r="12" spans="1:8" ht="15" customHeight="1" x14ac:dyDescent="0.25">
      <c r="A12" s="518"/>
      <c r="B12" s="518"/>
      <c r="C12" s="518"/>
      <c r="D12" s="518"/>
      <c r="E12" s="518"/>
      <c r="F12" s="518"/>
      <c r="G12" s="518"/>
      <c r="H12" s="519"/>
    </row>
    <row r="13" spans="1:8" ht="15" customHeight="1" x14ac:dyDescent="0.25">
      <c r="A13" s="520" t="s">
        <v>524</v>
      </c>
      <c r="B13" s="520"/>
      <c r="C13" s="520"/>
      <c r="D13" s="520"/>
      <c r="E13" s="520"/>
      <c r="F13" s="521">
        <v>35423107028872</v>
      </c>
      <c r="G13" s="521"/>
    </row>
    <row r="14" spans="1:8" ht="9.75" customHeight="1" x14ac:dyDescent="0.25">
      <c r="A14" s="522"/>
      <c r="B14" s="522"/>
      <c r="C14" s="522"/>
      <c r="D14" s="522"/>
      <c r="E14" s="523" t="s">
        <v>525</v>
      </c>
      <c r="F14" s="523"/>
      <c r="G14" s="523"/>
    </row>
    <row r="15" spans="1:8" ht="15" customHeight="1" x14ac:dyDescent="0.3">
      <c r="A15" s="524">
        <f>'[3]И ЭТО ЗАПОЛНИТЬ'!C20</f>
        <v>0</v>
      </c>
      <c r="B15" s="525" t="s">
        <v>526</v>
      </c>
      <c r="C15" s="525"/>
      <c r="D15" s="525"/>
      <c r="E15" s="525"/>
      <c r="F15" s="525"/>
      <c r="G15" s="525"/>
    </row>
    <row r="16" spans="1:8" ht="13.5" customHeight="1" x14ac:dyDescent="0.25">
      <c r="A16" s="526" t="s">
        <v>527</v>
      </c>
      <c r="B16" s="526"/>
      <c r="C16" s="516" t="s">
        <v>528</v>
      </c>
      <c r="D16" s="516"/>
      <c r="E16" s="526"/>
      <c r="F16" s="526"/>
      <c r="G16" s="526"/>
    </row>
    <row r="17" spans="1:7" ht="15" customHeight="1" x14ac:dyDescent="0.25">
      <c r="A17" s="520" t="s">
        <v>524</v>
      </c>
      <c r="B17" s="520"/>
      <c r="C17" s="520"/>
      <c r="D17" s="520"/>
      <c r="E17" s="520"/>
      <c r="F17" s="521">
        <v>35423301028872</v>
      </c>
      <c r="G17" s="521"/>
    </row>
    <row r="18" spans="1:7" ht="9.75" customHeight="1" x14ac:dyDescent="0.25">
      <c r="A18" s="522"/>
      <c r="B18" s="522"/>
      <c r="C18" s="522"/>
      <c r="D18" s="522"/>
      <c r="E18" s="523" t="s">
        <v>525</v>
      </c>
      <c r="F18" s="523"/>
      <c r="G18" s="523"/>
    </row>
    <row r="19" spans="1:7" s="527" customFormat="1" ht="15.6" x14ac:dyDescent="0.3">
      <c r="A19" s="524">
        <v>204.4</v>
      </c>
      <c r="B19" s="525" t="s">
        <v>538</v>
      </c>
      <c r="C19" s="525"/>
      <c r="D19" s="525"/>
      <c r="E19" s="525"/>
      <c r="F19" s="525"/>
      <c r="G19" s="525"/>
    </row>
    <row r="20" spans="1:7" ht="12" customHeight="1" x14ac:dyDescent="0.25">
      <c r="A20" s="526" t="s">
        <v>527</v>
      </c>
      <c r="B20" s="526"/>
      <c r="C20" s="516" t="s">
        <v>528</v>
      </c>
      <c r="D20" s="516"/>
      <c r="E20" s="526"/>
      <c r="F20" s="526"/>
      <c r="G20" s="526"/>
    </row>
    <row r="21" spans="1:7" x14ac:dyDescent="0.25">
      <c r="A21" s="520" t="s">
        <v>524</v>
      </c>
      <c r="B21" s="520"/>
      <c r="C21" s="520"/>
      <c r="D21" s="520"/>
      <c r="E21" s="520"/>
      <c r="F21" s="521">
        <f>'[3]И ЭТО ЗАПОЛНИТЬ'!B22</f>
        <v>35429112028872</v>
      </c>
      <c r="G21" s="521"/>
    </row>
    <row r="22" spans="1:7" ht="12.75" customHeight="1" x14ac:dyDescent="0.25">
      <c r="A22" s="522"/>
      <c r="B22" s="522"/>
      <c r="C22" s="522"/>
      <c r="D22" s="522"/>
      <c r="E22" s="523" t="s">
        <v>525</v>
      </c>
      <c r="F22" s="523"/>
      <c r="G22" s="523"/>
    </row>
    <row r="23" spans="1:7" ht="15.6" x14ac:dyDescent="0.3">
      <c r="A23" s="524">
        <f>'[3]И ЭТО ЗАПОЛНИТЬ'!C22</f>
        <v>0</v>
      </c>
      <c r="B23" s="525" t="s">
        <v>526</v>
      </c>
      <c r="C23" s="525"/>
      <c r="D23" s="525"/>
      <c r="E23" s="525"/>
      <c r="F23" s="525"/>
      <c r="G23" s="525"/>
    </row>
    <row r="24" spans="1:7" ht="12" customHeight="1" x14ac:dyDescent="0.25">
      <c r="A24" s="526" t="s">
        <v>527</v>
      </c>
      <c r="B24" s="526"/>
      <c r="C24" s="516" t="s">
        <v>528</v>
      </c>
      <c r="D24" s="516"/>
      <c r="E24" s="526"/>
      <c r="F24" s="526"/>
      <c r="G24" s="526"/>
    </row>
    <row r="25" spans="1:7" x14ac:dyDescent="0.25">
      <c r="A25" s="520" t="s">
        <v>524</v>
      </c>
      <c r="B25" s="520"/>
      <c r="C25" s="520"/>
      <c r="D25" s="520"/>
      <c r="E25" s="520"/>
      <c r="F25" s="521">
        <f>'[3]И ЭТО ЗАПОЛНИТЬ'!B23</f>
        <v>35421110028872</v>
      </c>
      <c r="G25" s="521"/>
    </row>
    <row r="26" spans="1:7" ht="12.75" customHeight="1" x14ac:dyDescent="0.25">
      <c r="A26" s="522"/>
      <c r="B26" s="522"/>
      <c r="C26" s="522"/>
      <c r="D26" s="522"/>
      <c r="E26" s="523" t="s">
        <v>525</v>
      </c>
      <c r="F26" s="523"/>
      <c r="G26" s="523"/>
    </row>
    <row r="27" spans="1:7" ht="15.6" x14ac:dyDescent="0.3">
      <c r="A27" s="524">
        <f>'[3]И ЭТО ЗАПОЛНИТЬ'!C23</f>
        <v>0</v>
      </c>
      <c r="B27" s="525" t="s">
        <v>526</v>
      </c>
      <c r="C27" s="525"/>
      <c r="D27" s="525"/>
      <c r="E27" s="525"/>
      <c r="F27" s="525"/>
      <c r="G27" s="525"/>
    </row>
    <row r="28" spans="1:7" ht="12" customHeight="1" x14ac:dyDescent="0.25">
      <c r="A28" s="526" t="s">
        <v>527</v>
      </c>
      <c r="B28" s="526"/>
      <c r="C28" s="516" t="s">
        <v>528</v>
      </c>
      <c r="D28" s="516"/>
      <c r="E28" s="526"/>
      <c r="F28" s="526"/>
      <c r="G28" s="526"/>
    </row>
    <row r="29" spans="1:7" x14ac:dyDescent="0.25">
      <c r="A29" s="520" t="s">
        <v>524</v>
      </c>
      <c r="B29" s="520"/>
      <c r="C29" s="520"/>
      <c r="D29" s="520"/>
      <c r="E29" s="520"/>
      <c r="F29" s="521">
        <f>'[3]И ЭТО ЗАПОЛНИТЬ'!B24</f>
        <v>35420111028872</v>
      </c>
      <c r="G29" s="521"/>
    </row>
    <row r="30" spans="1:7" ht="10.5" customHeight="1" x14ac:dyDescent="0.25">
      <c r="A30" s="522"/>
      <c r="B30" s="522"/>
      <c r="C30" s="522"/>
      <c r="D30" s="522"/>
      <c r="E30" s="523" t="s">
        <v>525</v>
      </c>
      <c r="F30" s="523"/>
      <c r="G30" s="523"/>
    </row>
    <row r="31" spans="1:7" ht="15.6" x14ac:dyDescent="0.3">
      <c r="A31" s="524">
        <f>'[3]И ЭТО ЗАПОЛНИТЬ'!C24</f>
        <v>0</v>
      </c>
      <c r="B31" s="525" t="s">
        <v>526</v>
      </c>
      <c r="C31" s="525"/>
      <c r="D31" s="525"/>
      <c r="E31" s="525"/>
      <c r="F31" s="525"/>
      <c r="G31" s="525"/>
    </row>
    <row r="32" spans="1:7" ht="11.25" customHeight="1" x14ac:dyDescent="0.25">
      <c r="A32" s="526" t="s">
        <v>527</v>
      </c>
      <c r="B32" s="526"/>
      <c r="C32" s="516" t="s">
        <v>528</v>
      </c>
      <c r="D32" s="516"/>
      <c r="E32" s="526"/>
      <c r="F32" s="526"/>
      <c r="G32" s="526"/>
    </row>
    <row r="33" spans="1:7" x14ac:dyDescent="0.25">
      <c r="A33" s="520" t="s">
        <v>524</v>
      </c>
      <c r="B33" s="520"/>
      <c r="C33" s="520"/>
      <c r="D33" s="520"/>
      <c r="E33" s="520"/>
      <c r="F33" s="521">
        <f>'[3]И ЭТО ЗАПОЛНИТЬ'!B25</f>
        <v>35422302028872</v>
      </c>
      <c r="G33" s="521"/>
    </row>
    <row r="34" spans="1:7" ht="10.5" customHeight="1" x14ac:dyDescent="0.25">
      <c r="A34" s="522"/>
      <c r="B34" s="522"/>
      <c r="C34" s="522"/>
      <c r="D34" s="522"/>
      <c r="E34" s="523" t="s">
        <v>525</v>
      </c>
      <c r="F34" s="523"/>
      <c r="G34" s="523"/>
    </row>
    <row r="35" spans="1:7" ht="15.6" x14ac:dyDescent="0.3">
      <c r="A35" s="524">
        <v>15577.08</v>
      </c>
      <c r="B35" s="525" t="s">
        <v>539</v>
      </c>
      <c r="C35" s="525"/>
      <c r="D35" s="525"/>
      <c r="E35" s="525"/>
      <c r="F35" s="525"/>
      <c r="G35" s="525"/>
    </row>
    <row r="36" spans="1:7" ht="11.25" customHeight="1" x14ac:dyDescent="0.25">
      <c r="A36" s="526" t="s">
        <v>527</v>
      </c>
      <c r="B36" s="526"/>
      <c r="C36" s="516" t="s">
        <v>528</v>
      </c>
      <c r="D36" s="516"/>
      <c r="E36" s="526"/>
      <c r="F36" s="526"/>
      <c r="G36" s="526"/>
    </row>
    <row r="37" spans="1:7" x14ac:dyDescent="0.25">
      <c r="A37" s="520" t="s">
        <v>524</v>
      </c>
      <c r="B37" s="520"/>
      <c r="C37" s="520"/>
      <c r="D37" s="520"/>
      <c r="E37" s="520"/>
      <c r="F37" s="521">
        <f>'[3]И ЭТО ЗАПОЛНИТЬ'!B26</f>
        <v>35420304028872</v>
      </c>
      <c r="G37" s="521"/>
    </row>
    <row r="38" spans="1:7" ht="11.25" customHeight="1" x14ac:dyDescent="0.25">
      <c r="A38" s="522"/>
      <c r="B38" s="522"/>
      <c r="C38" s="522"/>
      <c r="D38" s="522"/>
      <c r="E38" s="523" t="s">
        <v>525</v>
      </c>
      <c r="F38" s="523"/>
      <c r="G38" s="523"/>
    </row>
    <row r="39" spans="1:7" ht="15.6" x14ac:dyDescent="0.3">
      <c r="A39" s="524">
        <v>12944.64</v>
      </c>
      <c r="B39" s="525" t="s">
        <v>540</v>
      </c>
      <c r="C39" s="525"/>
      <c r="D39" s="525"/>
      <c r="E39" s="525"/>
      <c r="F39" s="525"/>
      <c r="G39" s="525"/>
    </row>
    <row r="40" spans="1:7" ht="11.25" customHeight="1" x14ac:dyDescent="0.25">
      <c r="A40" s="526" t="s">
        <v>527</v>
      </c>
      <c r="B40" s="526"/>
      <c r="C40" s="516" t="s">
        <v>528</v>
      </c>
      <c r="D40" s="516"/>
      <c r="E40" s="526"/>
      <c r="F40" s="526"/>
      <c r="G40" s="526"/>
    </row>
    <row r="41" spans="1:7" x14ac:dyDescent="0.25">
      <c r="A41" s="520" t="s">
        <v>524</v>
      </c>
      <c r="B41" s="520"/>
      <c r="C41" s="520"/>
      <c r="D41" s="520"/>
      <c r="E41" s="520"/>
      <c r="F41" s="521">
        <f>'[3]И ЭТО ЗАПОЛНИТЬ'!B27</f>
        <v>35421303028872</v>
      </c>
      <c r="G41" s="521"/>
    </row>
    <row r="42" spans="1:7" ht="11.25" customHeight="1" x14ac:dyDescent="0.25">
      <c r="A42" s="522"/>
      <c r="B42" s="522"/>
      <c r="C42" s="522"/>
      <c r="D42" s="522"/>
      <c r="E42" s="523" t="s">
        <v>525</v>
      </c>
      <c r="F42" s="523"/>
      <c r="G42" s="523"/>
    </row>
    <row r="43" spans="1:7" ht="15.6" x14ac:dyDescent="0.3">
      <c r="A43" s="524">
        <f>'[3]И ЭТО ЗАПОЛНИТЬ'!C27</f>
        <v>0</v>
      </c>
      <c r="B43" s="525" t="s">
        <v>526</v>
      </c>
      <c r="C43" s="525"/>
      <c r="D43" s="525"/>
      <c r="E43" s="525"/>
      <c r="F43" s="525"/>
      <c r="G43" s="525"/>
    </row>
    <row r="44" spans="1:7" ht="11.25" customHeight="1" x14ac:dyDescent="0.25">
      <c r="A44" s="526" t="s">
        <v>527</v>
      </c>
      <c r="B44" s="526"/>
      <c r="C44" s="516" t="s">
        <v>528</v>
      </c>
      <c r="D44" s="516"/>
      <c r="E44" s="526"/>
      <c r="F44" s="526"/>
      <c r="G44" s="526"/>
    </row>
    <row r="45" spans="1:7" ht="31.5" customHeight="1" x14ac:dyDescent="0.25">
      <c r="A45" s="528" t="s">
        <v>529</v>
      </c>
      <c r="B45" s="528"/>
      <c r="C45" s="528"/>
      <c r="D45" s="528"/>
      <c r="E45" s="528"/>
      <c r="F45" s="528"/>
      <c r="G45" s="528"/>
    </row>
    <row r="46" spans="1:7" ht="6" customHeight="1" x14ac:dyDescent="0.25">
      <c r="A46" s="529"/>
      <c r="B46" s="522"/>
      <c r="C46" s="522"/>
      <c r="D46" s="522"/>
      <c r="E46" s="522"/>
      <c r="F46" s="522"/>
      <c r="G46" s="522"/>
    </row>
    <row r="47" spans="1:7" ht="18" x14ac:dyDescent="0.25">
      <c r="A47" s="530" t="s">
        <v>530</v>
      </c>
      <c r="B47" s="531"/>
      <c r="C47" s="531"/>
      <c r="D47" s="531"/>
      <c r="E47" s="531"/>
      <c r="F47" s="531"/>
      <c r="G47" s="531"/>
    </row>
    <row r="48" spans="1:7" x14ac:dyDescent="0.25">
      <c r="A48" s="352" t="str">
        <f>[3]ЗАПОЛНИТЬ!$F$30</f>
        <v>Начальник</v>
      </c>
      <c r="B48" s="397"/>
      <c r="C48" s="398"/>
      <c r="D48" s="397"/>
      <c r="E48" s="110" t="str">
        <f>[3]ЗАПОЛНИТЬ!$F$26</f>
        <v>Л. О. Темченко</v>
      </c>
      <c r="F48" s="110"/>
      <c r="G48" s="110"/>
    </row>
    <row r="49" spans="1:7" x14ac:dyDescent="0.25">
      <c r="A49" s="352"/>
      <c r="C49" s="83" t="s">
        <v>97</v>
      </c>
      <c r="D49" s="399"/>
      <c r="E49" s="113" t="s">
        <v>98</v>
      </c>
      <c r="F49" s="113"/>
    </row>
    <row r="50" spans="1:7" x14ac:dyDescent="0.25">
      <c r="A50" s="352" t="str">
        <f>[3]ЗАПОЛНИТЬ!$F$31</f>
        <v>Головний бухгалтер</v>
      </c>
      <c r="C50" s="398"/>
      <c r="D50" s="397"/>
      <c r="E50" s="110" t="str">
        <f>[3]ЗАПОЛНИТЬ!$F$28</f>
        <v>А. М. Трусевич</v>
      </c>
      <c r="F50" s="110"/>
      <c r="G50" s="110"/>
    </row>
    <row r="51" spans="1:7" x14ac:dyDescent="0.25">
      <c r="C51" s="83" t="s">
        <v>97</v>
      </c>
      <c r="D51" s="399"/>
      <c r="E51" s="113" t="s">
        <v>98</v>
      </c>
      <c r="F51" s="113"/>
    </row>
    <row r="52" spans="1:7" ht="0.75" customHeight="1" x14ac:dyDescent="0.25">
      <c r="A52" s="532"/>
      <c r="B52" s="533"/>
      <c r="C52" s="533"/>
      <c r="D52" s="533"/>
      <c r="E52" s="533"/>
      <c r="F52" s="532"/>
      <c r="G52" s="532"/>
    </row>
    <row r="53" spans="1:7" x14ac:dyDescent="0.25">
      <c r="A53" s="534" t="str">
        <f>[3]ЗАПОЛНИТЬ!$C$19</f>
        <v>"12" січня 2016</v>
      </c>
      <c r="B53" s="534"/>
      <c r="C53" s="534"/>
      <c r="D53" s="534"/>
      <c r="E53" s="534"/>
      <c r="F53" s="535"/>
      <c r="G53" s="535"/>
    </row>
    <row r="54" spans="1:7" ht="11.25" customHeight="1" x14ac:dyDescent="0.25">
      <c r="A54" s="529"/>
      <c r="B54" s="522"/>
      <c r="C54" s="522"/>
      <c r="D54" s="522"/>
      <c r="E54" s="522"/>
      <c r="F54" s="529"/>
      <c r="G54" s="529"/>
    </row>
    <row r="55" spans="1:7" x14ac:dyDescent="0.25">
      <c r="A55" s="536" t="s">
        <v>531</v>
      </c>
      <c r="B55" s="536"/>
      <c r="C55" s="536"/>
      <c r="D55" s="536"/>
      <c r="E55" s="536"/>
      <c r="F55" s="537"/>
      <c r="G55" s="537"/>
    </row>
    <row r="56" spans="1:7" ht="0.75" customHeight="1" x14ac:dyDescent="0.25">
      <c r="A56" s="537"/>
      <c r="B56" s="538"/>
      <c r="C56" s="538"/>
      <c r="D56" s="538"/>
      <c r="E56" s="538"/>
      <c r="F56" s="537"/>
      <c r="G56" s="537"/>
    </row>
    <row r="57" spans="1:7" x14ac:dyDescent="0.25">
      <c r="A57" s="534" t="s">
        <v>532</v>
      </c>
      <c r="B57" s="534"/>
      <c r="C57" s="534"/>
      <c r="D57" s="534"/>
      <c r="E57" s="534"/>
      <c r="F57" s="534"/>
      <c r="G57" s="534"/>
    </row>
    <row r="58" spans="1:7" ht="14.25" customHeight="1" x14ac:dyDescent="0.25">
      <c r="A58" s="529"/>
      <c r="B58" s="522"/>
      <c r="C58" s="522"/>
      <c r="D58" s="522"/>
      <c r="E58" s="522"/>
      <c r="F58" s="522"/>
      <c r="G58" s="522"/>
    </row>
    <row r="59" spans="1:7" x14ac:dyDescent="0.25">
      <c r="A59" s="534" t="str">
        <f>[3]ЗАПОЛНИТЬ!$C$19</f>
        <v>"12" січня 2016</v>
      </c>
      <c r="B59" s="534"/>
      <c r="C59" s="534"/>
      <c r="D59" s="534"/>
      <c r="E59" s="534"/>
      <c r="F59" s="535"/>
      <c r="G59" s="535"/>
    </row>
    <row r="60" spans="1:7" ht="10.5" customHeight="1" x14ac:dyDescent="0.25">
      <c r="A60" s="532"/>
      <c r="B60" s="522"/>
      <c r="C60" s="522"/>
      <c r="D60" s="522"/>
      <c r="E60" s="522"/>
      <c r="F60" s="522"/>
      <c r="G60" s="522"/>
    </row>
    <row r="61" spans="1:7" ht="18" x14ac:dyDescent="0.25">
      <c r="A61" s="520" t="s">
        <v>533</v>
      </c>
      <c r="B61" s="520"/>
      <c r="C61" s="520"/>
      <c r="D61" s="520"/>
      <c r="E61" s="520"/>
      <c r="F61" s="522"/>
      <c r="G61" s="522"/>
    </row>
    <row r="62" spans="1:7" ht="18" x14ac:dyDescent="0.25">
      <c r="A62" s="539"/>
      <c r="B62" s="522"/>
      <c r="C62" s="522"/>
      <c r="D62" s="522"/>
      <c r="E62" s="522"/>
      <c r="F62" s="522"/>
      <c r="G62" s="522"/>
    </row>
    <row r="63" spans="1:7" ht="18" x14ac:dyDescent="0.25">
      <c r="A63" s="532" t="s">
        <v>97</v>
      </c>
      <c r="B63" s="522"/>
      <c r="C63" s="522"/>
      <c r="D63" s="522"/>
      <c r="E63" s="522"/>
      <c r="F63" s="522"/>
      <c r="G63" s="522"/>
    </row>
  </sheetData>
  <mergeCells count="108">
    <mergeCell ref="B63:E63"/>
    <mergeCell ref="F63:G63"/>
    <mergeCell ref="A59:E59"/>
    <mergeCell ref="B60:E60"/>
    <mergeCell ref="F60:G60"/>
    <mergeCell ref="A61:E61"/>
    <mergeCell ref="F61:G61"/>
    <mergeCell ref="B62:E62"/>
    <mergeCell ref="F62:G62"/>
    <mergeCell ref="B54:E54"/>
    <mergeCell ref="A55:E55"/>
    <mergeCell ref="B56:E56"/>
    <mergeCell ref="A57:G57"/>
    <mergeCell ref="B58:E58"/>
    <mergeCell ref="F58:G58"/>
    <mergeCell ref="E48:G48"/>
    <mergeCell ref="E49:F49"/>
    <mergeCell ref="E50:G50"/>
    <mergeCell ref="E51:F51"/>
    <mergeCell ref="B52:E52"/>
    <mergeCell ref="A53:E53"/>
    <mergeCell ref="A44:B44"/>
    <mergeCell ref="C44:D44"/>
    <mergeCell ref="E44:G44"/>
    <mergeCell ref="A45:G45"/>
    <mergeCell ref="B46:E46"/>
    <mergeCell ref="F46:G46"/>
    <mergeCell ref="A41:E41"/>
    <mergeCell ref="F41:G41"/>
    <mergeCell ref="A42:B42"/>
    <mergeCell ref="C42:D42"/>
    <mergeCell ref="E42:G42"/>
    <mergeCell ref="B43:G43"/>
    <mergeCell ref="A38:B38"/>
    <mergeCell ref="C38:D38"/>
    <mergeCell ref="E38:G38"/>
    <mergeCell ref="B39:G39"/>
    <mergeCell ref="A40:B40"/>
    <mergeCell ref="C40:D40"/>
    <mergeCell ref="E40:G40"/>
    <mergeCell ref="B35:G35"/>
    <mergeCell ref="A36:B36"/>
    <mergeCell ref="C36:D36"/>
    <mergeCell ref="E36:G36"/>
    <mergeCell ref="A37:E37"/>
    <mergeCell ref="F37:G37"/>
    <mergeCell ref="A32:B32"/>
    <mergeCell ref="C32:D32"/>
    <mergeCell ref="E32:G32"/>
    <mergeCell ref="A33:E33"/>
    <mergeCell ref="F33:G33"/>
    <mergeCell ref="A34:B34"/>
    <mergeCell ref="C34:D34"/>
    <mergeCell ref="E34:G34"/>
    <mergeCell ref="A29:E29"/>
    <mergeCell ref="F29:G29"/>
    <mergeCell ref="A30:B30"/>
    <mergeCell ref="C30:D30"/>
    <mergeCell ref="E30:G30"/>
    <mergeCell ref="B31:G31"/>
    <mergeCell ref="A26:B26"/>
    <mergeCell ref="C26:D26"/>
    <mergeCell ref="E26:G26"/>
    <mergeCell ref="B27:G27"/>
    <mergeCell ref="A28:B28"/>
    <mergeCell ref="C28:D28"/>
    <mergeCell ref="E28:G28"/>
    <mergeCell ref="B23:G23"/>
    <mergeCell ref="A24:B24"/>
    <mergeCell ref="C24:D24"/>
    <mergeCell ref="E24:G24"/>
    <mergeCell ref="A25:E25"/>
    <mergeCell ref="F25:G25"/>
    <mergeCell ref="A20:B20"/>
    <mergeCell ref="C20:D20"/>
    <mergeCell ref="E20:G20"/>
    <mergeCell ref="A21:E21"/>
    <mergeCell ref="F21:G21"/>
    <mergeCell ref="A22:B22"/>
    <mergeCell ref="C22:D22"/>
    <mergeCell ref="E22:G22"/>
    <mergeCell ref="A17:E17"/>
    <mergeCell ref="F17:G17"/>
    <mergeCell ref="A18:B18"/>
    <mergeCell ref="C18:D18"/>
    <mergeCell ref="E18:G18"/>
    <mergeCell ref="B19:G19"/>
    <mergeCell ref="A14:B14"/>
    <mergeCell ref="C14:D14"/>
    <mergeCell ref="E14:G14"/>
    <mergeCell ref="B15:G15"/>
    <mergeCell ref="A16:B16"/>
    <mergeCell ref="C16:D16"/>
    <mergeCell ref="E16:G16"/>
    <mergeCell ref="A10:B10"/>
    <mergeCell ref="C10:D10"/>
    <mergeCell ref="E10:G10"/>
    <mergeCell ref="A11:G12"/>
    <mergeCell ref="A13:E13"/>
    <mergeCell ref="F13:G13"/>
    <mergeCell ref="E1:G3"/>
    <mergeCell ref="A4:G4"/>
    <mergeCell ref="A5:G5"/>
    <mergeCell ref="A6:G6"/>
    <mergeCell ref="A7:G7"/>
    <mergeCell ref="A9:B9"/>
    <mergeCell ref="C9:D9"/>
    <mergeCell ref="E9:G9"/>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workbookViewId="0">
      <selection sqref="A1:XFD1048576"/>
    </sheetView>
  </sheetViews>
  <sheetFormatPr defaultColWidth="9.109375" defaultRowHeight="13.8" x14ac:dyDescent="0.25"/>
  <cols>
    <col min="1" max="1" width="15.44140625" style="3" customWidth="1"/>
    <col min="2" max="2" width="21.109375" style="3" customWidth="1"/>
    <col min="3" max="3" width="9.109375" style="3" customWidth="1"/>
    <col min="4" max="4" width="11.109375" style="3" customWidth="1"/>
    <col min="5" max="5" width="9.88671875" style="3" customWidth="1"/>
    <col min="6" max="6" width="14" style="3" customWidth="1"/>
    <col min="7" max="7" width="17.6640625" style="3" customWidth="1"/>
    <col min="8" max="256" width="9.109375" style="3"/>
    <col min="257" max="257" width="15.44140625" style="3" customWidth="1"/>
    <col min="258" max="258" width="21.109375" style="3" customWidth="1"/>
    <col min="259" max="259" width="9.109375" style="3" customWidth="1"/>
    <col min="260" max="260" width="11.109375" style="3" customWidth="1"/>
    <col min="261" max="261" width="9.88671875" style="3" customWidth="1"/>
    <col min="262" max="262" width="14" style="3" customWidth="1"/>
    <col min="263" max="263" width="17.6640625" style="3" customWidth="1"/>
    <col min="264" max="512" width="9.109375" style="3"/>
    <col min="513" max="513" width="15.44140625" style="3" customWidth="1"/>
    <col min="514" max="514" width="21.109375" style="3" customWidth="1"/>
    <col min="515" max="515" width="9.109375" style="3" customWidth="1"/>
    <col min="516" max="516" width="11.109375" style="3" customWidth="1"/>
    <col min="517" max="517" width="9.88671875" style="3" customWidth="1"/>
    <col min="518" max="518" width="14" style="3" customWidth="1"/>
    <col min="519" max="519" width="17.6640625" style="3" customWidth="1"/>
    <col min="520" max="768" width="9.109375" style="3"/>
    <col min="769" max="769" width="15.44140625" style="3" customWidth="1"/>
    <col min="770" max="770" width="21.109375" style="3" customWidth="1"/>
    <col min="771" max="771" width="9.109375" style="3" customWidth="1"/>
    <col min="772" max="772" width="11.109375" style="3" customWidth="1"/>
    <col min="773" max="773" width="9.88671875" style="3" customWidth="1"/>
    <col min="774" max="774" width="14" style="3" customWidth="1"/>
    <col min="775" max="775" width="17.6640625" style="3" customWidth="1"/>
    <col min="776" max="1024" width="9.109375" style="3"/>
    <col min="1025" max="1025" width="15.44140625" style="3" customWidth="1"/>
    <col min="1026" max="1026" width="21.109375" style="3" customWidth="1"/>
    <col min="1027" max="1027" width="9.109375" style="3" customWidth="1"/>
    <col min="1028" max="1028" width="11.109375" style="3" customWidth="1"/>
    <col min="1029" max="1029" width="9.88671875" style="3" customWidth="1"/>
    <col min="1030" max="1030" width="14" style="3" customWidth="1"/>
    <col min="1031" max="1031" width="17.6640625" style="3" customWidth="1"/>
    <col min="1032" max="1280" width="9.109375" style="3"/>
    <col min="1281" max="1281" width="15.44140625" style="3" customWidth="1"/>
    <col min="1282" max="1282" width="21.109375" style="3" customWidth="1"/>
    <col min="1283" max="1283" width="9.109375" style="3" customWidth="1"/>
    <col min="1284" max="1284" width="11.109375" style="3" customWidth="1"/>
    <col min="1285" max="1285" width="9.88671875" style="3" customWidth="1"/>
    <col min="1286" max="1286" width="14" style="3" customWidth="1"/>
    <col min="1287" max="1287" width="17.6640625" style="3" customWidth="1"/>
    <col min="1288" max="1536" width="9.109375" style="3"/>
    <col min="1537" max="1537" width="15.44140625" style="3" customWidth="1"/>
    <col min="1538" max="1538" width="21.109375" style="3" customWidth="1"/>
    <col min="1539" max="1539" width="9.109375" style="3" customWidth="1"/>
    <col min="1540" max="1540" width="11.109375" style="3" customWidth="1"/>
    <col min="1541" max="1541" width="9.88671875" style="3" customWidth="1"/>
    <col min="1542" max="1542" width="14" style="3" customWidth="1"/>
    <col min="1543" max="1543" width="17.6640625" style="3" customWidth="1"/>
    <col min="1544" max="1792" width="9.109375" style="3"/>
    <col min="1793" max="1793" width="15.44140625" style="3" customWidth="1"/>
    <col min="1794" max="1794" width="21.109375" style="3" customWidth="1"/>
    <col min="1795" max="1795" width="9.109375" style="3" customWidth="1"/>
    <col min="1796" max="1796" width="11.109375" style="3" customWidth="1"/>
    <col min="1797" max="1797" width="9.88671875" style="3" customWidth="1"/>
    <col min="1798" max="1798" width="14" style="3" customWidth="1"/>
    <col min="1799" max="1799" width="17.6640625" style="3" customWidth="1"/>
    <col min="1800" max="2048" width="9.109375" style="3"/>
    <col min="2049" max="2049" width="15.44140625" style="3" customWidth="1"/>
    <col min="2050" max="2050" width="21.109375" style="3" customWidth="1"/>
    <col min="2051" max="2051" width="9.109375" style="3" customWidth="1"/>
    <col min="2052" max="2052" width="11.109375" style="3" customWidth="1"/>
    <col min="2053" max="2053" width="9.88671875" style="3" customWidth="1"/>
    <col min="2054" max="2054" width="14" style="3" customWidth="1"/>
    <col min="2055" max="2055" width="17.6640625" style="3" customWidth="1"/>
    <col min="2056" max="2304" width="9.109375" style="3"/>
    <col min="2305" max="2305" width="15.44140625" style="3" customWidth="1"/>
    <col min="2306" max="2306" width="21.109375" style="3" customWidth="1"/>
    <col min="2307" max="2307" width="9.109375" style="3" customWidth="1"/>
    <col min="2308" max="2308" width="11.109375" style="3" customWidth="1"/>
    <col min="2309" max="2309" width="9.88671875" style="3" customWidth="1"/>
    <col min="2310" max="2310" width="14" style="3" customWidth="1"/>
    <col min="2311" max="2311" width="17.6640625" style="3" customWidth="1"/>
    <col min="2312" max="2560" width="9.109375" style="3"/>
    <col min="2561" max="2561" width="15.44140625" style="3" customWidth="1"/>
    <col min="2562" max="2562" width="21.109375" style="3" customWidth="1"/>
    <col min="2563" max="2563" width="9.109375" style="3" customWidth="1"/>
    <col min="2564" max="2564" width="11.109375" style="3" customWidth="1"/>
    <col min="2565" max="2565" width="9.88671875" style="3" customWidth="1"/>
    <col min="2566" max="2566" width="14" style="3" customWidth="1"/>
    <col min="2567" max="2567" width="17.6640625" style="3" customWidth="1"/>
    <col min="2568" max="2816" width="9.109375" style="3"/>
    <col min="2817" max="2817" width="15.44140625" style="3" customWidth="1"/>
    <col min="2818" max="2818" width="21.109375" style="3" customWidth="1"/>
    <col min="2819" max="2819" width="9.109375" style="3" customWidth="1"/>
    <col min="2820" max="2820" width="11.109375" style="3" customWidth="1"/>
    <col min="2821" max="2821" width="9.88671875" style="3" customWidth="1"/>
    <col min="2822" max="2822" width="14" style="3" customWidth="1"/>
    <col min="2823" max="2823" width="17.6640625" style="3" customWidth="1"/>
    <col min="2824" max="3072" width="9.109375" style="3"/>
    <col min="3073" max="3073" width="15.44140625" style="3" customWidth="1"/>
    <col min="3074" max="3074" width="21.109375" style="3" customWidth="1"/>
    <col min="3075" max="3075" width="9.109375" style="3" customWidth="1"/>
    <col min="3076" max="3076" width="11.109375" style="3" customWidth="1"/>
    <col min="3077" max="3077" width="9.88671875" style="3" customWidth="1"/>
    <col min="3078" max="3078" width="14" style="3" customWidth="1"/>
    <col min="3079" max="3079" width="17.6640625" style="3" customWidth="1"/>
    <col min="3080" max="3328" width="9.109375" style="3"/>
    <col min="3329" max="3329" width="15.44140625" style="3" customWidth="1"/>
    <col min="3330" max="3330" width="21.109375" style="3" customWidth="1"/>
    <col min="3331" max="3331" width="9.109375" style="3" customWidth="1"/>
    <col min="3332" max="3332" width="11.109375" style="3" customWidth="1"/>
    <col min="3333" max="3333" width="9.88671875" style="3" customWidth="1"/>
    <col min="3334" max="3334" width="14" style="3" customWidth="1"/>
    <col min="3335" max="3335" width="17.6640625" style="3" customWidth="1"/>
    <col min="3336" max="3584" width="9.109375" style="3"/>
    <col min="3585" max="3585" width="15.44140625" style="3" customWidth="1"/>
    <col min="3586" max="3586" width="21.109375" style="3" customWidth="1"/>
    <col min="3587" max="3587" width="9.109375" style="3" customWidth="1"/>
    <col min="3588" max="3588" width="11.109375" style="3" customWidth="1"/>
    <col min="3589" max="3589" width="9.88671875" style="3" customWidth="1"/>
    <col min="3590" max="3590" width="14" style="3" customWidth="1"/>
    <col min="3591" max="3591" width="17.6640625" style="3" customWidth="1"/>
    <col min="3592" max="3840" width="9.109375" style="3"/>
    <col min="3841" max="3841" width="15.44140625" style="3" customWidth="1"/>
    <col min="3842" max="3842" width="21.109375" style="3" customWidth="1"/>
    <col min="3843" max="3843" width="9.109375" style="3" customWidth="1"/>
    <col min="3844" max="3844" width="11.109375" style="3" customWidth="1"/>
    <col min="3845" max="3845" width="9.88671875" style="3" customWidth="1"/>
    <col min="3846" max="3846" width="14" style="3" customWidth="1"/>
    <col min="3847" max="3847" width="17.6640625" style="3" customWidth="1"/>
    <col min="3848" max="4096" width="9.109375" style="3"/>
    <col min="4097" max="4097" width="15.44140625" style="3" customWidth="1"/>
    <col min="4098" max="4098" width="21.109375" style="3" customWidth="1"/>
    <col min="4099" max="4099" width="9.109375" style="3" customWidth="1"/>
    <col min="4100" max="4100" width="11.109375" style="3" customWidth="1"/>
    <col min="4101" max="4101" width="9.88671875" style="3" customWidth="1"/>
    <col min="4102" max="4102" width="14" style="3" customWidth="1"/>
    <col min="4103" max="4103" width="17.6640625" style="3" customWidth="1"/>
    <col min="4104" max="4352" width="9.109375" style="3"/>
    <col min="4353" max="4353" width="15.44140625" style="3" customWidth="1"/>
    <col min="4354" max="4354" width="21.109375" style="3" customWidth="1"/>
    <col min="4355" max="4355" width="9.109375" style="3" customWidth="1"/>
    <col min="4356" max="4356" width="11.109375" style="3" customWidth="1"/>
    <col min="4357" max="4357" width="9.88671875" style="3" customWidth="1"/>
    <col min="4358" max="4358" width="14" style="3" customWidth="1"/>
    <col min="4359" max="4359" width="17.6640625" style="3" customWidth="1"/>
    <col min="4360" max="4608" width="9.109375" style="3"/>
    <col min="4609" max="4609" width="15.44140625" style="3" customWidth="1"/>
    <col min="4610" max="4610" width="21.109375" style="3" customWidth="1"/>
    <col min="4611" max="4611" width="9.109375" style="3" customWidth="1"/>
    <col min="4612" max="4612" width="11.109375" style="3" customWidth="1"/>
    <col min="4613" max="4613" width="9.88671875" style="3" customWidth="1"/>
    <col min="4614" max="4614" width="14" style="3" customWidth="1"/>
    <col min="4615" max="4615" width="17.6640625" style="3" customWidth="1"/>
    <col min="4616" max="4864" width="9.109375" style="3"/>
    <col min="4865" max="4865" width="15.44140625" style="3" customWidth="1"/>
    <col min="4866" max="4866" width="21.109375" style="3" customWidth="1"/>
    <col min="4867" max="4867" width="9.109375" style="3" customWidth="1"/>
    <col min="4868" max="4868" width="11.109375" style="3" customWidth="1"/>
    <col min="4869" max="4869" width="9.88671875" style="3" customWidth="1"/>
    <col min="4870" max="4870" width="14" style="3" customWidth="1"/>
    <col min="4871" max="4871" width="17.6640625" style="3" customWidth="1"/>
    <col min="4872" max="5120" width="9.109375" style="3"/>
    <col min="5121" max="5121" width="15.44140625" style="3" customWidth="1"/>
    <col min="5122" max="5122" width="21.109375" style="3" customWidth="1"/>
    <col min="5123" max="5123" width="9.109375" style="3" customWidth="1"/>
    <col min="5124" max="5124" width="11.109375" style="3" customWidth="1"/>
    <col min="5125" max="5125" width="9.88671875" style="3" customWidth="1"/>
    <col min="5126" max="5126" width="14" style="3" customWidth="1"/>
    <col min="5127" max="5127" width="17.6640625" style="3" customWidth="1"/>
    <col min="5128" max="5376" width="9.109375" style="3"/>
    <col min="5377" max="5377" width="15.44140625" style="3" customWidth="1"/>
    <col min="5378" max="5378" width="21.109375" style="3" customWidth="1"/>
    <col min="5379" max="5379" width="9.109375" style="3" customWidth="1"/>
    <col min="5380" max="5380" width="11.109375" style="3" customWidth="1"/>
    <col min="5381" max="5381" width="9.88671875" style="3" customWidth="1"/>
    <col min="5382" max="5382" width="14" style="3" customWidth="1"/>
    <col min="5383" max="5383" width="17.6640625" style="3" customWidth="1"/>
    <col min="5384" max="5632" width="9.109375" style="3"/>
    <col min="5633" max="5633" width="15.44140625" style="3" customWidth="1"/>
    <col min="5634" max="5634" width="21.109375" style="3" customWidth="1"/>
    <col min="5635" max="5635" width="9.109375" style="3" customWidth="1"/>
    <col min="5636" max="5636" width="11.109375" style="3" customWidth="1"/>
    <col min="5637" max="5637" width="9.88671875" style="3" customWidth="1"/>
    <col min="5638" max="5638" width="14" style="3" customWidth="1"/>
    <col min="5639" max="5639" width="17.6640625" style="3" customWidth="1"/>
    <col min="5640" max="5888" width="9.109375" style="3"/>
    <col min="5889" max="5889" width="15.44140625" style="3" customWidth="1"/>
    <col min="5890" max="5890" width="21.109375" style="3" customWidth="1"/>
    <col min="5891" max="5891" width="9.109375" style="3" customWidth="1"/>
    <col min="5892" max="5892" width="11.109375" style="3" customWidth="1"/>
    <col min="5893" max="5893" width="9.88671875" style="3" customWidth="1"/>
    <col min="5894" max="5894" width="14" style="3" customWidth="1"/>
    <col min="5895" max="5895" width="17.6640625" style="3" customWidth="1"/>
    <col min="5896" max="6144" width="9.109375" style="3"/>
    <col min="6145" max="6145" width="15.44140625" style="3" customWidth="1"/>
    <col min="6146" max="6146" width="21.109375" style="3" customWidth="1"/>
    <col min="6147" max="6147" width="9.109375" style="3" customWidth="1"/>
    <col min="6148" max="6148" width="11.109375" style="3" customWidth="1"/>
    <col min="6149" max="6149" width="9.88671875" style="3" customWidth="1"/>
    <col min="6150" max="6150" width="14" style="3" customWidth="1"/>
    <col min="6151" max="6151" width="17.6640625" style="3" customWidth="1"/>
    <col min="6152" max="6400" width="9.109375" style="3"/>
    <col min="6401" max="6401" width="15.44140625" style="3" customWidth="1"/>
    <col min="6402" max="6402" width="21.109375" style="3" customWidth="1"/>
    <col min="6403" max="6403" width="9.109375" style="3" customWidth="1"/>
    <col min="6404" max="6404" width="11.109375" style="3" customWidth="1"/>
    <col min="6405" max="6405" width="9.88671875" style="3" customWidth="1"/>
    <col min="6406" max="6406" width="14" style="3" customWidth="1"/>
    <col min="6407" max="6407" width="17.6640625" style="3" customWidth="1"/>
    <col min="6408" max="6656" width="9.109375" style="3"/>
    <col min="6657" max="6657" width="15.44140625" style="3" customWidth="1"/>
    <col min="6658" max="6658" width="21.109375" style="3" customWidth="1"/>
    <col min="6659" max="6659" width="9.109375" style="3" customWidth="1"/>
    <col min="6660" max="6660" width="11.109375" style="3" customWidth="1"/>
    <col min="6661" max="6661" width="9.88671875" style="3" customWidth="1"/>
    <col min="6662" max="6662" width="14" style="3" customWidth="1"/>
    <col min="6663" max="6663" width="17.6640625" style="3" customWidth="1"/>
    <col min="6664" max="6912" width="9.109375" style="3"/>
    <col min="6913" max="6913" width="15.44140625" style="3" customWidth="1"/>
    <col min="6914" max="6914" width="21.109375" style="3" customWidth="1"/>
    <col min="6915" max="6915" width="9.109375" style="3" customWidth="1"/>
    <col min="6916" max="6916" width="11.109375" style="3" customWidth="1"/>
    <col min="6917" max="6917" width="9.88671875" style="3" customWidth="1"/>
    <col min="6918" max="6918" width="14" style="3" customWidth="1"/>
    <col min="6919" max="6919" width="17.6640625" style="3" customWidth="1"/>
    <col min="6920" max="7168" width="9.109375" style="3"/>
    <col min="7169" max="7169" width="15.44140625" style="3" customWidth="1"/>
    <col min="7170" max="7170" width="21.109375" style="3" customWidth="1"/>
    <col min="7171" max="7171" width="9.109375" style="3" customWidth="1"/>
    <col min="7172" max="7172" width="11.109375" style="3" customWidth="1"/>
    <col min="7173" max="7173" width="9.88671875" style="3" customWidth="1"/>
    <col min="7174" max="7174" width="14" style="3" customWidth="1"/>
    <col min="7175" max="7175" width="17.6640625" style="3" customWidth="1"/>
    <col min="7176" max="7424" width="9.109375" style="3"/>
    <col min="7425" max="7425" width="15.44140625" style="3" customWidth="1"/>
    <col min="7426" max="7426" width="21.109375" style="3" customWidth="1"/>
    <col min="7427" max="7427" width="9.109375" style="3" customWidth="1"/>
    <col min="7428" max="7428" width="11.109375" style="3" customWidth="1"/>
    <col min="7429" max="7429" width="9.88671875" style="3" customWidth="1"/>
    <col min="7430" max="7430" width="14" style="3" customWidth="1"/>
    <col min="7431" max="7431" width="17.6640625" style="3" customWidth="1"/>
    <col min="7432" max="7680" width="9.109375" style="3"/>
    <col min="7681" max="7681" width="15.44140625" style="3" customWidth="1"/>
    <col min="7682" max="7682" width="21.109375" style="3" customWidth="1"/>
    <col min="7683" max="7683" width="9.109375" style="3" customWidth="1"/>
    <col min="7684" max="7684" width="11.109375" style="3" customWidth="1"/>
    <col min="7685" max="7685" width="9.88671875" style="3" customWidth="1"/>
    <col min="7686" max="7686" width="14" style="3" customWidth="1"/>
    <col min="7687" max="7687" width="17.6640625" style="3" customWidth="1"/>
    <col min="7688" max="7936" width="9.109375" style="3"/>
    <col min="7937" max="7937" width="15.44140625" style="3" customWidth="1"/>
    <col min="7938" max="7938" width="21.109375" style="3" customWidth="1"/>
    <col min="7939" max="7939" width="9.109375" style="3" customWidth="1"/>
    <col min="7940" max="7940" width="11.109375" style="3" customWidth="1"/>
    <col min="7941" max="7941" width="9.88671875" style="3" customWidth="1"/>
    <col min="7942" max="7942" width="14" style="3" customWidth="1"/>
    <col min="7943" max="7943" width="17.6640625" style="3" customWidth="1"/>
    <col min="7944" max="8192" width="9.109375" style="3"/>
    <col min="8193" max="8193" width="15.44140625" style="3" customWidth="1"/>
    <col min="8194" max="8194" width="21.109375" style="3" customWidth="1"/>
    <col min="8195" max="8195" width="9.109375" style="3" customWidth="1"/>
    <col min="8196" max="8196" width="11.109375" style="3" customWidth="1"/>
    <col min="8197" max="8197" width="9.88671875" style="3" customWidth="1"/>
    <col min="8198" max="8198" width="14" style="3" customWidth="1"/>
    <col min="8199" max="8199" width="17.6640625" style="3" customWidth="1"/>
    <col min="8200" max="8448" width="9.109375" style="3"/>
    <col min="8449" max="8449" width="15.44140625" style="3" customWidth="1"/>
    <col min="8450" max="8450" width="21.109375" style="3" customWidth="1"/>
    <col min="8451" max="8451" width="9.109375" style="3" customWidth="1"/>
    <col min="8452" max="8452" width="11.109375" style="3" customWidth="1"/>
    <col min="8453" max="8453" width="9.88671875" style="3" customWidth="1"/>
    <col min="8454" max="8454" width="14" style="3" customWidth="1"/>
    <col min="8455" max="8455" width="17.6640625" style="3" customWidth="1"/>
    <col min="8456" max="8704" width="9.109375" style="3"/>
    <col min="8705" max="8705" width="15.44140625" style="3" customWidth="1"/>
    <col min="8706" max="8706" width="21.109375" style="3" customWidth="1"/>
    <col min="8707" max="8707" width="9.109375" style="3" customWidth="1"/>
    <col min="8708" max="8708" width="11.109375" style="3" customWidth="1"/>
    <col min="8709" max="8709" width="9.88671875" style="3" customWidth="1"/>
    <col min="8710" max="8710" width="14" style="3" customWidth="1"/>
    <col min="8711" max="8711" width="17.6640625" style="3" customWidth="1"/>
    <col min="8712" max="8960" width="9.109375" style="3"/>
    <col min="8961" max="8961" width="15.44140625" style="3" customWidth="1"/>
    <col min="8962" max="8962" width="21.109375" style="3" customWidth="1"/>
    <col min="8963" max="8963" width="9.109375" style="3" customWidth="1"/>
    <col min="8964" max="8964" width="11.109375" style="3" customWidth="1"/>
    <col min="8965" max="8965" width="9.88671875" style="3" customWidth="1"/>
    <col min="8966" max="8966" width="14" style="3" customWidth="1"/>
    <col min="8967" max="8967" width="17.6640625" style="3" customWidth="1"/>
    <col min="8968" max="9216" width="9.109375" style="3"/>
    <col min="9217" max="9217" width="15.44140625" style="3" customWidth="1"/>
    <col min="9218" max="9218" width="21.109375" style="3" customWidth="1"/>
    <col min="9219" max="9219" width="9.109375" style="3" customWidth="1"/>
    <col min="9220" max="9220" width="11.109375" style="3" customWidth="1"/>
    <col min="9221" max="9221" width="9.88671875" style="3" customWidth="1"/>
    <col min="9222" max="9222" width="14" style="3" customWidth="1"/>
    <col min="9223" max="9223" width="17.6640625" style="3" customWidth="1"/>
    <col min="9224" max="9472" width="9.109375" style="3"/>
    <col min="9473" max="9473" width="15.44140625" style="3" customWidth="1"/>
    <col min="9474" max="9474" width="21.109375" style="3" customWidth="1"/>
    <col min="9475" max="9475" width="9.109375" style="3" customWidth="1"/>
    <col min="9476" max="9476" width="11.109375" style="3" customWidth="1"/>
    <col min="9477" max="9477" width="9.88671875" style="3" customWidth="1"/>
    <col min="9478" max="9478" width="14" style="3" customWidth="1"/>
    <col min="9479" max="9479" width="17.6640625" style="3" customWidth="1"/>
    <col min="9480" max="9728" width="9.109375" style="3"/>
    <col min="9729" max="9729" width="15.44140625" style="3" customWidth="1"/>
    <col min="9730" max="9730" width="21.109375" style="3" customWidth="1"/>
    <col min="9731" max="9731" width="9.109375" style="3" customWidth="1"/>
    <col min="9732" max="9732" width="11.109375" style="3" customWidth="1"/>
    <col min="9733" max="9733" width="9.88671875" style="3" customWidth="1"/>
    <col min="9734" max="9734" width="14" style="3" customWidth="1"/>
    <col min="9735" max="9735" width="17.6640625" style="3" customWidth="1"/>
    <col min="9736" max="9984" width="9.109375" style="3"/>
    <col min="9985" max="9985" width="15.44140625" style="3" customWidth="1"/>
    <col min="9986" max="9986" width="21.109375" style="3" customWidth="1"/>
    <col min="9987" max="9987" width="9.109375" style="3" customWidth="1"/>
    <col min="9988" max="9988" width="11.109375" style="3" customWidth="1"/>
    <col min="9989" max="9989" width="9.88671875" style="3" customWidth="1"/>
    <col min="9990" max="9990" width="14" style="3" customWidth="1"/>
    <col min="9991" max="9991" width="17.6640625" style="3" customWidth="1"/>
    <col min="9992" max="10240" width="9.109375" style="3"/>
    <col min="10241" max="10241" width="15.44140625" style="3" customWidth="1"/>
    <col min="10242" max="10242" width="21.109375" style="3" customWidth="1"/>
    <col min="10243" max="10243" width="9.109375" style="3" customWidth="1"/>
    <col min="10244" max="10244" width="11.109375" style="3" customWidth="1"/>
    <col min="10245" max="10245" width="9.88671875" style="3" customWidth="1"/>
    <col min="10246" max="10246" width="14" style="3" customWidth="1"/>
    <col min="10247" max="10247" width="17.6640625" style="3" customWidth="1"/>
    <col min="10248" max="10496" width="9.109375" style="3"/>
    <col min="10497" max="10497" width="15.44140625" style="3" customWidth="1"/>
    <col min="10498" max="10498" width="21.109375" style="3" customWidth="1"/>
    <col min="10499" max="10499" width="9.109375" style="3" customWidth="1"/>
    <col min="10500" max="10500" width="11.109375" style="3" customWidth="1"/>
    <col min="10501" max="10501" width="9.88671875" style="3" customWidth="1"/>
    <col min="10502" max="10502" width="14" style="3" customWidth="1"/>
    <col min="10503" max="10503" width="17.6640625" style="3" customWidth="1"/>
    <col min="10504" max="10752" width="9.109375" style="3"/>
    <col min="10753" max="10753" width="15.44140625" style="3" customWidth="1"/>
    <col min="10754" max="10754" width="21.109375" style="3" customWidth="1"/>
    <col min="10755" max="10755" width="9.109375" style="3" customWidth="1"/>
    <col min="10756" max="10756" width="11.109375" style="3" customWidth="1"/>
    <col min="10757" max="10757" width="9.88671875" style="3" customWidth="1"/>
    <col min="10758" max="10758" width="14" style="3" customWidth="1"/>
    <col min="10759" max="10759" width="17.6640625" style="3" customWidth="1"/>
    <col min="10760" max="11008" width="9.109375" style="3"/>
    <col min="11009" max="11009" width="15.44140625" style="3" customWidth="1"/>
    <col min="11010" max="11010" width="21.109375" style="3" customWidth="1"/>
    <col min="11011" max="11011" width="9.109375" style="3" customWidth="1"/>
    <col min="11012" max="11012" width="11.109375" style="3" customWidth="1"/>
    <col min="11013" max="11013" width="9.88671875" style="3" customWidth="1"/>
    <col min="11014" max="11014" width="14" style="3" customWidth="1"/>
    <col min="11015" max="11015" width="17.6640625" style="3" customWidth="1"/>
    <col min="11016" max="11264" width="9.109375" style="3"/>
    <col min="11265" max="11265" width="15.44140625" style="3" customWidth="1"/>
    <col min="11266" max="11266" width="21.109375" style="3" customWidth="1"/>
    <col min="11267" max="11267" width="9.109375" style="3" customWidth="1"/>
    <col min="11268" max="11268" width="11.109375" style="3" customWidth="1"/>
    <col min="11269" max="11269" width="9.88671875" style="3" customWidth="1"/>
    <col min="11270" max="11270" width="14" style="3" customWidth="1"/>
    <col min="11271" max="11271" width="17.6640625" style="3" customWidth="1"/>
    <col min="11272" max="11520" width="9.109375" style="3"/>
    <col min="11521" max="11521" width="15.44140625" style="3" customWidth="1"/>
    <col min="11522" max="11522" width="21.109375" style="3" customWidth="1"/>
    <col min="11523" max="11523" width="9.109375" style="3" customWidth="1"/>
    <col min="11524" max="11524" width="11.109375" style="3" customWidth="1"/>
    <col min="11525" max="11525" width="9.88671875" style="3" customWidth="1"/>
    <col min="11526" max="11526" width="14" style="3" customWidth="1"/>
    <col min="11527" max="11527" width="17.6640625" style="3" customWidth="1"/>
    <col min="11528" max="11776" width="9.109375" style="3"/>
    <col min="11777" max="11777" width="15.44140625" style="3" customWidth="1"/>
    <col min="11778" max="11778" width="21.109375" style="3" customWidth="1"/>
    <col min="11779" max="11779" width="9.109375" style="3" customWidth="1"/>
    <col min="11780" max="11780" width="11.109375" style="3" customWidth="1"/>
    <col min="11781" max="11781" width="9.88671875" style="3" customWidth="1"/>
    <col min="11782" max="11782" width="14" style="3" customWidth="1"/>
    <col min="11783" max="11783" width="17.6640625" style="3" customWidth="1"/>
    <col min="11784" max="12032" width="9.109375" style="3"/>
    <col min="12033" max="12033" width="15.44140625" style="3" customWidth="1"/>
    <col min="12034" max="12034" width="21.109375" style="3" customWidth="1"/>
    <col min="12035" max="12035" width="9.109375" style="3" customWidth="1"/>
    <col min="12036" max="12036" width="11.109375" style="3" customWidth="1"/>
    <col min="12037" max="12037" width="9.88671875" style="3" customWidth="1"/>
    <col min="12038" max="12038" width="14" style="3" customWidth="1"/>
    <col min="12039" max="12039" width="17.6640625" style="3" customWidth="1"/>
    <col min="12040" max="12288" width="9.109375" style="3"/>
    <col min="12289" max="12289" width="15.44140625" style="3" customWidth="1"/>
    <col min="12290" max="12290" width="21.109375" style="3" customWidth="1"/>
    <col min="12291" max="12291" width="9.109375" style="3" customWidth="1"/>
    <col min="12292" max="12292" width="11.109375" style="3" customWidth="1"/>
    <col min="12293" max="12293" width="9.88671875" style="3" customWidth="1"/>
    <col min="12294" max="12294" width="14" style="3" customWidth="1"/>
    <col min="12295" max="12295" width="17.6640625" style="3" customWidth="1"/>
    <col min="12296" max="12544" width="9.109375" style="3"/>
    <col min="12545" max="12545" width="15.44140625" style="3" customWidth="1"/>
    <col min="12546" max="12546" width="21.109375" style="3" customWidth="1"/>
    <col min="12547" max="12547" width="9.109375" style="3" customWidth="1"/>
    <col min="12548" max="12548" width="11.109375" style="3" customWidth="1"/>
    <col min="12549" max="12549" width="9.88671875" style="3" customWidth="1"/>
    <col min="12550" max="12550" width="14" style="3" customWidth="1"/>
    <col min="12551" max="12551" width="17.6640625" style="3" customWidth="1"/>
    <col min="12552" max="12800" width="9.109375" style="3"/>
    <col min="12801" max="12801" width="15.44140625" style="3" customWidth="1"/>
    <col min="12802" max="12802" width="21.109375" style="3" customWidth="1"/>
    <col min="12803" max="12803" width="9.109375" style="3" customWidth="1"/>
    <col min="12804" max="12804" width="11.109375" style="3" customWidth="1"/>
    <col min="12805" max="12805" width="9.88671875" style="3" customWidth="1"/>
    <col min="12806" max="12806" width="14" style="3" customWidth="1"/>
    <col min="12807" max="12807" width="17.6640625" style="3" customWidth="1"/>
    <col min="12808" max="13056" width="9.109375" style="3"/>
    <col min="13057" max="13057" width="15.44140625" style="3" customWidth="1"/>
    <col min="13058" max="13058" width="21.109375" style="3" customWidth="1"/>
    <col min="13059" max="13059" width="9.109375" style="3" customWidth="1"/>
    <col min="13060" max="13060" width="11.109375" style="3" customWidth="1"/>
    <col min="13061" max="13061" width="9.88671875" style="3" customWidth="1"/>
    <col min="13062" max="13062" width="14" style="3" customWidth="1"/>
    <col min="13063" max="13063" width="17.6640625" style="3" customWidth="1"/>
    <col min="13064" max="13312" width="9.109375" style="3"/>
    <col min="13313" max="13313" width="15.44140625" style="3" customWidth="1"/>
    <col min="13314" max="13314" width="21.109375" style="3" customWidth="1"/>
    <col min="13315" max="13315" width="9.109375" style="3" customWidth="1"/>
    <col min="13316" max="13316" width="11.109375" style="3" customWidth="1"/>
    <col min="13317" max="13317" width="9.88671875" style="3" customWidth="1"/>
    <col min="13318" max="13318" width="14" style="3" customWidth="1"/>
    <col min="13319" max="13319" width="17.6640625" style="3" customWidth="1"/>
    <col min="13320" max="13568" width="9.109375" style="3"/>
    <col min="13569" max="13569" width="15.44140625" style="3" customWidth="1"/>
    <col min="13570" max="13570" width="21.109375" style="3" customWidth="1"/>
    <col min="13571" max="13571" width="9.109375" style="3" customWidth="1"/>
    <col min="13572" max="13572" width="11.109375" style="3" customWidth="1"/>
    <col min="13573" max="13573" width="9.88671875" style="3" customWidth="1"/>
    <col min="13574" max="13574" width="14" style="3" customWidth="1"/>
    <col min="13575" max="13575" width="17.6640625" style="3" customWidth="1"/>
    <col min="13576" max="13824" width="9.109375" style="3"/>
    <col min="13825" max="13825" width="15.44140625" style="3" customWidth="1"/>
    <col min="13826" max="13826" width="21.109375" style="3" customWidth="1"/>
    <col min="13827" max="13827" width="9.109375" style="3" customWidth="1"/>
    <col min="13828" max="13828" width="11.109375" style="3" customWidth="1"/>
    <col min="13829" max="13829" width="9.88671875" style="3" customWidth="1"/>
    <col min="13830" max="13830" width="14" style="3" customWidth="1"/>
    <col min="13831" max="13831" width="17.6640625" style="3" customWidth="1"/>
    <col min="13832" max="14080" width="9.109375" style="3"/>
    <col min="14081" max="14081" width="15.44140625" style="3" customWidth="1"/>
    <col min="14082" max="14082" width="21.109375" style="3" customWidth="1"/>
    <col min="14083" max="14083" width="9.109375" style="3" customWidth="1"/>
    <col min="14084" max="14084" width="11.109375" style="3" customWidth="1"/>
    <col min="14085" max="14085" width="9.88671875" style="3" customWidth="1"/>
    <col min="14086" max="14086" width="14" style="3" customWidth="1"/>
    <col min="14087" max="14087" width="17.6640625" style="3" customWidth="1"/>
    <col min="14088" max="14336" width="9.109375" style="3"/>
    <col min="14337" max="14337" width="15.44140625" style="3" customWidth="1"/>
    <col min="14338" max="14338" width="21.109375" style="3" customWidth="1"/>
    <col min="14339" max="14339" width="9.109375" style="3" customWidth="1"/>
    <col min="14340" max="14340" width="11.109375" style="3" customWidth="1"/>
    <col min="14341" max="14341" width="9.88671875" style="3" customWidth="1"/>
    <col min="14342" max="14342" width="14" style="3" customWidth="1"/>
    <col min="14343" max="14343" width="17.6640625" style="3" customWidth="1"/>
    <col min="14344" max="14592" width="9.109375" style="3"/>
    <col min="14593" max="14593" width="15.44140625" style="3" customWidth="1"/>
    <col min="14594" max="14594" width="21.109375" style="3" customWidth="1"/>
    <col min="14595" max="14595" width="9.109375" style="3" customWidth="1"/>
    <col min="14596" max="14596" width="11.109375" style="3" customWidth="1"/>
    <col min="14597" max="14597" width="9.88671875" style="3" customWidth="1"/>
    <col min="14598" max="14598" width="14" style="3" customWidth="1"/>
    <col min="14599" max="14599" width="17.6640625" style="3" customWidth="1"/>
    <col min="14600" max="14848" width="9.109375" style="3"/>
    <col min="14849" max="14849" width="15.44140625" style="3" customWidth="1"/>
    <col min="14850" max="14850" width="21.109375" style="3" customWidth="1"/>
    <col min="14851" max="14851" width="9.109375" style="3" customWidth="1"/>
    <col min="14852" max="14852" width="11.109375" style="3" customWidth="1"/>
    <col min="14853" max="14853" width="9.88671875" style="3" customWidth="1"/>
    <col min="14854" max="14854" width="14" style="3" customWidth="1"/>
    <col min="14855" max="14855" width="17.6640625" style="3" customWidth="1"/>
    <col min="14856" max="15104" width="9.109375" style="3"/>
    <col min="15105" max="15105" width="15.44140625" style="3" customWidth="1"/>
    <col min="15106" max="15106" width="21.109375" style="3" customWidth="1"/>
    <col min="15107" max="15107" width="9.109375" style="3" customWidth="1"/>
    <col min="15108" max="15108" width="11.109375" style="3" customWidth="1"/>
    <col min="15109" max="15109" width="9.88671875" style="3" customWidth="1"/>
    <col min="15110" max="15110" width="14" style="3" customWidth="1"/>
    <col min="15111" max="15111" width="17.6640625" style="3" customWidth="1"/>
    <col min="15112" max="15360" width="9.109375" style="3"/>
    <col min="15361" max="15361" width="15.44140625" style="3" customWidth="1"/>
    <col min="15362" max="15362" width="21.109375" style="3" customWidth="1"/>
    <col min="15363" max="15363" width="9.109375" style="3" customWidth="1"/>
    <col min="15364" max="15364" width="11.109375" style="3" customWidth="1"/>
    <col min="15365" max="15365" width="9.88671875" style="3" customWidth="1"/>
    <col min="15366" max="15366" width="14" style="3" customWidth="1"/>
    <col min="15367" max="15367" width="17.6640625" style="3" customWidth="1"/>
    <col min="15368" max="15616" width="9.109375" style="3"/>
    <col min="15617" max="15617" width="15.44140625" style="3" customWidth="1"/>
    <col min="15618" max="15618" width="21.109375" style="3" customWidth="1"/>
    <col min="15619" max="15619" width="9.109375" style="3" customWidth="1"/>
    <col min="15620" max="15620" width="11.109375" style="3" customWidth="1"/>
    <col min="15621" max="15621" width="9.88671875" style="3" customWidth="1"/>
    <col min="15622" max="15622" width="14" style="3" customWidth="1"/>
    <col min="15623" max="15623" width="17.6640625" style="3" customWidth="1"/>
    <col min="15624" max="15872" width="9.109375" style="3"/>
    <col min="15873" max="15873" width="15.44140625" style="3" customWidth="1"/>
    <col min="15874" max="15874" width="21.109375" style="3" customWidth="1"/>
    <col min="15875" max="15875" width="9.109375" style="3" customWidth="1"/>
    <col min="15876" max="15876" width="11.109375" style="3" customWidth="1"/>
    <col min="15877" max="15877" width="9.88671875" style="3" customWidth="1"/>
    <col min="15878" max="15878" width="14" style="3" customWidth="1"/>
    <col min="15879" max="15879" width="17.6640625" style="3" customWidth="1"/>
    <col min="15880" max="16128" width="9.109375" style="3"/>
    <col min="16129" max="16129" width="15.44140625" style="3" customWidth="1"/>
    <col min="16130" max="16130" width="21.109375" style="3" customWidth="1"/>
    <col min="16131" max="16131" width="9.109375" style="3" customWidth="1"/>
    <col min="16132" max="16132" width="11.109375" style="3" customWidth="1"/>
    <col min="16133" max="16133" width="9.88671875" style="3" customWidth="1"/>
    <col min="16134" max="16134" width="14" style="3" customWidth="1"/>
    <col min="16135" max="16135" width="17.6640625" style="3" customWidth="1"/>
    <col min="16136" max="16384" width="9.109375" style="3"/>
  </cols>
  <sheetData>
    <row r="1" spans="1:8" ht="13.8" customHeight="1" x14ac:dyDescent="0.25">
      <c r="E1" s="285" t="s">
        <v>541</v>
      </c>
      <c r="F1" s="285"/>
      <c r="G1" s="285"/>
    </row>
    <row r="2" spans="1:8" ht="14.25" customHeight="1" x14ac:dyDescent="0.25">
      <c r="E2" s="285"/>
      <c r="F2" s="285"/>
      <c r="G2" s="285"/>
    </row>
    <row r="3" spans="1:8" x14ac:dyDescent="0.25">
      <c r="E3" s="285"/>
      <c r="F3" s="285"/>
      <c r="G3" s="285"/>
    </row>
    <row r="4" spans="1:8" x14ac:dyDescent="0.25">
      <c r="A4" s="5" t="s">
        <v>475</v>
      </c>
      <c r="B4" s="5"/>
      <c r="C4" s="5"/>
      <c r="D4" s="5"/>
      <c r="E4" s="5"/>
      <c r="F4" s="5"/>
      <c r="G4" s="5"/>
    </row>
    <row r="5" spans="1:8" ht="13.8" customHeight="1" x14ac:dyDescent="0.25">
      <c r="A5" s="365" t="s">
        <v>542</v>
      </c>
      <c r="B5" s="365"/>
      <c r="C5" s="365"/>
      <c r="D5" s="365"/>
      <c r="E5" s="365"/>
      <c r="F5" s="365"/>
      <c r="G5" s="365"/>
    </row>
    <row r="6" spans="1:8" x14ac:dyDescent="0.25">
      <c r="A6" s="365"/>
      <c r="B6" s="365"/>
      <c r="C6" s="365"/>
      <c r="D6" s="365"/>
      <c r="E6" s="365"/>
      <c r="F6" s="365"/>
      <c r="G6" s="365"/>
    </row>
    <row r="7" spans="1:8" x14ac:dyDescent="0.25">
      <c r="A7" s="5" t="str">
        <f>CONCATENATE("станом на ",[3]ЗАПОЛНИТЬ!$B$18," ",[3]ЗАПОЛНИТЬ!$C$18)</f>
        <v>станом на 1 січня 2016</v>
      </c>
      <c r="B7" s="5"/>
      <c r="C7" s="5"/>
      <c r="D7" s="5"/>
      <c r="E7" s="5"/>
      <c r="F7" s="5"/>
      <c r="G7" s="5"/>
    </row>
    <row r="9" spans="1:8" ht="44.25" customHeight="1" x14ac:dyDescent="0.35">
      <c r="A9" s="514" t="str">
        <f>[3]ЗАПОЛНИТЬ!$B$3</f>
        <v>Відділ освіти Амур-Нижньодніпровської районної у місті Дніпропетровську ради</v>
      </c>
      <c r="B9" s="514"/>
      <c r="C9" s="515"/>
      <c r="D9" s="515"/>
      <c r="E9" s="514" t="str">
        <f>[3]ЗАПОЛНИТЬ!$D$4</f>
        <v>Управління Державної казначейської служби України у АНД районі м. Дніпропетровська Дніпропетровської області</v>
      </c>
      <c r="F9" s="514"/>
      <c r="G9" s="514"/>
    </row>
    <row r="10" spans="1:8" ht="24" customHeight="1" x14ac:dyDescent="0.25">
      <c r="A10" s="540" t="s">
        <v>522</v>
      </c>
      <c r="B10" s="540"/>
      <c r="C10" s="517"/>
      <c r="D10" s="517"/>
      <c r="E10" s="540" t="s">
        <v>523</v>
      </c>
      <c r="F10" s="540"/>
      <c r="G10" s="540"/>
    </row>
    <row r="11" spans="1:8" ht="15" customHeight="1" x14ac:dyDescent="0.25">
      <c r="A11" s="518" t="str">
        <f>CONCATENATE("Станом на ",[3]ЗАПОЛНИТЬ!$B$18," ",[3]ЗАПОЛНИТЬ!$C$18," залишки коштів на наших рахунках, зазначені у виписках, становлять:")</f>
        <v>Станом на 1 січня 2016 залишки коштів на наших рахунках, зазначені у виписках, становлять:</v>
      </c>
      <c r="B11" s="518"/>
      <c r="C11" s="518"/>
      <c r="D11" s="518"/>
      <c r="E11" s="518"/>
      <c r="F11" s="518"/>
      <c r="G11" s="518"/>
    </row>
    <row r="12" spans="1:8" ht="15" customHeight="1" x14ac:dyDescent="0.25">
      <c r="A12" s="518"/>
      <c r="B12" s="518"/>
      <c r="C12" s="518"/>
      <c r="D12" s="518"/>
      <c r="E12" s="518"/>
      <c r="F12" s="518"/>
      <c r="G12" s="518"/>
      <c r="H12" s="519"/>
    </row>
    <row r="13" spans="1:8" ht="15" customHeight="1" x14ac:dyDescent="0.25">
      <c r="A13" s="542" t="s">
        <v>543</v>
      </c>
      <c r="B13" s="543">
        <f>'[3]И ЭТО ЗАПОЛНИТЬ'!E4</f>
        <v>37119001004464</v>
      </c>
      <c r="C13" s="543"/>
      <c r="D13" s="543"/>
      <c r="E13" s="543"/>
      <c r="F13" s="543"/>
      <c r="G13" s="543"/>
    </row>
    <row r="14" spans="1:8" ht="9.75" customHeight="1" x14ac:dyDescent="0.25">
      <c r="A14" s="544" t="s">
        <v>544</v>
      </c>
      <c r="B14" s="544"/>
      <c r="C14" s="545"/>
      <c r="D14" s="545"/>
      <c r="E14" s="546"/>
      <c r="F14" s="546"/>
      <c r="G14" s="546"/>
    </row>
    <row r="15" spans="1:8" ht="15" customHeight="1" x14ac:dyDescent="0.3">
      <c r="A15" s="524">
        <f>'[3]И ЭТО ЗАПОЛНИТЬ'!F4</f>
        <v>0</v>
      </c>
      <c r="B15" s="525" t="s">
        <v>526</v>
      </c>
      <c r="C15" s="525"/>
      <c r="D15" s="525"/>
      <c r="E15" s="525"/>
      <c r="F15" s="525"/>
      <c r="G15" s="525"/>
    </row>
    <row r="16" spans="1:8" ht="13.5" customHeight="1" x14ac:dyDescent="0.25">
      <c r="A16" s="526" t="s">
        <v>527</v>
      </c>
      <c r="B16" s="526"/>
      <c r="C16" s="540" t="s">
        <v>528</v>
      </c>
      <c r="D16" s="540"/>
      <c r="E16" s="526"/>
      <c r="F16" s="526"/>
      <c r="G16" s="526"/>
    </row>
    <row r="17" spans="1:7" ht="15" customHeight="1" x14ac:dyDescent="0.25">
      <c r="A17" s="542" t="s">
        <v>543</v>
      </c>
      <c r="B17" s="543">
        <f>'[3]И ЭТО ЗАПОЛНИТЬ'!E5</f>
        <v>37321028010586</v>
      </c>
      <c r="C17" s="543"/>
      <c r="D17" s="543"/>
      <c r="E17" s="543"/>
      <c r="F17" s="543"/>
      <c r="G17" s="543"/>
    </row>
    <row r="18" spans="1:7" ht="9.75" customHeight="1" x14ac:dyDescent="0.25">
      <c r="A18" s="544" t="s">
        <v>544</v>
      </c>
      <c r="B18" s="544"/>
      <c r="C18" s="545"/>
      <c r="D18" s="545"/>
      <c r="E18" s="546"/>
      <c r="F18" s="546"/>
      <c r="G18" s="546"/>
    </row>
    <row r="19" spans="1:7" s="527" customFormat="1" ht="15.6" x14ac:dyDescent="0.3">
      <c r="A19" s="524">
        <f>'[3]И ЭТО ЗАПОЛНИТЬ'!F5</f>
        <v>0</v>
      </c>
      <c r="B19" s="525" t="s">
        <v>526</v>
      </c>
      <c r="C19" s="525"/>
      <c r="D19" s="525"/>
      <c r="E19" s="525"/>
      <c r="F19" s="525"/>
      <c r="G19" s="525"/>
    </row>
    <row r="20" spans="1:7" ht="12" customHeight="1" x14ac:dyDescent="0.25">
      <c r="A20" s="526" t="s">
        <v>527</v>
      </c>
      <c r="B20" s="526"/>
      <c r="C20" s="540" t="s">
        <v>528</v>
      </c>
      <c r="D20" s="540"/>
      <c r="E20" s="526"/>
      <c r="F20" s="526"/>
      <c r="G20" s="526"/>
    </row>
    <row r="21" spans="1:7" x14ac:dyDescent="0.25">
      <c r="A21" s="542" t="s">
        <v>543</v>
      </c>
      <c r="B21" s="543">
        <f>'[3]И ЭТО ЗАПОЛНИТЬ'!E6</f>
        <v>37114031010586</v>
      </c>
      <c r="C21" s="543"/>
      <c r="D21" s="543"/>
      <c r="E21" s="543"/>
      <c r="F21" s="543"/>
      <c r="G21" s="543"/>
    </row>
    <row r="22" spans="1:7" ht="12.75" customHeight="1" x14ac:dyDescent="0.25">
      <c r="A22" s="544" t="s">
        <v>544</v>
      </c>
      <c r="B22" s="544"/>
      <c r="C22" s="545"/>
      <c r="D22" s="545"/>
      <c r="E22" s="546"/>
      <c r="F22" s="546"/>
      <c r="G22" s="546"/>
    </row>
    <row r="23" spans="1:7" ht="15.6" x14ac:dyDescent="0.3">
      <c r="A23" s="524">
        <f>'[3]И ЭТО ЗАПОЛНИТЬ'!F6</f>
        <v>0</v>
      </c>
      <c r="B23" s="525" t="s">
        <v>526</v>
      </c>
      <c r="C23" s="525"/>
      <c r="D23" s="525"/>
      <c r="E23" s="525"/>
      <c r="F23" s="525"/>
      <c r="G23" s="525"/>
    </row>
    <row r="24" spans="1:7" ht="12" customHeight="1" x14ac:dyDescent="0.25">
      <c r="A24" s="526" t="s">
        <v>527</v>
      </c>
      <c r="B24" s="526"/>
      <c r="C24" s="540" t="s">
        <v>528</v>
      </c>
      <c r="D24" s="540"/>
      <c r="E24" s="526"/>
      <c r="F24" s="526"/>
      <c r="G24" s="526"/>
    </row>
    <row r="25" spans="1:7" x14ac:dyDescent="0.25">
      <c r="A25" s="542" t="s">
        <v>543</v>
      </c>
      <c r="B25" s="543">
        <f>'[3]И ЭТО ЗАПОЛНИТЬ'!E7</f>
        <v>0</v>
      </c>
      <c r="C25" s="543"/>
      <c r="D25" s="543"/>
      <c r="E25" s="543"/>
      <c r="F25" s="543"/>
      <c r="G25" s="543"/>
    </row>
    <row r="26" spans="1:7" ht="12.75" customHeight="1" x14ac:dyDescent="0.25">
      <c r="A26" s="544" t="s">
        <v>544</v>
      </c>
      <c r="B26" s="544"/>
      <c r="C26" s="545"/>
      <c r="D26" s="545"/>
      <c r="E26" s="546"/>
      <c r="F26" s="546"/>
      <c r="G26" s="546"/>
    </row>
    <row r="27" spans="1:7" ht="15.6" x14ac:dyDescent="0.3">
      <c r="A27" s="524">
        <f>'[3]И ЭТО ЗАПОЛНИТЬ'!F7</f>
        <v>0</v>
      </c>
      <c r="B27" s="525"/>
      <c r="C27" s="525"/>
      <c r="D27" s="525"/>
      <c r="E27" s="525"/>
      <c r="F27" s="525"/>
      <c r="G27" s="525"/>
    </row>
    <row r="28" spans="1:7" ht="12" customHeight="1" x14ac:dyDescent="0.25">
      <c r="A28" s="526" t="s">
        <v>527</v>
      </c>
      <c r="B28" s="526"/>
      <c r="C28" s="540" t="s">
        <v>528</v>
      </c>
      <c r="D28" s="540"/>
      <c r="E28" s="526"/>
      <c r="F28" s="526"/>
      <c r="G28" s="526"/>
    </row>
    <row r="29" spans="1:7" x14ac:dyDescent="0.25">
      <c r="A29" s="542" t="s">
        <v>543</v>
      </c>
      <c r="B29" s="543">
        <f>'[3]И ЭТО ЗАПОЛНИТЬ'!E8</f>
        <v>0</v>
      </c>
      <c r="C29" s="543"/>
      <c r="D29" s="543"/>
      <c r="E29" s="543"/>
      <c r="F29" s="543"/>
      <c r="G29" s="543"/>
    </row>
    <row r="30" spans="1:7" ht="10.5" customHeight="1" x14ac:dyDescent="0.25">
      <c r="A30" s="544" t="s">
        <v>544</v>
      </c>
      <c r="B30" s="544"/>
      <c r="C30" s="545"/>
      <c r="D30" s="545"/>
      <c r="E30" s="546"/>
      <c r="F30" s="546"/>
      <c r="G30" s="546"/>
    </row>
    <row r="31" spans="1:7" ht="15.6" x14ac:dyDescent="0.3">
      <c r="A31" s="524">
        <f>'[3]И ЭТО ЗАПОЛНИТЬ'!F8</f>
        <v>0</v>
      </c>
      <c r="B31" s="525"/>
      <c r="C31" s="525"/>
      <c r="D31" s="525"/>
      <c r="E31" s="525"/>
      <c r="F31" s="525"/>
      <c r="G31" s="525"/>
    </row>
    <row r="32" spans="1:7" ht="11.25" customHeight="1" x14ac:dyDescent="0.25">
      <c r="A32" s="526" t="s">
        <v>527</v>
      </c>
      <c r="B32" s="526"/>
      <c r="C32" s="540" t="s">
        <v>528</v>
      </c>
      <c r="D32" s="540"/>
      <c r="E32" s="526"/>
      <c r="F32" s="526"/>
      <c r="G32" s="526"/>
    </row>
    <row r="33" spans="1:7" x14ac:dyDescent="0.25">
      <c r="A33" s="542" t="s">
        <v>543</v>
      </c>
      <c r="B33" s="543">
        <f>'[3]И ЭТО ЗАПОЛНИТЬ'!E9</f>
        <v>0</v>
      </c>
      <c r="C33" s="543"/>
      <c r="D33" s="543"/>
      <c r="E33" s="543"/>
      <c r="F33" s="543"/>
      <c r="G33" s="543"/>
    </row>
    <row r="34" spans="1:7" ht="10.5" customHeight="1" x14ac:dyDescent="0.25">
      <c r="A34" s="544" t="s">
        <v>544</v>
      </c>
      <c r="B34" s="544"/>
      <c r="C34" s="545"/>
      <c r="D34" s="545"/>
      <c r="E34" s="546"/>
      <c r="F34" s="546"/>
      <c r="G34" s="546"/>
    </row>
    <row r="35" spans="1:7" ht="15.6" x14ac:dyDescent="0.3">
      <c r="A35" s="524">
        <f>'[3]И ЭТО ЗАПОЛНИТЬ'!F9</f>
        <v>0</v>
      </c>
      <c r="B35" s="525"/>
      <c r="C35" s="525"/>
      <c r="D35" s="525"/>
      <c r="E35" s="525"/>
      <c r="F35" s="525"/>
      <c r="G35" s="525"/>
    </row>
    <row r="36" spans="1:7" ht="11.25" customHeight="1" x14ac:dyDescent="0.25">
      <c r="A36" s="526" t="s">
        <v>527</v>
      </c>
      <c r="B36" s="526"/>
      <c r="C36" s="540" t="s">
        <v>528</v>
      </c>
      <c r="D36" s="540"/>
      <c r="E36" s="526"/>
      <c r="F36" s="526"/>
      <c r="G36" s="526"/>
    </row>
    <row r="37" spans="1:7" x14ac:dyDescent="0.25">
      <c r="A37" s="542" t="s">
        <v>543</v>
      </c>
      <c r="B37" s="543">
        <f>'[3]И ЭТО ЗАПОЛНИТЬ'!E10</f>
        <v>0</v>
      </c>
      <c r="C37" s="543"/>
      <c r="D37" s="543"/>
      <c r="E37" s="543"/>
      <c r="F37" s="543"/>
      <c r="G37" s="543"/>
    </row>
    <row r="38" spans="1:7" ht="11.25" customHeight="1" x14ac:dyDescent="0.25">
      <c r="A38" s="544" t="s">
        <v>544</v>
      </c>
      <c r="B38" s="544"/>
      <c r="C38" s="545"/>
      <c r="D38" s="545"/>
      <c r="E38" s="546"/>
      <c r="F38" s="546"/>
      <c r="G38" s="546"/>
    </row>
    <row r="39" spans="1:7" ht="15.6" x14ac:dyDescent="0.3">
      <c r="A39" s="524">
        <f>'[3]И ЭТО ЗАПОЛНИТЬ'!F10</f>
        <v>0</v>
      </c>
      <c r="B39" s="525"/>
      <c r="C39" s="525"/>
      <c r="D39" s="525"/>
      <c r="E39" s="525"/>
      <c r="F39" s="525"/>
      <c r="G39" s="525"/>
    </row>
    <row r="40" spans="1:7" ht="11.25" customHeight="1" x14ac:dyDescent="0.25">
      <c r="A40" s="526" t="s">
        <v>527</v>
      </c>
      <c r="B40" s="526"/>
      <c r="C40" s="540" t="s">
        <v>528</v>
      </c>
      <c r="D40" s="540"/>
      <c r="E40" s="526"/>
      <c r="F40" s="526"/>
      <c r="G40" s="526"/>
    </row>
    <row r="41" spans="1:7" x14ac:dyDescent="0.25">
      <c r="A41" s="542" t="s">
        <v>543</v>
      </c>
      <c r="B41" s="543">
        <f>'[3]И ЭТО ЗАПОЛНИТЬ'!E11</f>
        <v>0</v>
      </c>
      <c r="C41" s="543"/>
      <c r="D41" s="543"/>
      <c r="E41" s="543"/>
      <c r="F41" s="543"/>
      <c r="G41" s="543"/>
    </row>
    <row r="42" spans="1:7" ht="11.25" customHeight="1" x14ac:dyDescent="0.25">
      <c r="A42" s="544" t="s">
        <v>544</v>
      </c>
      <c r="B42" s="544"/>
      <c r="C42" s="545"/>
      <c r="D42" s="545"/>
      <c r="E42" s="546"/>
      <c r="F42" s="546"/>
      <c r="G42" s="546"/>
    </row>
    <row r="43" spans="1:7" ht="15.6" x14ac:dyDescent="0.3">
      <c r="A43" s="524">
        <f>'[3]И ЭТО ЗАПОЛНИТЬ'!F11</f>
        <v>0</v>
      </c>
      <c r="B43" s="525"/>
      <c r="C43" s="525"/>
      <c r="D43" s="525"/>
      <c r="E43" s="525"/>
      <c r="F43" s="525"/>
      <c r="G43" s="525"/>
    </row>
    <row r="44" spans="1:7" ht="11.25" customHeight="1" x14ac:dyDescent="0.25">
      <c r="A44" s="526" t="s">
        <v>527</v>
      </c>
      <c r="B44" s="526"/>
      <c r="C44" s="540" t="s">
        <v>528</v>
      </c>
      <c r="D44" s="540"/>
      <c r="E44" s="526"/>
      <c r="F44" s="526"/>
      <c r="G44" s="526"/>
    </row>
    <row r="45" spans="1:7" ht="31.5" customHeight="1" x14ac:dyDescent="0.25">
      <c r="A45" s="528" t="s">
        <v>545</v>
      </c>
      <c r="B45" s="528"/>
      <c r="C45" s="528"/>
      <c r="D45" s="528"/>
      <c r="E45" s="528"/>
      <c r="F45" s="528"/>
      <c r="G45" s="528"/>
    </row>
    <row r="46" spans="1:7" ht="6" customHeight="1" x14ac:dyDescent="0.25">
      <c r="A46" s="529"/>
      <c r="B46" s="522"/>
      <c r="C46" s="522"/>
      <c r="D46" s="522"/>
      <c r="E46" s="522"/>
      <c r="F46" s="522"/>
      <c r="G46" s="522"/>
    </row>
    <row r="47" spans="1:7" ht="18" x14ac:dyDescent="0.25">
      <c r="A47" s="530" t="s">
        <v>530</v>
      </c>
      <c r="B47" s="531"/>
      <c r="C47" s="531"/>
      <c r="D47" s="531"/>
      <c r="E47" s="531"/>
      <c r="F47" s="531"/>
      <c r="G47" s="531"/>
    </row>
    <row r="48" spans="1:7" x14ac:dyDescent="0.25">
      <c r="A48" s="352" t="str">
        <f>[3]ЗАПОЛНИТЬ!$F$30</f>
        <v>Начальник</v>
      </c>
      <c r="B48" s="397"/>
      <c r="C48" s="398"/>
      <c r="D48" s="397"/>
      <c r="E48" s="110" t="str">
        <f>[3]ЗАПОЛНИТЬ!$F$26</f>
        <v>Л. О. Темченко</v>
      </c>
      <c r="F48" s="110"/>
      <c r="G48" s="110"/>
    </row>
    <row r="49" spans="1:7" x14ac:dyDescent="0.25">
      <c r="A49" s="352"/>
      <c r="C49" s="83" t="s">
        <v>97</v>
      </c>
      <c r="D49" s="399"/>
      <c r="E49" s="81" t="s">
        <v>98</v>
      </c>
      <c r="F49" s="81"/>
    </row>
    <row r="50" spans="1:7" x14ac:dyDescent="0.25">
      <c r="A50" s="352" t="str">
        <f>[3]ЗАПОЛНИТЬ!$F$31</f>
        <v>Головний бухгалтер</v>
      </c>
      <c r="C50" s="398"/>
      <c r="D50" s="397"/>
      <c r="E50" s="110" t="str">
        <f>[3]ЗАПОЛНИТЬ!$F$28</f>
        <v>А. М. Трусевич</v>
      </c>
      <c r="F50" s="110"/>
      <c r="G50" s="110"/>
    </row>
    <row r="51" spans="1:7" x14ac:dyDescent="0.25">
      <c r="C51" s="83" t="s">
        <v>97</v>
      </c>
      <c r="D51" s="399"/>
      <c r="E51" s="81" t="s">
        <v>98</v>
      </c>
      <c r="F51" s="81"/>
    </row>
    <row r="52" spans="1:7" ht="0.75" customHeight="1" x14ac:dyDescent="0.25">
      <c r="A52" s="532"/>
      <c r="B52" s="533"/>
      <c r="C52" s="533"/>
      <c r="D52" s="533"/>
      <c r="E52" s="533"/>
      <c r="F52" s="532"/>
      <c r="G52" s="532"/>
    </row>
    <row r="53" spans="1:7" x14ac:dyDescent="0.25">
      <c r="A53" s="534" t="str">
        <f>[3]ЗАПОЛНИТЬ!$C$19</f>
        <v>"12" січня 2016</v>
      </c>
      <c r="B53" s="534"/>
      <c r="C53" s="534"/>
      <c r="D53" s="534"/>
      <c r="E53" s="534"/>
      <c r="F53" s="535"/>
      <c r="G53" s="535"/>
    </row>
    <row r="54" spans="1:7" ht="11.25" customHeight="1" x14ac:dyDescent="0.25">
      <c r="A54" s="529"/>
      <c r="B54" s="522"/>
      <c r="C54" s="522"/>
      <c r="D54" s="522"/>
      <c r="E54" s="522"/>
      <c r="F54" s="529"/>
      <c r="G54" s="529"/>
    </row>
    <row r="55" spans="1:7" ht="13.8" customHeight="1" x14ac:dyDescent="0.25">
      <c r="A55" s="536" t="s">
        <v>531</v>
      </c>
      <c r="B55" s="536"/>
      <c r="C55" s="536"/>
      <c r="D55" s="536"/>
      <c r="E55" s="536"/>
      <c r="F55" s="537"/>
      <c r="G55" s="537"/>
    </row>
    <row r="56" spans="1:7" ht="0.75" customHeight="1" x14ac:dyDescent="0.25">
      <c r="A56" s="537"/>
      <c r="B56" s="538"/>
      <c r="C56" s="538"/>
      <c r="D56" s="538"/>
      <c r="E56" s="538"/>
      <c r="F56" s="537"/>
      <c r="G56" s="537"/>
    </row>
    <row r="57" spans="1:7" ht="13.8" customHeight="1" x14ac:dyDescent="0.25">
      <c r="A57" s="534" t="s">
        <v>532</v>
      </c>
      <c r="B57" s="534"/>
      <c r="C57" s="534"/>
      <c r="D57" s="534"/>
      <c r="E57" s="534"/>
      <c r="F57" s="534"/>
      <c r="G57" s="534"/>
    </row>
    <row r="58" spans="1:7" ht="14.25" customHeight="1" x14ac:dyDescent="0.25">
      <c r="A58" s="529"/>
      <c r="B58" s="522"/>
      <c r="C58" s="522"/>
      <c r="D58" s="522"/>
      <c r="E58" s="522"/>
      <c r="F58" s="522"/>
      <c r="G58" s="522"/>
    </row>
    <row r="59" spans="1:7" x14ac:dyDescent="0.25">
      <c r="A59" s="534" t="str">
        <f>[3]ЗАПОЛНИТЬ!$C$19</f>
        <v>"12" січня 2016</v>
      </c>
      <c r="B59" s="534"/>
      <c r="C59" s="534"/>
      <c r="D59" s="534"/>
      <c r="E59" s="534"/>
      <c r="F59" s="535"/>
      <c r="G59" s="535"/>
    </row>
    <row r="60" spans="1:7" ht="10.5" customHeight="1" x14ac:dyDescent="0.25">
      <c r="A60" s="532"/>
      <c r="B60" s="522"/>
      <c r="C60" s="522"/>
      <c r="D60" s="522"/>
      <c r="E60" s="522"/>
      <c r="F60" s="522"/>
      <c r="G60" s="522"/>
    </row>
    <row r="61" spans="1:7" ht="18" customHeight="1" x14ac:dyDescent="0.25">
      <c r="A61" s="520" t="s">
        <v>533</v>
      </c>
      <c r="B61" s="520"/>
      <c r="C61" s="520"/>
      <c r="D61" s="520"/>
      <c r="E61" s="520"/>
      <c r="F61" s="522"/>
      <c r="G61" s="522"/>
    </row>
    <row r="62" spans="1:7" ht="18" x14ac:dyDescent="0.25">
      <c r="A62" s="539"/>
      <c r="B62" s="522"/>
      <c r="C62" s="522"/>
      <c r="D62" s="522"/>
      <c r="E62" s="522"/>
      <c r="F62" s="522"/>
      <c r="G62" s="522"/>
    </row>
    <row r="63" spans="1:7" ht="18" x14ac:dyDescent="0.25">
      <c r="A63" s="532" t="s">
        <v>97</v>
      </c>
      <c r="B63" s="522"/>
      <c r="C63" s="522"/>
      <c r="D63" s="522"/>
      <c r="E63" s="522"/>
      <c r="F63" s="522"/>
      <c r="G63" s="522"/>
    </row>
  </sheetData>
  <mergeCells count="99">
    <mergeCell ref="B63:E63"/>
    <mergeCell ref="F63:G63"/>
    <mergeCell ref="A5:G6"/>
    <mergeCell ref="B13:G13"/>
    <mergeCell ref="B17:G17"/>
    <mergeCell ref="B21:G21"/>
    <mergeCell ref="B25:G25"/>
    <mergeCell ref="B29:G29"/>
    <mergeCell ref="B33:G33"/>
    <mergeCell ref="B37:G37"/>
    <mergeCell ref="A59:E59"/>
    <mergeCell ref="B60:E60"/>
    <mergeCell ref="F60:G60"/>
    <mergeCell ref="A61:E61"/>
    <mergeCell ref="F61:G61"/>
    <mergeCell ref="B62:E62"/>
    <mergeCell ref="F62:G62"/>
    <mergeCell ref="B54:E54"/>
    <mergeCell ref="A55:E55"/>
    <mergeCell ref="B56:E56"/>
    <mergeCell ref="A57:G57"/>
    <mergeCell ref="B58:E58"/>
    <mergeCell ref="F58:G58"/>
    <mergeCell ref="E48:G48"/>
    <mergeCell ref="E49:F49"/>
    <mergeCell ref="E50:G50"/>
    <mergeCell ref="E51:F51"/>
    <mergeCell ref="B52:E52"/>
    <mergeCell ref="A53:E53"/>
    <mergeCell ref="A44:B44"/>
    <mergeCell ref="C44:D44"/>
    <mergeCell ref="E44:G44"/>
    <mergeCell ref="A45:G45"/>
    <mergeCell ref="B46:E46"/>
    <mergeCell ref="F46:G46"/>
    <mergeCell ref="A42:B42"/>
    <mergeCell ref="C42:D42"/>
    <mergeCell ref="E42:G42"/>
    <mergeCell ref="B43:G43"/>
    <mergeCell ref="B41:G41"/>
    <mergeCell ref="A38:B38"/>
    <mergeCell ref="C38:D38"/>
    <mergeCell ref="E38:G38"/>
    <mergeCell ref="B39:G39"/>
    <mergeCell ref="A40:B40"/>
    <mergeCell ref="C40:D40"/>
    <mergeCell ref="E40:G40"/>
    <mergeCell ref="B35:G35"/>
    <mergeCell ref="A36:B36"/>
    <mergeCell ref="C36:D36"/>
    <mergeCell ref="E36:G36"/>
    <mergeCell ref="A32:B32"/>
    <mergeCell ref="C32:D32"/>
    <mergeCell ref="E32:G32"/>
    <mergeCell ref="A34:B34"/>
    <mergeCell ref="C34:D34"/>
    <mergeCell ref="E34:G34"/>
    <mergeCell ref="A30:B30"/>
    <mergeCell ref="C30:D30"/>
    <mergeCell ref="E30:G30"/>
    <mergeCell ref="B31:G31"/>
    <mergeCell ref="A26:B26"/>
    <mergeCell ref="C26:D26"/>
    <mergeCell ref="E26:G26"/>
    <mergeCell ref="B27:G27"/>
    <mergeCell ref="A28:B28"/>
    <mergeCell ref="C28:D28"/>
    <mergeCell ref="E28:G28"/>
    <mergeCell ref="B23:G23"/>
    <mergeCell ref="A24:B24"/>
    <mergeCell ref="C24:D24"/>
    <mergeCell ref="E24:G24"/>
    <mergeCell ref="A20:B20"/>
    <mergeCell ref="C20:D20"/>
    <mergeCell ref="E20:G20"/>
    <mergeCell ref="A22:B22"/>
    <mergeCell ref="C22:D22"/>
    <mergeCell ref="E22:G22"/>
    <mergeCell ref="A18:B18"/>
    <mergeCell ref="C18:D18"/>
    <mergeCell ref="E18:G18"/>
    <mergeCell ref="B19:G19"/>
    <mergeCell ref="A14:B14"/>
    <mergeCell ref="C14:D14"/>
    <mergeCell ref="E14:G14"/>
    <mergeCell ref="B15:G15"/>
    <mergeCell ref="A16:B16"/>
    <mergeCell ref="C16:D16"/>
    <mergeCell ref="E16:G16"/>
    <mergeCell ref="A10:B10"/>
    <mergeCell ref="C10:D10"/>
    <mergeCell ref="E10:G10"/>
    <mergeCell ref="A11:G12"/>
    <mergeCell ref="E1:G3"/>
    <mergeCell ref="A4:G4"/>
    <mergeCell ref="A7:G7"/>
    <mergeCell ref="A9:B9"/>
    <mergeCell ref="C9:D9"/>
    <mergeCell ref="E9:G9"/>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workbookViewId="0">
      <selection sqref="A1:XFD1048576"/>
    </sheetView>
  </sheetViews>
  <sheetFormatPr defaultColWidth="9.109375" defaultRowHeight="13.8" x14ac:dyDescent="0.25"/>
  <cols>
    <col min="1" max="1" width="6.6640625" style="3" customWidth="1"/>
    <col min="2" max="2" width="22.5546875" style="3" customWidth="1"/>
    <col min="3" max="3" width="57" style="3" customWidth="1"/>
    <col min="4" max="4" width="12.109375" style="3" customWidth="1"/>
    <col min="5" max="256" width="9.109375" style="3"/>
    <col min="257" max="257" width="6.6640625" style="3" customWidth="1"/>
    <col min="258" max="258" width="22.5546875" style="3" customWidth="1"/>
    <col min="259" max="259" width="57" style="3" customWidth="1"/>
    <col min="260" max="260" width="12.109375" style="3" customWidth="1"/>
    <col min="261" max="512" width="9.109375" style="3"/>
    <col min="513" max="513" width="6.6640625" style="3" customWidth="1"/>
    <col min="514" max="514" width="22.5546875" style="3" customWidth="1"/>
    <col min="515" max="515" width="57" style="3" customWidth="1"/>
    <col min="516" max="516" width="12.109375" style="3" customWidth="1"/>
    <col min="517" max="768" width="9.109375" style="3"/>
    <col min="769" max="769" width="6.6640625" style="3" customWidth="1"/>
    <col min="770" max="770" width="22.5546875" style="3" customWidth="1"/>
    <col min="771" max="771" width="57" style="3" customWidth="1"/>
    <col min="772" max="772" width="12.109375" style="3" customWidth="1"/>
    <col min="773" max="1024" width="9.109375" style="3"/>
    <col min="1025" max="1025" width="6.6640625" style="3" customWidth="1"/>
    <col min="1026" max="1026" width="22.5546875" style="3" customWidth="1"/>
    <col min="1027" max="1027" width="57" style="3" customWidth="1"/>
    <col min="1028" max="1028" width="12.109375" style="3" customWidth="1"/>
    <col min="1029" max="1280" width="9.109375" style="3"/>
    <col min="1281" max="1281" width="6.6640625" style="3" customWidth="1"/>
    <col min="1282" max="1282" width="22.5546875" style="3" customWidth="1"/>
    <col min="1283" max="1283" width="57" style="3" customWidth="1"/>
    <col min="1284" max="1284" width="12.109375" style="3" customWidth="1"/>
    <col min="1285" max="1536" width="9.109375" style="3"/>
    <col min="1537" max="1537" width="6.6640625" style="3" customWidth="1"/>
    <col min="1538" max="1538" width="22.5546875" style="3" customWidth="1"/>
    <col min="1539" max="1539" width="57" style="3" customWidth="1"/>
    <col min="1540" max="1540" width="12.109375" style="3" customWidth="1"/>
    <col min="1541" max="1792" width="9.109375" style="3"/>
    <col min="1793" max="1793" width="6.6640625" style="3" customWidth="1"/>
    <col min="1794" max="1794" width="22.5546875" style="3" customWidth="1"/>
    <col min="1795" max="1795" width="57" style="3" customWidth="1"/>
    <col min="1796" max="1796" width="12.109375" style="3" customWidth="1"/>
    <col min="1797" max="2048" width="9.109375" style="3"/>
    <col min="2049" max="2049" width="6.6640625" style="3" customWidth="1"/>
    <col min="2050" max="2050" width="22.5546875" style="3" customWidth="1"/>
    <col min="2051" max="2051" width="57" style="3" customWidth="1"/>
    <col min="2052" max="2052" width="12.109375" style="3" customWidth="1"/>
    <col min="2053" max="2304" width="9.109375" style="3"/>
    <col min="2305" max="2305" width="6.6640625" style="3" customWidth="1"/>
    <col min="2306" max="2306" width="22.5546875" style="3" customWidth="1"/>
    <col min="2307" max="2307" width="57" style="3" customWidth="1"/>
    <col min="2308" max="2308" width="12.109375" style="3" customWidth="1"/>
    <col min="2309" max="2560" width="9.109375" style="3"/>
    <col min="2561" max="2561" width="6.6640625" style="3" customWidth="1"/>
    <col min="2562" max="2562" width="22.5546875" style="3" customWidth="1"/>
    <col min="2563" max="2563" width="57" style="3" customWidth="1"/>
    <col min="2564" max="2564" width="12.109375" style="3" customWidth="1"/>
    <col min="2565" max="2816" width="9.109375" style="3"/>
    <col min="2817" max="2817" width="6.6640625" style="3" customWidth="1"/>
    <col min="2818" max="2818" width="22.5546875" style="3" customWidth="1"/>
    <col min="2819" max="2819" width="57" style="3" customWidth="1"/>
    <col min="2820" max="2820" width="12.109375" style="3" customWidth="1"/>
    <col min="2821" max="3072" width="9.109375" style="3"/>
    <col min="3073" max="3073" width="6.6640625" style="3" customWidth="1"/>
    <col min="3074" max="3074" width="22.5546875" style="3" customWidth="1"/>
    <col min="3075" max="3075" width="57" style="3" customWidth="1"/>
    <col min="3076" max="3076" width="12.109375" style="3" customWidth="1"/>
    <col min="3077" max="3328" width="9.109375" style="3"/>
    <col min="3329" max="3329" width="6.6640625" style="3" customWidth="1"/>
    <col min="3330" max="3330" width="22.5546875" style="3" customWidth="1"/>
    <col min="3331" max="3331" width="57" style="3" customWidth="1"/>
    <col min="3332" max="3332" width="12.109375" style="3" customWidth="1"/>
    <col min="3333" max="3584" width="9.109375" style="3"/>
    <col min="3585" max="3585" width="6.6640625" style="3" customWidth="1"/>
    <col min="3586" max="3586" width="22.5546875" style="3" customWidth="1"/>
    <col min="3587" max="3587" width="57" style="3" customWidth="1"/>
    <col min="3588" max="3588" width="12.109375" style="3" customWidth="1"/>
    <col min="3589" max="3840" width="9.109375" style="3"/>
    <col min="3841" max="3841" width="6.6640625" style="3" customWidth="1"/>
    <col min="3842" max="3842" width="22.5546875" style="3" customWidth="1"/>
    <col min="3843" max="3843" width="57" style="3" customWidth="1"/>
    <col min="3844" max="3844" width="12.109375" style="3" customWidth="1"/>
    <col min="3845" max="4096" width="9.109375" style="3"/>
    <col min="4097" max="4097" width="6.6640625" style="3" customWidth="1"/>
    <col min="4098" max="4098" width="22.5546875" style="3" customWidth="1"/>
    <col min="4099" max="4099" width="57" style="3" customWidth="1"/>
    <col min="4100" max="4100" width="12.109375" style="3" customWidth="1"/>
    <col min="4101" max="4352" width="9.109375" style="3"/>
    <col min="4353" max="4353" width="6.6640625" style="3" customWidth="1"/>
    <col min="4354" max="4354" width="22.5546875" style="3" customWidth="1"/>
    <col min="4355" max="4355" width="57" style="3" customWidth="1"/>
    <col min="4356" max="4356" width="12.109375" style="3" customWidth="1"/>
    <col min="4357" max="4608" width="9.109375" style="3"/>
    <col min="4609" max="4609" width="6.6640625" style="3" customWidth="1"/>
    <col min="4610" max="4610" width="22.5546875" style="3" customWidth="1"/>
    <col min="4611" max="4611" width="57" style="3" customWidth="1"/>
    <col min="4612" max="4612" width="12.109375" style="3" customWidth="1"/>
    <col min="4613" max="4864" width="9.109375" style="3"/>
    <col min="4865" max="4865" width="6.6640625" style="3" customWidth="1"/>
    <col min="4866" max="4866" width="22.5546875" style="3" customWidth="1"/>
    <col min="4867" max="4867" width="57" style="3" customWidth="1"/>
    <col min="4868" max="4868" width="12.109375" style="3" customWidth="1"/>
    <col min="4869" max="5120" width="9.109375" style="3"/>
    <col min="5121" max="5121" width="6.6640625" style="3" customWidth="1"/>
    <col min="5122" max="5122" width="22.5546875" style="3" customWidth="1"/>
    <col min="5123" max="5123" width="57" style="3" customWidth="1"/>
    <col min="5124" max="5124" width="12.109375" style="3" customWidth="1"/>
    <col min="5125" max="5376" width="9.109375" style="3"/>
    <col min="5377" max="5377" width="6.6640625" style="3" customWidth="1"/>
    <col min="5378" max="5378" width="22.5546875" style="3" customWidth="1"/>
    <col min="5379" max="5379" width="57" style="3" customWidth="1"/>
    <col min="5380" max="5380" width="12.109375" style="3" customWidth="1"/>
    <col min="5381" max="5632" width="9.109375" style="3"/>
    <col min="5633" max="5633" width="6.6640625" style="3" customWidth="1"/>
    <col min="5634" max="5634" width="22.5546875" style="3" customWidth="1"/>
    <col min="5635" max="5635" width="57" style="3" customWidth="1"/>
    <col min="5636" max="5636" width="12.109375" style="3" customWidth="1"/>
    <col min="5637" max="5888" width="9.109375" style="3"/>
    <col min="5889" max="5889" width="6.6640625" style="3" customWidth="1"/>
    <col min="5890" max="5890" width="22.5546875" style="3" customWidth="1"/>
    <col min="5891" max="5891" width="57" style="3" customWidth="1"/>
    <col min="5892" max="5892" width="12.109375" style="3" customWidth="1"/>
    <col min="5893" max="6144" width="9.109375" style="3"/>
    <col min="6145" max="6145" width="6.6640625" style="3" customWidth="1"/>
    <col min="6146" max="6146" width="22.5546875" style="3" customWidth="1"/>
    <col min="6147" max="6147" width="57" style="3" customWidth="1"/>
    <col min="6148" max="6148" width="12.109375" style="3" customWidth="1"/>
    <col min="6149" max="6400" width="9.109375" style="3"/>
    <col min="6401" max="6401" width="6.6640625" style="3" customWidth="1"/>
    <col min="6402" max="6402" width="22.5546875" style="3" customWidth="1"/>
    <col min="6403" max="6403" width="57" style="3" customWidth="1"/>
    <col min="6404" max="6404" width="12.109375" style="3" customWidth="1"/>
    <col min="6405" max="6656" width="9.109375" style="3"/>
    <col min="6657" max="6657" width="6.6640625" style="3" customWidth="1"/>
    <col min="6658" max="6658" width="22.5546875" style="3" customWidth="1"/>
    <col min="6659" max="6659" width="57" style="3" customWidth="1"/>
    <col min="6660" max="6660" width="12.109375" style="3" customWidth="1"/>
    <col min="6661" max="6912" width="9.109375" style="3"/>
    <col min="6913" max="6913" width="6.6640625" style="3" customWidth="1"/>
    <col min="6914" max="6914" width="22.5546875" style="3" customWidth="1"/>
    <col min="6915" max="6915" width="57" style="3" customWidth="1"/>
    <col min="6916" max="6916" width="12.109375" style="3" customWidth="1"/>
    <col min="6917" max="7168" width="9.109375" style="3"/>
    <col min="7169" max="7169" width="6.6640625" style="3" customWidth="1"/>
    <col min="7170" max="7170" width="22.5546875" style="3" customWidth="1"/>
    <col min="7171" max="7171" width="57" style="3" customWidth="1"/>
    <col min="7172" max="7172" width="12.109375" style="3" customWidth="1"/>
    <col min="7173" max="7424" width="9.109375" style="3"/>
    <col min="7425" max="7425" width="6.6640625" style="3" customWidth="1"/>
    <col min="7426" max="7426" width="22.5546875" style="3" customWidth="1"/>
    <col min="7427" max="7427" width="57" style="3" customWidth="1"/>
    <col min="7428" max="7428" width="12.109375" style="3" customWidth="1"/>
    <col min="7429" max="7680" width="9.109375" style="3"/>
    <col min="7681" max="7681" width="6.6640625" style="3" customWidth="1"/>
    <col min="7682" max="7682" width="22.5546875" style="3" customWidth="1"/>
    <col min="7683" max="7683" width="57" style="3" customWidth="1"/>
    <col min="7684" max="7684" width="12.109375" style="3" customWidth="1"/>
    <col min="7685" max="7936" width="9.109375" style="3"/>
    <col min="7937" max="7937" width="6.6640625" style="3" customWidth="1"/>
    <col min="7938" max="7938" width="22.5546875" style="3" customWidth="1"/>
    <col min="7939" max="7939" width="57" style="3" customWidth="1"/>
    <col min="7940" max="7940" width="12.109375" style="3" customWidth="1"/>
    <col min="7941" max="8192" width="9.109375" style="3"/>
    <col min="8193" max="8193" width="6.6640625" style="3" customWidth="1"/>
    <col min="8194" max="8194" width="22.5546875" style="3" customWidth="1"/>
    <col min="8195" max="8195" width="57" style="3" customWidth="1"/>
    <col min="8196" max="8196" width="12.109375" style="3" customWidth="1"/>
    <col min="8197" max="8448" width="9.109375" style="3"/>
    <col min="8449" max="8449" width="6.6640625" style="3" customWidth="1"/>
    <col min="8450" max="8450" width="22.5546875" style="3" customWidth="1"/>
    <col min="8451" max="8451" width="57" style="3" customWidth="1"/>
    <col min="8452" max="8452" width="12.109375" style="3" customWidth="1"/>
    <col min="8453" max="8704" width="9.109375" style="3"/>
    <col min="8705" max="8705" width="6.6640625" style="3" customWidth="1"/>
    <col min="8706" max="8706" width="22.5546875" style="3" customWidth="1"/>
    <col min="8707" max="8707" width="57" style="3" customWidth="1"/>
    <col min="8708" max="8708" width="12.109375" style="3" customWidth="1"/>
    <col min="8709" max="8960" width="9.109375" style="3"/>
    <col min="8961" max="8961" width="6.6640625" style="3" customWidth="1"/>
    <col min="8962" max="8962" width="22.5546875" style="3" customWidth="1"/>
    <col min="8963" max="8963" width="57" style="3" customWidth="1"/>
    <col min="8964" max="8964" width="12.109375" style="3" customWidth="1"/>
    <col min="8965" max="9216" width="9.109375" style="3"/>
    <col min="9217" max="9217" width="6.6640625" style="3" customWidth="1"/>
    <col min="9218" max="9218" width="22.5546875" style="3" customWidth="1"/>
    <col min="9219" max="9219" width="57" style="3" customWidth="1"/>
    <col min="9220" max="9220" width="12.109375" style="3" customWidth="1"/>
    <col min="9221" max="9472" width="9.109375" style="3"/>
    <col min="9473" max="9473" width="6.6640625" style="3" customWidth="1"/>
    <col min="9474" max="9474" width="22.5546875" style="3" customWidth="1"/>
    <col min="9475" max="9475" width="57" style="3" customWidth="1"/>
    <col min="9476" max="9476" width="12.109375" style="3" customWidth="1"/>
    <col min="9477" max="9728" width="9.109375" style="3"/>
    <col min="9729" max="9729" width="6.6640625" style="3" customWidth="1"/>
    <col min="9730" max="9730" width="22.5546875" style="3" customWidth="1"/>
    <col min="9731" max="9731" width="57" style="3" customWidth="1"/>
    <col min="9732" max="9732" width="12.109375" style="3" customWidth="1"/>
    <col min="9733" max="9984" width="9.109375" style="3"/>
    <col min="9985" max="9985" width="6.6640625" style="3" customWidth="1"/>
    <col min="9986" max="9986" width="22.5546875" style="3" customWidth="1"/>
    <col min="9987" max="9987" width="57" style="3" customWidth="1"/>
    <col min="9988" max="9988" width="12.109375" style="3" customWidth="1"/>
    <col min="9989" max="10240" width="9.109375" style="3"/>
    <col min="10241" max="10241" width="6.6640625" style="3" customWidth="1"/>
    <col min="10242" max="10242" width="22.5546875" style="3" customWidth="1"/>
    <col min="10243" max="10243" width="57" style="3" customWidth="1"/>
    <col min="10244" max="10244" width="12.109375" style="3" customWidth="1"/>
    <col min="10245" max="10496" width="9.109375" style="3"/>
    <col min="10497" max="10497" width="6.6640625" style="3" customWidth="1"/>
    <col min="10498" max="10498" width="22.5546875" style="3" customWidth="1"/>
    <col min="10499" max="10499" width="57" style="3" customWidth="1"/>
    <col min="10500" max="10500" width="12.109375" style="3" customWidth="1"/>
    <col min="10501" max="10752" width="9.109375" style="3"/>
    <col min="10753" max="10753" width="6.6640625" style="3" customWidth="1"/>
    <col min="10754" max="10754" width="22.5546875" style="3" customWidth="1"/>
    <col min="10755" max="10755" width="57" style="3" customWidth="1"/>
    <col min="10756" max="10756" width="12.109375" style="3" customWidth="1"/>
    <col min="10757" max="11008" width="9.109375" style="3"/>
    <col min="11009" max="11009" width="6.6640625" style="3" customWidth="1"/>
    <col min="11010" max="11010" width="22.5546875" style="3" customWidth="1"/>
    <col min="11011" max="11011" width="57" style="3" customWidth="1"/>
    <col min="11012" max="11012" width="12.109375" style="3" customWidth="1"/>
    <col min="11013" max="11264" width="9.109375" style="3"/>
    <col min="11265" max="11265" width="6.6640625" style="3" customWidth="1"/>
    <col min="11266" max="11266" width="22.5546875" style="3" customWidth="1"/>
    <col min="11267" max="11267" width="57" style="3" customWidth="1"/>
    <col min="11268" max="11268" width="12.109375" style="3" customWidth="1"/>
    <col min="11269" max="11520" width="9.109375" style="3"/>
    <col min="11521" max="11521" width="6.6640625" style="3" customWidth="1"/>
    <col min="11522" max="11522" width="22.5546875" style="3" customWidth="1"/>
    <col min="11523" max="11523" width="57" style="3" customWidth="1"/>
    <col min="11524" max="11524" width="12.109375" style="3" customWidth="1"/>
    <col min="11525" max="11776" width="9.109375" style="3"/>
    <col min="11777" max="11777" width="6.6640625" style="3" customWidth="1"/>
    <col min="11778" max="11778" width="22.5546875" style="3" customWidth="1"/>
    <col min="11779" max="11779" width="57" style="3" customWidth="1"/>
    <col min="11780" max="11780" width="12.109375" style="3" customWidth="1"/>
    <col min="11781" max="12032" width="9.109375" style="3"/>
    <col min="12033" max="12033" width="6.6640625" style="3" customWidth="1"/>
    <col min="12034" max="12034" width="22.5546875" style="3" customWidth="1"/>
    <col min="12035" max="12035" width="57" style="3" customWidth="1"/>
    <col min="12036" max="12036" width="12.109375" style="3" customWidth="1"/>
    <col min="12037" max="12288" width="9.109375" style="3"/>
    <col min="12289" max="12289" width="6.6640625" style="3" customWidth="1"/>
    <col min="12290" max="12290" width="22.5546875" style="3" customWidth="1"/>
    <col min="12291" max="12291" width="57" style="3" customWidth="1"/>
    <col min="12292" max="12292" width="12.109375" style="3" customWidth="1"/>
    <col min="12293" max="12544" width="9.109375" style="3"/>
    <col min="12545" max="12545" width="6.6640625" style="3" customWidth="1"/>
    <col min="12546" max="12546" width="22.5546875" style="3" customWidth="1"/>
    <col min="12547" max="12547" width="57" style="3" customWidth="1"/>
    <col min="12548" max="12548" width="12.109375" style="3" customWidth="1"/>
    <col min="12549" max="12800" width="9.109375" style="3"/>
    <col min="12801" max="12801" width="6.6640625" style="3" customWidth="1"/>
    <col min="12802" max="12802" width="22.5546875" style="3" customWidth="1"/>
    <col min="12803" max="12803" width="57" style="3" customWidth="1"/>
    <col min="12804" max="12804" width="12.109375" style="3" customWidth="1"/>
    <col min="12805" max="13056" width="9.109375" style="3"/>
    <col min="13057" max="13057" width="6.6640625" style="3" customWidth="1"/>
    <col min="13058" max="13058" width="22.5546875" style="3" customWidth="1"/>
    <col min="13059" max="13059" width="57" style="3" customWidth="1"/>
    <col min="13060" max="13060" width="12.109375" style="3" customWidth="1"/>
    <col min="13061" max="13312" width="9.109375" style="3"/>
    <col min="13313" max="13313" width="6.6640625" style="3" customWidth="1"/>
    <col min="13314" max="13314" width="22.5546875" style="3" customWidth="1"/>
    <col min="13315" max="13315" width="57" style="3" customWidth="1"/>
    <col min="13316" max="13316" width="12.109375" style="3" customWidth="1"/>
    <col min="13317" max="13568" width="9.109375" style="3"/>
    <col min="13569" max="13569" width="6.6640625" style="3" customWidth="1"/>
    <col min="13570" max="13570" width="22.5546875" style="3" customWidth="1"/>
    <col min="13571" max="13571" width="57" style="3" customWidth="1"/>
    <col min="13572" max="13572" width="12.109375" style="3" customWidth="1"/>
    <col min="13573" max="13824" width="9.109375" style="3"/>
    <col min="13825" max="13825" width="6.6640625" style="3" customWidth="1"/>
    <col min="13826" max="13826" width="22.5546875" style="3" customWidth="1"/>
    <col min="13827" max="13827" width="57" style="3" customWidth="1"/>
    <col min="13828" max="13828" width="12.109375" style="3" customWidth="1"/>
    <col min="13829" max="14080" width="9.109375" style="3"/>
    <col min="14081" max="14081" width="6.6640625" style="3" customWidth="1"/>
    <col min="14082" max="14082" width="22.5546875" style="3" customWidth="1"/>
    <col min="14083" max="14083" width="57" style="3" customWidth="1"/>
    <col min="14084" max="14084" width="12.109375" style="3" customWidth="1"/>
    <col min="14085" max="14336" width="9.109375" style="3"/>
    <col min="14337" max="14337" width="6.6640625" style="3" customWidth="1"/>
    <col min="14338" max="14338" width="22.5546875" style="3" customWidth="1"/>
    <col min="14339" max="14339" width="57" style="3" customWidth="1"/>
    <col min="14340" max="14340" width="12.109375" style="3" customWidth="1"/>
    <col min="14341" max="14592" width="9.109375" style="3"/>
    <col min="14593" max="14593" width="6.6640625" style="3" customWidth="1"/>
    <col min="14594" max="14594" width="22.5546875" style="3" customWidth="1"/>
    <col min="14595" max="14595" width="57" style="3" customWidth="1"/>
    <col min="14596" max="14596" width="12.109375" style="3" customWidth="1"/>
    <col min="14597" max="14848" width="9.109375" style="3"/>
    <col min="14849" max="14849" width="6.6640625" style="3" customWidth="1"/>
    <col min="14850" max="14850" width="22.5546875" style="3" customWidth="1"/>
    <col min="14851" max="14851" width="57" style="3" customWidth="1"/>
    <col min="14852" max="14852" width="12.109375" style="3" customWidth="1"/>
    <col min="14853" max="15104" width="9.109375" style="3"/>
    <col min="15105" max="15105" width="6.6640625" style="3" customWidth="1"/>
    <col min="15106" max="15106" width="22.5546875" style="3" customWidth="1"/>
    <col min="15107" max="15107" width="57" style="3" customWidth="1"/>
    <col min="15108" max="15108" width="12.109375" style="3" customWidth="1"/>
    <col min="15109" max="15360" width="9.109375" style="3"/>
    <col min="15361" max="15361" width="6.6640625" style="3" customWidth="1"/>
    <col min="15362" max="15362" width="22.5546875" style="3" customWidth="1"/>
    <col min="15363" max="15363" width="57" style="3" customWidth="1"/>
    <col min="15364" max="15364" width="12.109375" style="3" customWidth="1"/>
    <col min="15365" max="15616" width="9.109375" style="3"/>
    <col min="15617" max="15617" width="6.6640625" style="3" customWidth="1"/>
    <col min="15618" max="15618" width="22.5546875" style="3" customWidth="1"/>
    <col min="15619" max="15619" width="57" style="3" customWidth="1"/>
    <col min="15620" max="15620" width="12.109375" style="3" customWidth="1"/>
    <col min="15621" max="15872" width="9.109375" style="3"/>
    <col min="15873" max="15873" width="6.6640625" style="3" customWidth="1"/>
    <col min="15874" max="15874" width="22.5546875" style="3" customWidth="1"/>
    <col min="15875" max="15875" width="57" style="3" customWidth="1"/>
    <col min="15876" max="15876" width="12.109375" style="3" customWidth="1"/>
    <col min="15877" max="16128" width="9.109375" style="3"/>
    <col min="16129" max="16129" width="6.6640625" style="3" customWidth="1"/>
    <col min="16130" max="16130" width="22.5546875" style="3" customWidth="1"/>
    <col min="16131" max="16131" width="57" style="3" customWidth="1"/>
    <col min="16132" max="16132" width="12.109375" style="3" customWidth="1"/>
    <col min="16133" max="16384" width="9.109375" style="3"/>
  </cols>
  <sheetData>
    <row r="1" spans="1:4" ht="42.75" customHeight="1" x14ac:dyDescent="0.25">
      <c r="C1" s="369"/>
      <c r="D1" s="369"/>
    </row>
    <row r="2" spans="1:4" ht="15" customHeight="1" x14ac:dyDescent="0.25">
      <c r="A2" s="365" t="s">
        <v>546</v>
      </c>
      <c r="B2" s="365"/>
      <c r="C2" s="365"/>
      <c r="D2" s="365"/>
    </row>
    <row r="3" spans="1:4" x14ac:dyDescent="0.25">
      <c r="A3" s="365"/>
      <c r="B3" s="365"/>
      <c r="C3" s="365"/>
      <c r="D3" s="365"/>
    </row>
    <row r="4" spans="1:4" x14ac:dyDescent="0.25">
      <c r="A4" s="365"/>
      <c r="B4" s="365"/>
      <c r="C4" s="365"/>
      <c r="D4" s="365"/>
    </row>
    <row r="5" spans="1:4" x14ac:dyDescent="0.25">
      <c r="A5" s="365"/>
      <c r="B5" s="365"/>
      <c r="C5" s="365"/>
      <c r="D5" s="365"/>
    </row>
    <row r="6" spans="1:4" x14ac:dyDescent="0.25">
      <c r="A6" s="5" t="str">
        <f>CONCATENATE("станом на ",[3]ЗАПОЛНИТЬ!$B$18," ",[3]ЗАПОЛНИТЬ!$C$18)</f>
        <v>станом на 1 січня 2016</v>
      </c>
      <c r="B6" s="5"/>
      <c r="C6" s="5"/>
      <c r="D6" s="5"/>
    </row>
    <row r="7" spans="1:4" ht="28.5" customHeight="1" x14ac:dyDescent="0.25">
      <c r="A7" s="547" t="str">
        <f>CONCATENATE("Установа: ",[3]ЗАПОЛНИТЬ!$B$3)</f>
        <v>Установа: Відділ освіти Амур-Нижньодніпровської районної у місті Дніпропетровську ради</v>
      </c>
      <c r="B7" s="547"/>
      <c r="C7" s="547"/>
      <c r="D7" s="547"/>
    </row>
    <row r="8" spans="1:4" s="527" customFormat="1" ht="11.25" customHeight="1" x14ac:dyDescent="0.25">
      <c r="B8" s="117" t="s">
        <v>547</v>
      </c>
    </row>
    <row r="9" spans="1:4" s="527" customFormat="1" ht="11.25" customHeight="1" thickBot="1" x14ac:dyDescent="0.3">
      <c r="B9" s="117" t="s">
        <v>548</v>
      </c>
    </row>
    <row r="10" spans="1:4" ht="15" thickTop="1" thickBot="1" x14ac:dyDescent="0.3">
      <c r="A10" s="548" t="s">
        <v>549</v>
      </c>
      <c r="B10" s="549" t="s">
        <v>550</v>
      </c>
      <c r="C10" s="292" t="s">
        <v>551</v>
      </c>
      <c r="D10" s="292" t="s">
        <v>552</v>
      </c>
    </row>
    <row r="11" spans="1:4" ht="28.5" customHeight="1" thickTop="1" thickBot="1" x14ac:dyDescent="0.3">
      <c r="A11" s="550" t="s">
        <v>553</v>
      </c>
      <c r="B11" s="549"/>
      <c r="C11" s="292"/>
      <c r="D11" s="292"/>
    </row>
    <row r="12" spans="1:4" ht="15" thickTop="1" thickBot="1" x14ac:dyDescent="0.3">
      <c r="A12" s="551">
        <v>1</v>
      </c>
      <c r="B12" s="551">
        <v>2</v>
      </c>
      <c r="C12" s="551">
        <v>3</v>
      </c>
      <c r="D12" s="551">
        <v>4</v>
      </c>
    </row>
    <row r="13" spans="1:4" s="325" customFormat="1" ht="24" customHeight="1" thickTop="1" thickBot="1" x14ac:dyDescent="0.3">
      <c r="A13" s="552">
        <v>1</v>
      </c>
      <c r="B13" s="553">
        <v>35410002028872</v>
      </c>
      <c r="C13" s="554" t="str">
        <f>[3]ЗАПОЛНИТЬ!$D$4</f>
        <v>Управління Державної казначейської служби України у АНД районі м. Дніпропетровська Дніпропетровської області</v>
      </c>
      <c r="D13" s="555">
        <v>0</v>
      </c>
    </row>
    <row r="14" spans="1:4" s="325" customFormat="1" ht="20.25" customHeight="1" thickTop="1" thickBot="1" x14ac:dyDescent="0.3">
      <c r="A14" s="552">
        <v>2</v>
      </c>
      <c r="B14" s="553">
        <v>35418004028872</v>
      </c>
      <c r="C14" s="554" t="str">
        <f>[3]ЗАПОЛНИТЬ!$D$4</f>
        <v>Управління Державної казначейської служби України у АНД районі м. Дніпропетровська Дніпропетровської області</v>
      </c>
      <c r="D14" s="555">
        <v>0</v>
      </c>
    </row>
    <row r="15" spans="1:4" s="325" customFormat="1" ht="22.5" customHeight="1" thickTop="1" thickBot="1" x14ac:dyDescent="0.3">
      <c r="A15" s="552">
        <v>3</v>
      </c>
      <c r="B15" s="553">
        <v>35419003028872</v>
      </c>
      <c r="C15" s="554" t="str">
        <f>[3]ЗАПОЛНИТЬ!$D$4</f>
        <v>Управління Державної казначейської служби України у АНД районі м. Дніпропетровська Дніпропетровської області</v>
      </c>
      <c r="D15" s="555">
        <v>0</v>
      </c>
    </row>
    <row r="16" spans="1:4" s="325" customFormat="1" ht="19.5" customHeight="1" thickTop="1" thickBot="1" x14ac:dyDescent="0.3">
      <c r="A16" s="552">
        <v>4</v>
      </c>
      <c r="B16" s="553">
        <v>35417005028872</v>
      </c>
      <c r="C16" s="554" t="str">
        <f>[3]ЗАПОЛНИТЬ!$D$4</f>
        <v>Управління Державної казначейської служби України у АНД районі м. Дніпропетровська Дніпропетровської області</v>
      </c>
      <c r="D16" s="555">
        <v>0</v>
      </c>
    </row>
    <row r="17" spans="1:4" s="325" customFormat="1" ht="21" customHeight="1" thickTop="1" thickBot="1" x14ac:dyDescent="0.3">
      <c r="A17" s="552">
        <v>5</v>
      </c>
      <c r="B17" s="553">
        <v>35416006028872</v>
      </c>
      <c r="C17" s="554" t="str">
        <f>[3]ЗАПОЛНИТЬ!$D$4</f>
        <v>Управління Державної казначейської служби України у АНД районі м. Дніпропетровська Дніпропетровської області</v>
      </c>
      <c r="D17" s="555">
        <v>0</v>
      </c>
    </row>
    <row r="18" spans="1:4" s="325" customFormat="1" ht="19.5" customHeight="1" thickTop="1" thickBot="1" x14ac:dyDescent="0.3">
      <c r="A18" s="552">
        <v>6</v>
      </c>
      <c r="B18" s="553">
        <v>35415007028872</v>
      </c>
      <c r="C18" s="554" t="str">
        <f>[3]ЗАПОЛНИТЬ!$D$4</f>
        <v>Управління Державної казначейської служби України у АНД районі м. Дніпропетровська Дніпропетровської області</v>
      </c>
      <c r="D18" s="555">
        <v>0</v>
      </c>
    </row>
    <row r="19" spans="1:4" s="325" customFormat="1" ht="25.5" customHeight="1" thickTop="1" thickBot="1" x14ac:dyDescent="0.3">
      <c r="A19" s="552">
        <v>7</v>
      </c>
      <c r="B19" s="556" t="s">
        <v>554</v>
      </c>
      <c r="C19" s="554" t="str">
        <f>[3]ЗАПОЛНИТЬ!$D$4</f>
        <v>Управління Державної казначейської служби України у АНД районі м. Дніпропетровська Дніпропетровської області</v>
      </c>
      <c r="D19" s="555">
        <v>0</v>
      </c>
    </row>
    <row r="20" spans="1:4" s="325" customFormat="1" ht="22.5" customHeight="1" thickTop="1" thickBot="1" x14ac:dyDescent="0.3">
      <c r="A20" s="552">
        <v>8</v>
      </c>
      <c r="B20" s="556" t="s">
        <v>555</v>
      </c>
      <c r="C20" s="554" t="str">
        <f>[3]ЗАПОЛНИТЬ!$D$4</f>
        <v>Управління Державної казначейської служби України у АНД районі м. Дніпропетровська Дніпропетровської області</v>
      </c>
      <c r="D20" s="555">
        <v>0</v>
      </c>
    </row>
    <row r="21" spans="1:4" s="325" customFormat="1" ht="22.5" customHeight="1" thickTop="1" thickBot="1" x14ac:dyDescent="0.3">
      <c r="A21" s="552">
        <v>9</v>
      </c>
      <c r="B21" s="556" t="s">
        <v>556</v>
      </c>
      <c r="C21" s="554" t="str">
        <f>[3]ЗАПОЛНИТЬ!$D$4</f>
        <v>Управління Державної казначейської служби України у АНД районі м. Дніпропетровська Дніпропетровської області</v>
      </c>
      <c r="D21" s="555">
        <v>0</v>
      </c>
    </row>
    <row r="22" spans="1:4" s="325" customFormat="1" ht="21" customHeight="1" thickTop="1" thickBot="1" x14ac:dyDescent="0.3">
      <c r="A22" s="552">
        <v>10</v>
      </c>
      <c r="B22" s="556" t="s">
        <v>557</v>
      </c>
      <c r="C22" s="554" t="str">
        <f>[3]ЗАПОЛНИТЬ!$D$4</f>
        <v>Управління Державної казначейської служби України у АНД районі м. Дніпропетровська Дніпропетровської області</v>
      </c>
      <c r="D22" s="555">
        <v>0</v>
      </c>
    </row>
    <row r="23" spans="1:4" s="325" customFormat="1" ht="23.25" customHeight="1" thickTop="1" thickBot="1" x14ac:dyDescent="0.3">
      <c r="A23" s="552">
        <v>11</v>
      </c>
      <c r="B23" s="556" t="s">
        <v>558</v>
      </c>
      <c r="C23" s="554" t="str">
        <f>[3]ЗАПОЛНИТЬ!$D$4</f>
        <v>Управління Державної казначейської служби України у АНД районі м. Дніпропетровська Дніпропетровської області</v>
      </c>
      <c r="D23" s="555">
        <v>0</v>
      </c>
    </row>
    <row r="24" spans="1:4" s="325" customFormat="1" ht="24" customHeight="1" thickTop="1" thickBot="1" x14ac:dyDescent="0.3">
      <c r="A24" s="552">
        <v>12</v>
      </c>
      <c r="B24" s="556" t="s">
        <v>559</v>
      </c>
      <c r="C24" s="554" t="str">
        <f>[3]ЗАПОЛНИТЬ!$D$4</f>
        <v>Управління Державної казначейської служби України у АНД районі м. Дніпропетровська Дніпропетровської області</v>
      </c>
      <c r="D24" s="555">
        <v>980437.47</v>
      </c>
    </row>
    <row r="25" spans="1:4" s="325" customFormat="1" ht="25.5" customHeight="1" thickTop="1" thickBot="1" x14ac:dyDescent="0.3">
      <c r="A25" s="552">
        <v>13</v>
      </c>
      <c r="B25" s="556" t="s">
        <v>560</v>
      </c>
      <c r="C25" s="554" t="str">
        <f>[3]ЗАПОЛНИТЬ!$D$4</f>
        <v>Управління Державної казначейської служби України у АНД районі м. Дніпропетровська Дніпропетровської області</v>
      </c>
      <c r="D25" s="555">
        <v>41100.94</v>
      </c>
    </row>
    <row r="26" spans="1:4" s="325" customFormat="1" ht="21" customHeight="1" thickTop="1" thickBot="1" x14ac:dyDescent="0.3">
      <c r="A26" s="552">
        <v>14</v>
      </c>
      <c r="B26" s="556" t="s">
        <v>561</v>
      </c>
      <c r="C26" s="554" t="str">
        <f>[3]ЗАПОЛНИТЬ!$D$4</f>
        <v>Управління Державної казначейської служби України у АНД районі м. Дніпропетровська Дніпропетровської області</v>
      </c>
      <c r="D26" s="555">
        <v>1978.06</v>
      </c>
    </row>
    <row r="27" spans="1:4" s="325" customFormat="1" ht="26.25" customHeight="1" thickTop="1" thickBot="1" x14ac:dyDescent="0.3">
      <c r="A27" s="552">
        <v>15</v>
      </c>
      <c r="B27" s="556" t="s">
        <v>562</v>
      </c>
      <c r="C27" s="554" t="str">
        <f>[3]ЗАПОЛНИТЬ!$D$4</f>
        <v>Управління Державної казначейської служби України у АНД районі м. Дніпропетровська Дніпропетровської області</v>
      </c>
      <c r="D27" s="555">
        <v>550.16999999999996</v>
      </c>
    </row>
    <row r="28" spans="1:4" s="325" customFormat="1" ht="24.75" customHeight="1" thickTop="1" thickBot="1" x14ac:dyDescent="0.3">
      <c r="A28" s="552">
        <v>16</v>
      </c>
      <c r="B28" s="556" t="s">
        <v>563</v>
      </c>
      <c r="C28" s="554" t="str">
        <f>[3]ЗАПОЛНИТЬ!$D$4</f>
        <v>Управління Державної казначейської служби України у АНД районі м. Дніпропетровська Дніпропетровської області</v>
      </c>
      <c r="D28" s="555">
        <v>0</v>
      </c>
    </row>
    <row r="29" spans="1:4" s="325" customFormat="1" ht="24" customHeight="1" thickTop="1" thickBot="1" x14ac:dyDescent="0.3">
      <c r="A29" s="552">
        <v>17</v>
      </c>
      <c r="B29" s="556" t="s">
        <v>564</v>
      </c>
      <c r="C29" s="554" t="str">
        <f>[3]ЗАПОЛНИТЬ!$D$4</f>
        <v>Управління Державної казначейської служби України у АНД районі м. Дніпропетровська Дніпропетровської області</v>
      </c>
      <c r="D29" s="555">
        <v>0</v>
      </c>
    </row>
    <row r="30" spans="1:4" s="325" customFormat="1" ht="21" customHeight="1" thickTop="1" thickBot="1" x14ac:dyDescent="0.3">
      <c r="A30" s="552">
        <v>18</v>
      </c>
      <c r="B30" s="556" t="s">
        <v>565</v>
      </c>
      <c r="C30" s="554" t="str">
        <f>[3]ЗАПОЛНИТЬ!$D$4</f>
        <v>Управління Державної казначейської служби України у АНД районі м. Дніпропетровська Дніпропетровської області</v>
      </c>
      <c r="D30" s="555">
        <v>0</v>
      </c>
    </row>
    <row r="31" spans="1:4" s="325" customFormat="1" ht="22.5" customHeight="1" thickTop="1" thickBot="1" x14ac:dyDescent="0.3">
      <c r="A31" s="552">
        <v>19</v>
      </c>
      <c r="B31" s="556" t="s">
        <v>566</v>
      </c>
      <c r="C31" s="554" t="str">
        <f>[3]ЗАПОЛНИТЬ!$D$4</f>
        <v>Управління Державної казначейської служби України у АНД районі м. Дніпропетровська Дніпропетровської області</v>
      </c>
      <c r="D31" s="555">
        <v>0</v>
      </c>
    </row>
    <row r="32" spans="1:4" s="325" customFormat="1" ht="21" customHeight="1" thickTop="1" thickBot="1" x14ac:dyDescent="0.3">
      <c r="A32" s="552">
        <v>20</v>
      </c>
      <c r="B32" s="556" t="s">
        <v>567</v>
      </c>
      <c r="C32" s="554" t="str">
        <f>[3]ЗАПОЛНИТЬ!$D$4</f>
        <v>Управління Державної казначейської служби України у АНД районі м. Дніпропетровська Дніпропетровської області</v>
      </c>
      <c r="D32" s="555">
        <v>0</v>
      </c>
    </row>
    <row r="33" spans="1:4" s="325" customFormat="1" ht="23.25" customHeight="1" thickTop="1" thickBot="1" x14ac:dyDescent="0.3">
      <c r="A33" s="552">
        <v>21</v>
      </c>
      <c r="B33" s="556" t="s">
        <v>568</v>
      </c>
      <c r="C33" s="554" t="str">
        <f>[3]ЗАПОЛНИТЬ!$D$4</f>
        <v>Управління Державної казначейської служби України у АНД районі м. Дніпропетровська Дніпропетровської області</v>
      </c>
      <c r="D33" s="555">
        <v>15577.08</v>
      </c>
    </row>
    <row r="34" spans="1:4" s="325" customFormat="1" ht="21" customHeight="1" thickTop="1" thickBot="1" x14ac:dyDescent="0.3">
      <c r="A34" s="552">
        <v>22</v>
      </c>
      <c r="B34" s="556" t="s">
        <v>569</v>
      </c>
      <c r="C34" s="554" t="str">
        <f>[3]ЗАПОЛНИТЬ!$D$4</f>
        <v>Управління Державної казначейської служби України у АНД районі м. Дніпропетровська Дніпропетровської області</v>
      </c>
      <c r="D34" s="555">
        <v>12944.64</v>
      </c>
    </row>
    <row r="35" spans="1:4" s="325" customFormat="1" ht="21" customHeight="1" thickTop="1" thickBot="1" x14ac:dyDescent="0.3">
      <c r="A35" s="552">
        <v>23</v>
      </c>
      <c r="B35" s="556" t="s">
        <v>570</v>
      </c>
      <c r="C35" s="554" t="str">
        <f>[3]ЗАПОЛНИТЬ!$D$4</f>
        <v>Управління Державної казначейської служби України у АНД районі м. Дніпропетровська Дніпропетровської області</v>
      </c>
      <c r="D35" s="555">
        <v>0</v>
      </c>
    </row>
    <row r="36" spans="1:4" s="325" customFormat="1" ht="22.5" customHeight="1" thickTop="1" thickBot="1" x14ac:dyDescent="0.3">
      <c r="A36" s="552">
        <v>24</v>
      </c>
      <c r="B36" s="556" t="s">
        <v>571</v>
      </c>
      <c r="C36" s="554" t="str">
        <f>[3]ЗАПОЛНИТЬ!$D$4</f>
        <v>Управління Державної казначейської служби України у АНД районі м. Дніпропетровська Дніпропетровської області</v>
      </c>
      <c r="D36" s="555">
        <v>204.4</v>
      </c>
    </row>
    <row r="37" spans="1:4" s="325" customFormat="1" ht="21" customHeight="1" thickTop="1" thickBot="1" x14ac:dyDescent="0.3">
      <c r="A37" s="552">
        <v>25</v>
      </c>
      <c r="B37" s="556" t="s">
        <v>572</v>
      </c>
      <c r="C37" s="554" t="str">
        <f>[3]ЗАПОЛНИТЬ!$D$4</f>
        <v>Управління Державної казначейської служби України у АНД районі м. Дніпропетровська Дніпропетровської області</v>
      </c>
      <c r="D37" s="555">
        <v>0</v>
      </c>
    </row>
    <row r="38" spans="1:4" s="325" customFormat="1" ht="23.25" customHeight="1" thickTop="1" thickBot="1" x14ac:dyDescent="0.3">
      <c r="A38" s="552">
        <v>26</v>
      </c>
      <c r="B38" s="556" t="s">
        <v>573</v>
      </c>
      <c r="C38" s="554" t="str">
        <f>[3]ЗАПОЛНИТЬ!$D$4</f>
        <v>Управління Державної казначейської служби України у АНД районі м. Дніпропетровська Дніпропетровської області</v>
      </c>
      <c r="D38" s="555">
        <v>0</v>
      </c>
    </row>
    <row r="39" spans="1:4" s="325" customFormat="1" ht="23.25" customHeight="1" thickTop="1" thickBot="1" x14ac:dyDescent="0.3">
      <c r="A39" s="552">
        <v>27</v>
      </c>
      <c r="B39" s="556" t="s">
        <v>574</v>
      </c>
      <c r="C39" s="554" t="str">
        <f>[3]ЗАПОЛНИТЬ!$D$4</f>
        <v>Управління Державної казначейської служби України у АНД районі м. Дніпропетровська Дніпропетровської області</v>
      </c>
      <c r="D39" s="555">
        <v>0</v>
      </c>
    </row>
    <row r="40" spans="1:4" s="325" customFormat="1" ht="27.6" thickTop="1" thickBot="1" x14ac:dyDescent="0.3">
      <c r="A40" s="557" t="s">
        <v>575</v>
      </c>
      <c r="B40" s="558"/>
      <c r="C40" s="558"/>
      <c r="D40" s="559">
        <f>SUM(D13:D39)</f>
        <v>1052792.7599999998</v>
      </c>
    </row>
    <row r="41" spans="1:4" ht="14.4" thickTop="1" x14ac:dyDescent="0.25"/>
    <row r="42" spans="1:4" x14ac:dyDescent="0.25">
      <c r="B42" s="352" t="str">
        <f>[3]ЗАПОЛНИТЬ!$F$30</f>
        <v>Начальник</v>
      </c>
      <c r="C42" s="560" t="str">
        <f>[3]ЗАПОЛНИТЬ!$F$26</f>
        <v>Л. О. Темченко</v>
      </c>
      <c r="D42" s="407"/>
    </row>
    <row r="43" spans="1:4" x14ac:dyDescent="0.25">
      <c r="B43" s="352"/>
      <c r="C43" s="561" t="s">
        <v>576</v>
      </c>
      <c r="D43" s="435"/>
    </row>
    <row r="44" spans="1:4" x14ac:dyDescent="0.25">
      <c r="B44" s="352" t="str">
        <f>[3]ЗАПОЛНИТЬ!$F$31</f>
        <v>Головний бухгалтер</v>
      </c>
      <c r="C44" s="560" t="str">
        <f>[3]ЗАПОЛНИТЬ!$F$28</f>
        <v>А. М. Трусевич</v>
      </c>
      <c r="D44" s="407"/>
    </row>
    <row r="45" spans="1:4" x14ac:dyDescent="0.25">
      <c r="C45" s="561" t="s">
        <v>576</v>
      </c>
      <c r="D45" s="435"/>
    </row>
    <row r="46" spans="1:4" x14ac:dyDescent="0.25">
      <c r="B46" s="532"/>
      <c r="C46" s="533"/>
      <c r="D46" s="533"/>
    </row>
    <row r="47" spans="1:4" x14ac:dyDescent="0.25">
      <c r="B47" s="534" t="str">
        <f>[3]ЗАПОЛНИТЬ!$C$19</f>
        <v>"12" січня 2016</v>
      </c>
      <c r="C47" s="534"/>
      <c r="D47" s="534"/>
    </row>
  </sheetData>
  <mergeCells count="9">
    <mergeCell ref="C46:D46"/>
    <mergeCell ref="B47:D47"/>
    <mergeCell ref="C1:D1"/>
    <mergeCell ref="A2:D5"/>
    <mergeCell ref="A6:D6"/>
    <mergeCell ref="A7:D7"/>
    <mergeCell ref="B10:B11"/>
    <mergeCell ref="C10:C11"/>
    <mergeCell ref="D10:D11"/>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sqref="A1:XFD1048576"/>
    </sheetView>
  </sheetViews>
  <sheetFormatPr defaultColWidth="9.109375" defaultRowHeight="13.8" x14ac:dyDescent="0.25"/>
  <cols>
    <col min="1" max="1" width="4.33203125" style="3" customWidth="1"/>
    <col min="2" max="2" width="6.44140625" style="3" customWidth="1"/>
    <col min="3" max="6" width="9.109375" style="3" customWidth="1"/>
    <col min="7" max="7" width="17.6640625" style="3" customWidth="1"/>
    <col min="8" max="18" width="8.33203125" style="3" customWidth="1"/>
    <col min="19" max="256" width="9.109375" style="3"/>
    <col min="257" max="257" width="4.33203125" style="3" customWidth="1"/>
    <col min="258" max="258" width="6.44140625" style="3" customWidth="1"/>
    <col min="259" max="262" width="9.109375" style="3" customWidth="1"/>
    <col min="263" max="263" width="17.6640625" style="3" customWidth="1"/>
    <col min="264" max="274" width="8.33203125" style="3" customWidth="1"/>
    <col min="275" max="512" width="9.109375" style="3"/>
    <col min="513" max="513" width="4.33203125" style="3" customWidth="1"/>
    <col min="514" max="514" width="6.44140625" style="3" customWidth="1"/>
    <col min="515" max="518" width="9.109375" style="3" customWidth="1"/>
    <col min="519" max="519" width="17.6640625" style="3" customWidth="1"/>
    <col min="520" max="530" width="8.33203125" style="3" customWidth="1"/>
    <col min="531" max="768" width="9.109375" style="3"/>
    <col min="769" max="769" width="4.33203125" style="3" customWidth="1"/>
    <col min="770" max="770" width="6.44140625" style="3" customWidth="1"/>
    <col min="771" max="774" width="9.109375" style="3" customWidth="1"/>
    <col min="775" max="775" width="17.6640625" style="3" customWidth="1"/>
    <col min="776" max="786" width="8.33203125" style="3" customWidth="1"/>
    <col min="787" max="1024" width="9.109375" style="3"/>
    <col min="1025" max="1025" width="4.33203125" style="3" customWidth="1"/>
    <col min="1026" max="1026" width="6.44140625" style="3" customWidth="1"/>
    <col min="1027" max="1030" width="9.109375" style="3" customWidth="1"/>
    <col min="1031" max="1031" width="17.6640625" style="3" customWidth="1"/>
    <col min="1032" max="1042" width="8.33203125" style="3" customWidth="1"/>
    <col min="1043" max="1280" width="9.109375" style="3"/>
    <col min="1281" max="1281" width="4.33203125" style="3" customWidth="1"/>
    <col min="1282" max="1282" width="6.44140625" style="3" customWidth="1"/>
    <col min="1283" max="1286" width="9.109375" style="3" customWidth="1"/>
    <col min="1287" max="1287" width="17.6640625" style="3" customWidth="1"/>
    <col min="1288" max="1298" width="8.33203125" style="3" customWidth="1"/>
    <col min="1299" max="1536" width="9.109375" style="3"/>
    <col min="1537" max="1537" width="4.33203125" style="3" customWidth="1"/>
    <col min="1538" max="1538" width="6.44140625" style="3" customWidth="1"/>
    <col min="1539" max="1542" width="9.109375" style="3" customWidth="1"/>
    <col min="1543" max="1543" width="17.6640625" style="3" customWidth="1"/>
    <col min="1544" max="1554" width="8.33203125" style="3" customWidth="1"/>
    <col min="1555" max="1792" width="9.109375" style="3"/>
    <col min="1793" max="1793" width="4.33203125" style="3" customWidth="1"/>
    <col min="1794" max="1794" width="6.44140625" style="3" customWidth="1"/>
    <col min="1795" max="1798" width="9.109375" style="3" customWidth="1"/>
    <col min="1799" max="1799" width="17.6640625" style="3" customWidth="1"/>
    <col min="1800" max="1810" width="8.33203125" style="3" customWidth="1"/>
    <col min="1811" max="2048" width="9.109375" style="3"/>
    <col min="2049" max="2049" width="4.33203125" style="3" customWidth="1"/>
    <col min="2050" max="2050" width="6.44140625" style="3" customWidth="1"/>
    <col min="2051" max="2054" width="9.109375" style="3" customWidth="1"/>
    <col min="2055" max="2055" width="17.6640625" style="3" customWidth="1"/>
    <col min="2056" max="2066" width="8.33203125" style="3" customWidth="1"/>
    <col min="2067" max="2304" width="9.109375" style="3"/>
    <col min="2305" max="2305" width="4.33203125" style="3" customWidth="1"/>
    <col min="2306" max="2306" width="6.44140625" style="3" customWidth="1"/>
    <col min="2307" max="2310" width="9.109375" style="3" customWidth="1"/>
    <col min="2311" max="2311" width="17.6640625" style="3" customWidth="1"/>
    <col min="2312" max="2322" width="8.33203125" style="3" customWidth="1"/>
    <col min="2323" max="2560" width="9.109375" style="3"/>
    <col min="2561" max="2561" width="4.33203125" style="3" customWidth="1"/>
    <col min="2562" max="2562" width="6.44140625" style="3" customWidth="1"/>
    <col min="2563" max="2566" width="9.109375" style="3" customWidth="1"/>
    <col min="2567" max="2567" width="17.6640625" style="3" customWidth="1"/>
    <col min="2568" max="2578" width="8.33203125" style="3" customWidth="1"/>
    <col min="2579" max="2816" width="9.109375" style="3"/>
    <col min="2817" max="2817" width="4.33203125" style="3" customWidth="1"/>
    <col min="2818" max="2818" width="6.44140625" style="3" customWidth="1"/>
    <col min="2819" max="2822" width="9.109375" style="3" customWidth="1"/>
    <col min="2823" max="2823" width="17.6640625" style="3" customWidth="1"/>
    <col min="2824" max="2834" width="8.33203125" style="3" customWidth="1"/>
    <col min="2835" max="3072" width="9.109375" style="3"/>
    <col min="3073" max="3073" width="4.33203125" style="3" customWidth="1"/>
    <col min="3074" max="3074" width="6.44140625" style="3" customWidth="1"/>
    <col min="3075" max="3078" width="9.109375" style="3" customWidth="1"/>
    <col min="3079" max="3079" width="17.6640625" style="3" customWidth="1"/>
    <col min="3080" max="3090" width="8.33203125" style="3" customWidth="1"/>
    <col min="3091" max="3328" width="9.109375" style="3"/>
    <col min="3329" max="3329" width="4.33203125" style="3" customWidth="1"/>
    <col min="3330" max="3330" width="6.44140625" style="3" customWidth="1"/>
    <col min="3331" max="3334" width="9.109375" style="3" customWidth="1"/>
    <col min="3335" max="3335" width="17.6640625" style="3" customWidth="1"/>
    <col min="3336" max="3346" width="8.33203125" style="3" customWidth="1"/>
    <col min="3347" max="3584" width="9.109375" style="3"/>
    <col min="3585" max="3585" width="4.33203125" style="3" customWidth="1"/>
    <col min="3586" max="3586" width="6.44140625" style="3" customWidth="1"/>
    <col min="3587" max="3590" width="9.109375" style="3" customWidth="1"/>
    <col min="3591" max="3591" width="17.6640625" style="3" customWidth="1"/>
    <col min="3592" max="3602" width="8.33203125" style="3" customWidth="1"/>
    <col min="3603" max="3840" width="9.109375" style="3"/>
    <col min="3841" max="3841" width="4.33203125" style="3" customWidth="1"/>
    <col min="3842" max="3842" width="6.44140625" style="3" customWidth="1"/>
    <col min="3843" max="3846" width="9.109375" style="3" customWidth="1"/>
    <col min="3847" max="3847" width="17.6640625" style="3" customWidth="1"/>
    <col min="3848" max="3858" width="8.33203125" style="3" customWidth="1"/>
    <col min="3859" max="4096" width="9.109375" style="3"/>
    <col min="4097" max="4097" width="4.33203125" style="3" customWidth="1"/>
    <col min="4098" max="4098" width="6.44140625" style="3" customWidth="1"/>
    <col min="4099" max="4102" width="9.109375" style="3" customWidth="1"/>
    <col min="4103" max="4103" width="17.6640625" style="3" customWidth="1"/>
    <col min="4104" max="4114" width="8.33203125" style="3" customWidth="1"/>
    <col min="4115" max="4352" width="9.109375" style="3"/>
    <col min="4353" max="4353" width="4.33203125" style="3" customWidth="1"/>
    <col min="4354" max="4354" width="6.44140625" style="3" customWidth="1"/>
    <col min="4355" max="4358" width="9.109375" style="3" customWidth="1"/>
    <col min="4359" max="4359" width="17.6640625" style="3" customWidth="1"/>
    <col min="4360" max="4370" width="8.33203125" style="3" customWidth="1"/>
    <col min="4371" max="4608" width="9.109375" style="3"/>
    <col min="4609" max="4609" width="4.33203125" style="3" customWidth="1"/>
    <col min="4610" max="4610" width="6.44140625" style="3" customWidth="1"/>
    <col min="4611" max="4614" width="9.109375" style="3" customWidth="1"/>
    <col min="4615" max="4615" width="17.6640625" style="3" customWidth="1"/>
    <col min="4616" max="4626" width="8.33203125" style="3" customWidth="1"/>
    <col min="4627" max="4864" width="9.109375" style="3"/>
    <col min="4865" max="4865" width="4.33203125" style="3" customWidth="1"/>
    <col min="4866" max="4866" width="6.44140625" style="3" customWidth="1"/>
    <col min="4867" max="4870" width="9.109375" style="3" customWidth="1"/>
    <col min="4871" max="4871" width="17.6640625" style="3" customWidth="1"/>
    <col min="4872" max="4882" width="8.33203125" style="3" customWidth="1"/>
    <col min="4883" max="5120" width="9.109375" style="3"/>
    <col min="5121" max="5121" width="4.33203125" style="3" customWidth="1"/>
    <col min="5122" max="5122" width="6.44140625" style="3" customWidth="1"/>
    <col min="5123" max="5126" width="9.109375" style="3" customWidth="1"/>
    <col min="5127" max="5127" width="17.6640625" style="3" customWidth="1"/>
    <col min="5128" max="5138" width="8.33203125" style="3" customWidth="1"/>
    <col min="5139" max="5376" width="9.109375" style="3"/>
    <col min="5377" max="5377" width="4.33203125" style="3" customWidth="1"/>
    <col min="5378" max="5378" width="6.44140625" style="3" customWidth="1"/>
    <col min="5379" max="5382" width="9.109375" style="3" customWidth="1"/>
    <col min="5383" max="5383" width="17.6640625" style="3" customWidth="1"/>
    <col min="5384" max="5394" width="8.33203125" style="3" customWidth="1"/>
    <col min="5395" max="5632" width="9.109375" style="3"/>
    <col min="5633" max="5633" width="4.33203125" style="3" customWidth="1"/>
    <col min="5634" max="5634" width="6.44140625" style="3" customWidth="1"/>
    <col min="5635" max="5638" width="9.109375" style="3" customWidth="1"/>
    <col min="5639" max="5639" width="17.6640625" style="3" customWidth="1"/>
    <col min="5640" max="5650" width="8.33203125" style="3" customWidth="1"/>
    <col min="5651" max="5888" width="9.109375" style="3"/>
    <col min="5889" max="5889" width="4.33203125" style="3" customWidth="1"/>
    <col min="5890" max="5890" width="6.44140625" style="3" customWidth="1"/>
    <col min="5891" max="5894" width="9.109375" style="3" customWidth="1"/>
    <col min="5895" max="5895" width="17.6640625" style="3" customWidth="1"/>
    <col min="5896" max="5906" width="8.33203125" style="3" customWidth="1"/>
    <col min="5907" max="6144" width="9.109375" style="3"/>
    <col min="6145" max="6145" width="4.33203125" style="3" customWidth="1"/>
    <col min="6146" max="6146" width="6.44140625" style="3" customWidth="1"/>
    <col min="6147" max="6150" width="9.109375" style="3" customWidth="1"/>
    <col min="6151" max="6151" width="17.6640625" style="3" customWidth="1"/>
    <col min="6152" max="6162" width="8.33203125" style="3" customWidth="1"/>
    <col min="6163" max="6400" width="9.109375" style="3"/>
    <col min="6401" max="6401" width="4.33203125" style="3" customWidth="1"/>
    <col min="6402" max="6402" width="6.44140625" style="3" customWidth="1"/>
    <col min="6403" max="6406" width="9.109375" style="3" customWidth="1"/>
    <col min="6407" max="6407" width="17.6640625" style="3" customWidth="1"/>
    <col min="6408" max="6418" width="8.33203125" style="3" customWidth="1"/>
    <col min="6419" max="6656" width="9.109375" style="3"/>
    <col min="6657" max="6657" width="4.33203125" style="3" customWidth="1"/>
    <col min="6658" max="6658" width="6.44140625" style="3" customWidth="1"/>
    <col min="6659" max="6662" width="9.109375" style="3" customWidth="1"/>
    <col min="6663" max="6663" width="17.6640625" style="3" customWidth="1"/>
    <col min="6664" max="6674" width="8.33203125" style="3" customWidth="1"/>
    <col min="6675" max="6912" width="9.109375" style="3"/>
    <col min="6913" max="6913" width="4.33203125" style="3" customWidth="1"/>
    <col min="6914" max="6914" width="6.44140625" style="3" customWidth="1"/>
    <col min="6915" max="6918" width="9.109375" style="3" customWidth="1"/>
    <col min="6919" max="6919" width="17.6640625" style="3" customWidth="1"/>
    <col min="6920" max="6930" width="8.33203125" style="3" customWidth="1"/>
    <col min="6931" max="7168" width="9.109375" style="3"/>
    <col min="7169" max="7169" width="4.33203125" style="3" customWidth="1"/>
    <col min="7170" max="7170" width="6.44140625" style="3" customWidth="1"/>
    <col min="7171" max="7174" width="9.109375" style="3" customWidth="1"/>
    <col min="7175" max="7175" width="17.6640625" style="3" customWidth="1"/>
    <col min="7176" max="7186" width="8.33203125" style="3" customWidth="1"/>
    <col min="7187" max="7424" width="9.109375" style="3"/>
    <col min="7425" max="7425" width="4.33203125" style="3" customWidth="1"/>
    <col min="7426" max="7426" width="6.44140625" style="3" customWidth="1"/>
    <col min="7427" max="7430" width="9.109375" style="3" customWidth="1"/>
    <col min="7431" max="7431" width="17.6640625" style="3" customWidth="1"/>
    <col min="7432" max="7442" width="8.33203125" style="3" customWidth="1"/>
    <col min="7443" max="7680" width="9.109375" style="3"/>
    <col min="7681" max="7681" width="4.33203125" style="3" customWidth="1"/>
    <col min="7682" max="7682" width="6.44140625" style="3" customWidth="1"/>
    <col min="7683" max="7686" width="9.109375" style="3" customWidth="1"/>
    <col min="7687" max="7687" width="17.6640625" style="3" customWidth="1"/>
    <col min="7688" max="7698" width="8.33203125" style="3" customWidth="1"/>
    <col min="7699" max="7936" width="9.109375" style="3"/>
    <col min="7937" max="7937" width="4.33203125" style="3" customWidth="1"/>
    <col min="7938" max="7938" width="6.44140625" style="3" customWidth="1"/>
    <col min="7939" max="7942" width="9.109375" style="3" customWidth="1"/>
    <col min="7943" max="7943" width="17.6640625" style="3" customWidth="1"/>
    <col min="7944" max="7954" width="8.33203125" style="3" customWidth="1"/>
    <col min="7955" max="8192" width="9.109375" style="3"/>
    <col min="8193" max="8193" width="4.33203125" style="3" customWidth="1"/>
    <col min="8194" max="8194" width="6.44140625" style="3" customWidth="1"/>
    <col min="8195" max="8198" width="9.109375" style="3" customWidth="1"/>
    <col min="8199" max="8199" width="17.6640625" style="3" customWidth="1"/>
    <col min="8200" max="8210" width="8.33203125" style="3" customWidth="1"/>
    <col min="8211" max="8448" width="9.109375" style="3"/>
    <col min="8449" max="8449" width="4.33203125" style="3" customWidth="1"/>
    <col min="8450" max="8450" width="6.44140625" style="3" customWidth="1"/>
    <col min="8451" max="8454" width="9.109375" style="3" customWidth="1"/>
    <col min="8455" max="8455" width="17.6640625" style="3" customWidth="1"/>
    <col min="8456" max="8466" width="8.33203125" style="3" customWidth="1"/>
    <col min="8467" max="8704" width="9.109375" style="3"/>
    <col min="8705" max="8705" width="4.33203125" style="3" customWidth="1"/>
    <col min="8706" max="8706" width="6.44140625" style="3" customWidth="1"/>
    <col min="8707" max="8710" width="9.109375" style="3" customWidth="1"/>
    <col min="8711" max="8711" width="17.6640625" style="3" customWidth="1"/>
    <col min="8712" max="8722" width="8.33203125" style="3" customWidth="1"/>
    <col min="8723" max="8960" width="9.109375" style="3"/>
    <col min="8961" max="8961" width="4.33203125" style="3" customWidth="1"/>
    <col min="8962" max="8962" width="6.44140625" style="3" customWidth="1"/>
    <col min="8963" max="8966" width="9.109375" style="3" customWidth="1"/>
    <col min="8967" max="8967" width="17.6640625" style="3" customWidth="1"/>
    <col min="8968" max="8978" width="8.33203125" style="3" customWidth="1"/>
    <col min="8979" max="9216" width="9.109375" style="3"/>
    <col min="9217" max="9217" width="4.33203125" style="3" customWidth="1"/>
    <col min="9218" max="9218" width="6.44140625" style="3" customWidth="1"/>
    <col min="9219" max="9222" width="9.109375" style="3" customWidth="1"/>
    <col min="9223" max="9223" width="17.6640625" style="3" customWidth="1"/>
    <col min="9224" max="9234" width="8.33203125" style="3" customWidth="1"/>
    <col min="9235" max="9472" width="9.109375" style="3"/>
    <col min="9473" max="9473" width="4.33203125" style="3" customWidth="1"/>
    <col min="9474" max="9474" width="6.44140625" style="3" customWidth="1"/>
    <col min="9475" max="9478" width="9.109375" style="3" customWidth="1"/>
    <col min="9479" max="9479" width="17.6640625" style="3" customWidth="1"/>
    <col min="9480" max="9490" width="8.33203125" style="3" customWidth="1"/>
    <col min="9491" max="9728" width="9.109375" style="3"/>
    <col min="9729" max="9729" width="4.33203125" style="3" customWidth="1"/>
    <col min="9730" max="9730" width="6.44140625" style="3" customWidth="1"/>
    <col min="9731" max="9734" width="9.109375" style="3" customWidth="1"/>
    <col min="9735" max="9735" width="17.6640625" style="3" customWidth="1"/>
    <col min="9736" max="9746" width="8.33203125" style="3" customWidth="1"/>
    <col min="9747" max="9984" width="9.109375" style="3"/>
    <col min="9985" max="9985" width="4.33203125" style="3" customWidth="1"/>
    <col min="9986" max="9986" width="6.44140625" style="3" customWidth="1"/>
    <col min="9987" max="9990" width="9.109375" style="3" customWidth="1"/>
    <col min="9991" max="9991" width="17.6640625" style="3" customWidth="1"/>
    <col min="9992" max="10002" width="8.33203125" style="3" customWidth="1"/>
    <col min="10003" max="10240" width="9.109375" style="3"/>
    <col min="10241" max="10241" width="4.33203125" style="3" customWidth="1"/>
    <col min="10242" max="10242" width="6.44140625" style="3" customWidth="1"/>
    <col min="10243" max="10246" width="9.109375" style="3" customWidth="1"/>
    <col min="10247" max="10247" width="17.6640625" style="3" customWidth="1"/>
    <col min="10248" max="10258" width="8.33203125" style="3" customWidth="1"/>
    <col min="10259" max="10496" width="9.109375" style="3"/>
    <col min="10497" max="10497" width="4.33203125" style="3" customWidth="1"/>
    <col min="10498" max="10498" width="6.44140625" style="3" customWidth="1"/>
    <col min="10499" max="10502" width="9.109375" style="3" customWidth="1"/>
    <col min="10503" max="10503" width="17.6640625" style="3" customWidth="1"/>
    <col min="10504" max="10514" width="8.33203125" style="3" customWidth="1"/>
    <col min="10515" max="10752" width="9.109375" style="3"/>
    <col min="10753" max="10753" width="4.33203125" style="3" customWidth="1"/>
    <col min="10754" max="10754" width="6.44140625" style="3" customWidth="1"/>
    <col min="10755" max="10758" width="9.109375" style="3" customWidth="1"/>
    <col min="10759" max="10759" width="17.6640625" style="3" customWidth="1"/>
    <col min="10760" max="10770" width="8.33203125" style="3" customWidth="1"/>
    <col min="10771" max="11008" width="9.109375" style="3"/>
    <col min="11009" max="11009" width="4.33203125" style="3" customWidth="1"/>
    <col min="11010" max="11010" width="6.44140625" style="3" customWidth="1"/>
    <col min="11011" max="11014" width="9.109375" style="3" customWidth="1"/>
    <col min="11015" max="11015" width="17.6640625" style="3" customWidth="1"/>
    <col min="11016" max="11026" width="8.33203125" style="3" customWidth="1"/>
    <col min="11027" max="11264" width="9.109375" style="3"/>
    <col min="11265" max="11265" width="4.33203125" style="3" customWidth="1"/>
    <col min="11266" max="11266" width="6.44140625" style="3" customWidth="1"/>
    <col min="11267" max="11270" width="9.109375" style="3" customWidth="1"/>
    <col min="11271" max="11271" width="17.6640625" style="3" customWidth="1"/>
    <col min="11272" max="11282" width="8.33203125" style="3" customWidth="1"/>
    <col min="11283" max="11520" width="9.109375" style="3"/>
    <col min="11521" max="11521" width="4.33203125" style="3" customWidth="1"/>
    <col min="11522" max="11522" width="6.44140625" style="3" customWidth="1"/>
    <col min="11523" max="11526" width="9.109375" style="3" customWidth="1"/>
    <col min="11527" max="11527" width="17.6640625" style="3" customWidth="1"/>
    <col min="11528" max="11538" width="8.33203125" style="3" customWidth="1"/>
    <col min="11539" max="11776" width="9.109375" style="3"/>
    <col min="11777" max="11777" width="4.33203125" style="3" customWidth="1"/>
    <col min="11778" max="11778" width="6.44140625" style="3" customWidth="1"/>
    <col min="11779" max="11782" width="9.109375" style="3" customWidth="1"/>
    <col min="11783" max="11783" width="17.6640625" style="3" customWidth="1"/>
    <col min="11784" max="11794" width="8.33203125" style="3" customWidth="1"/>
    <col min="11795" max="12032" width="9.109375" style="3"/>
    <col min="12033" max="12033" width="4.33203125" style="3" customWidth="1"/>
    <col min="12034" max="12034" width="6.44140625" style="3" customWidth="1"/>
    <col min="12035" max="12038" width="9.109375" style="3" customWidth="1"/>
    <col min="12039" max="12039" width="17.6640625" style="3" customWidth="1"/>
    <col min="12040" max="12050" width="8.33203125" style="3" customWidth="1"/>
    <col min="12051" max="12288" width="9.109375" style="3"/>
    <col min="12289" max="12289" width="4.33203125" style="3" customWidth="1"/>
    <col min="12290" max="12290" width="6.44140625" style="3" customWidth="1"/>
    <col min="12291" max="12294" width="9.109375" style="3" customWidth="1"/>
    <col min="12295" max="12295" width="17.6640625" style="3" customWidth="1"/>
    <col min="12296" max="12306" width="8.33203125" style="3" customWidth="1"/>
    <col min="12307" max="12544" width="9.109375" style="3"/>
    <col min="12545" max="12545" width="4.33203125" style="3" customWidth="1"/>
    <col min="12546" max="12546" width="6.44140625" style="3" customWidth="1"/>
    <col min="12547" max="12550" width="9.109375" style="3" customWidth="1"/>
    <col min="12551" max="12551" width="17.6640625" style="3" customWidth="1"/>
    <col min="12552" max="12562" width="8.33203125" style="3" customWidth="1"/>
    <col min="12563" max="12800" width="9.109375" style="3"/>
    <col min="12801" max="12801" width="4.33203125" style="3" customWidth="1"/>
    <col min="12802" max="12802" width="6.44140625" style="3" customWidth="1"/>
    <col min="12803" max="12806" width="9.109375" style="3" customWidth="1"/>
    <col min="12807" max="12807" width="17.6640625" style="3" customWidth="1"/>
    <col min="12808" max="12818" width="8.33203125" style="3" customWidth="1"/>
    <col min="12819" max="13056" width="9.109375" style="3"/>
    <col min="13057" max="13057" width="4.33203125" style="3" customWidth="1"/>
    <col min="13058" max="13058" width="6.44140625" style="3" customWidth="1"/>
    <col min="13059" max="13062" width="9.109375" style="3" customWidth="1"/>
    <col min="13063" max="13063" width="17.6640625" style="3" customWidth="1"/>
    <col min="13064" max="13074" width="8.33203125" style="3" customWidth="1"/>
    <col min="13075" max="13312" width="9.109375" style="3"/>
    <col min="13313" max="13313" width="4.33203125" style="3" customWidth="1"/>
    <col min="13314" max="13314" width="6.44140625" style="3" customWidth="1"/>
    <col min="13315" max="13318" width="9.109375" style="3" customWidth="1"/>
    <col min="13319" max="13319" width="17.6640625" style="3" customWidth="1"/>
    <col min="13320" max="13330" width="8.33203125" style="3" customWidth="1"/>
    <col min="13331" max="13568" width="9.109375" style="3"/>
    <col min="13569" max="13569" width="4.33203125" style="3" customWidth="1"/>
    <col min="13570" max="13570" width="6.44140625" style="3" customWidth="1"/>
    <col min="13571" max="13574" width="9.109375" style="3" customWidth="1"/>
    <col min="13575" max="13575" width="17.6640625" style="3" customWidth="1"/>
    <col min="13576" max="13586" width="8.33203125" style="3" customWidth="1"/>
    <col min="13587" max="13824" width="9.109375" style="3"/>
    <col min="13825" max="13825" width="4.33203125" style="3" customWidth="1"/>
    <col min="13826" max="13826" width="6.44140625" style="3" customWidth="1"/>
    <col min="13827" max="13830" width="9.109375" style="3" customWidth="1"/>
    <col min="13831" max="13831" width="17.6640625" style="3" customWidth="1"/>
    <col min="13832" max="13842" width="8.33203125" style="3" customWidth="1"/>
    <col min="13843" max="14080" width="9.109375" style="3"/>
    <col min="14081" max="14081" width="4.33203125" style="3" customWidth="1"/>
    <col min="14082" max="14082" width="6.44140625" style="3" customWidth="1"/>
    <col min="14083" max="14086" width="9.109375" style="3" customWidth="1"/>
    <col min="14087" max="14087" width="17.6640625" style="3" customWidth="1"/>
    <col min="14088" max="14098" width="8.33203125" style="3" customWidth="1"/>
    <col min="14099" max="14336" width="9.109375" style="3"/>
    <col min="14337" max="14337" width="4.33203125" style="3" customWidth="1"/>
    <col min="14338" max="14338" width="6.44140625" style="3" customWidth="1"/>
    <col min="14339" max="14342" width="9.109375" style="3" customWidth="1"/>
    <col min="14343" max="14343" width="17.6640625" style="3" customWidth="1"/>
    <col min="14344" max="14354" width="8.33203125" style="3" customWidth="1"/>
    <col min="14355" max="14592" width="9.109375" style="3"/>
    <col min="14593" max="14593" width="4.33203125" style="3" customWidth="1"/>
    <col min="14594" max="14594" width="6.44140625" style="3" customWidth="1"/>
    <col min="14595" max="14598" width="9.109375" style="3" customWidth="1"/>
    <col min="14599" max="14599" width="17.6640625" style="3" customWidth="1"/>
    <col min="14600" max="14610" width="8.33203125" style="3" customWidth="1"/>
    <col min="14611" max="14848" width="9.109375" style="3"/>
    <col min="14849" max="14849" width="4.33203125" style="3" customWidth="1"/>
    <col min="14850" max="14850" width="6.44140625" style="3" customWidth="1"/>
    <col min="14851" max="14854" width="9.109375" style="3" customWidth="1"/>
    <col min="14855" max="14855" width="17.6640625" style="3" customWidth="1"/>
    <col min="14856" max="14866" width="8.33203125" style="3" customWidth="1"/>
    <col min="14867" max="15104" width="9.109375" style="3"/>
    <col min="15105" max="15105" width="4.33203125" style="3" customWidth="1"/>
    <col min="15106" max="15106" width="6.44140625" style="3" customWidth="1"/>
    <col min="15107" max="15110" width="9.109375" style="3" customWidth="1"/>
    <col min="15111" max="15111" width="17.6640625" style="3" customWidth="1"/>
    <col min="15112" max="15122" width="8.33203125" style="3" customWidth="1"/>
    <col min="15123" max="15360" width="9.109375" style="3"/>
    <col min="15361" max="15361" width="4.33203125" style="3" customWidth="1"/>
    <col min="15362" max="15362" width="6.44140625" style="3" customWidth="1"/>
    <col min="15363" max="15366" width="9.109375" style="3" customWidth="1"/>
    <col min="15367" max="15367" width="17.6640625" style="3" customWidth="1"/>
    <col min="15368" max="15378" width="8.33203125" style="3" customWidth="1"/>
    <col min="15379" max="15616" width="9.109375" style="3"/>
    <col min="15617" max="15617" width="4.33203125" style="3" customWidth="1"/>
    <col min="15618" max="15618" width="6.44140625" style="3" customWidth="1"/>
    <col min="15619" max="15622" width="9.109375" style="3" customWidth="1"/>
    <col min="15623" max="15623" width="17.6640625" style="3" customWidth="1"/>
    <col min="15624" max="15634" width="8.33203125" style="3" customWidth="1"/>
    <col min="15635" max="15872" width="9.109375" style="3"/>
    <col min="15873" max="15873" width="4.33203125" style="3" customWidth="1"/>
    <col min="15874" max="15874" width="6.44140625" style="3" customWidth="1"/>
    <col min="15875" max="15878" width="9.109375" style="3" customWidth="1"/>
    <col min="15879" max="15879" width="17.6640625" style="3" customWidth="1"/>
    <col min="15880" max="15890" width="8.33203125" style="3" customWidth="1"/>
    <col min="15891" max="16128" width="9.109375" style="3"/>
    <col min="16129" max="16129" width="4.33203125" style="3" customWidth="1"/>
    <col min="16130" max="16130" width="6.44140625" style="3" customWidth="1"/>
    <col min="16131" max="16134" width="9.109375" style="3" customWidth="1"/>
    <col min="16135" max="16135" width="17.6640625" style="3" customWidth="1"/>
    <col min="16136" max="16146" width="8.33203125" style="3" customWidth="1"/>
    <col min="16147" max="16384" width="9.109375" style="3"/>
  </cols>
  <sheetData>
    <row r="1" spans="1:18" x14ac:dyDescent="0.25">
      <c r="O1" s="285" t="s">
        <v>577</v>
      </c>
      <c r="P1" s="285"/>
      <c r="Q1" s="285"/>
      <c r="R1" s="285"/>
    </row>
    <row r="2" spans="1:18" x14ac:dyDescent="0.25">
      <c r="O2" s="285"/>
      <c r="P2" s="285"/>
      <c r="Q2" s="285"/>
      <c r="R2" s="285"/>
    </row>
    <row r="3" spans="1:18" x14ac:dyDescent="0.25">
      <c r="A3" s="365" t="s">
        <v>578</v>
      </c>
      <c r="B3" s="365"/>
      <c r="C3" s="365"/>
      <c r="D3" s="365"/>
      <c r="E3" s="365"/>
      <c r="F3" s="365"/>
      <c r="G3" s="365"/>
      <c r="H3" s="365"/>
      <c r="I3" s="365"/>
      <c r="J3" s="365"/>
      <c r="K3" s="365"/>
      <c r="L3" s="365"/>
      <c r="M3" s="365"/>
      <c r="N3" s="365"/>
      <c r="O3" s="365"/>
      <c r="P3" s="365"/>
      <c r="Q3" s="365"/>
      <c r="R3" s="365"/>
    </row>
    <row r="4" spans="1:18" x14ac:dyDescent="0.25">
      <c r="A4" s="365"/>
      <c r="B4" s="365"/>
      <c r="C4" s="365"/>
      <c r="D4" s="365"/>
      <c r="E4" s="365"/>
      <c r="F4" s="365"/>
      <c r="G4" s="365"/>
      <c r="H4" s="365"/>
      <c r="I4" s="365"/>
      <c r="J4" s="365"/>
      <c r="K4" s="365"/>
      <c r="L4" s="365"/>
      <c r="M4" s="365"/>
      <c r="N4" s="365"/>
      <c r="O4" s="365"/>
      <c r="P4" s="365"/>
      <c r="Q4" s="365"/>
      <c r="R4" s="365"/>
    </row>
    <row r="5" spans="1:18" x14ac:dyDescent="0.25">
      <c r="A5" s="365"/>
      <c r="B5" s="365"/>
      <c r="C5" s="365"/>
      <c r="D5" s="365"/>
      <c r="E5" s="365"/>
      <c r="F5" s="365"/>
      <c r="G5" s="365"/>
      <c r="H5" s="365"/>
      <c r="I5" s="365"/>
      <c r="J5" s="365"/>
      <c r="K5" s="365"/>
      <c r="L5" s="365"/>
      <c r="M5" s="365"/>
      <c r="N5" s="365"/>
      <c r="O5" s="365"/>
      <c r="P5" s="365"/>
      <c r="Q5" s="365"/>
      <c r="R5" s="365"/>
    </row>
    <row r="6" spans="1:18" hidden="1" x14ac:dyDescent="0.25">
      <c r="A6" s="365"/>
      <c r="B6" s="365"/>
      <c r="C6" s="365"/>
      <c r="D6" s="365"/>
      <c r="E6" s="365"/>
      <c r="F6" s="365"/>
      <c r="G6" s="365"/>
      <c r="H6" s="365"/>
      <c r="I6" s="365"/>
      <c r="J6" s="365"/>
      <c r="K6" s="365"/>
      <c r="L6" s="365"/>
      <c r="M6" s="365"/>
      <c r="N6" s="365"/>
      <c r="O6" s="365"/>
      <c r="P6" s="365"/>
      <c r="Q6" s="365"/>
      <c r="R6" s="365"/>
    </row>
    <row r="7" spans="1:18" x14ac:dyDescent="0.25">
      <c r="A7" s="5" t="str">
        <f>CONCATENATE("станом на ",[3]ЗАПОЛНИТЬ!$B$18," ",[3]ЗАПОЛНИТЬ!$C$18)</f>
        <v>станом на 1 січня 2016</v>
      </c>
      <c r="B7" s="5"/>
      <c r="C7" s="5"/>
      <c r="D7" s="5"/>
      <c r="E7" s="5"/>
      <c r="F7" s="5"/>
      <c r="G7" s="5"/>
      <c r="H7" s="5"/>
      <c r="I7" s="5"/>
      <c r="J7" s="5"/>
      <c r="K7" s="5"/>
      <c r="L7" s="5"/>
      <c r="M7" s="5"/>
      <c r="N7" s="5"/>
      <c r="O7" s="5"/>
      <c r="P7" s="5"/>
      <c r="Q7" s="5"/>
      <c r="R7" s="5"/>
    </row>
    <row r="8" spans="1:18" x14ac:dyDescent="0.25">
      <c r="A8" s="6" t="s">
        <v>4</v>
      </c>
      <c r="B8" s="6"/>
      <c r="C8" s="110" t="str">
        <f>[3]ЗАПОЛНИТЬ!$B$3</f>
        <v>Відділ освіти Амур-Нижньодніпровської районної у місті Дніпропетровську ради</v>
      </c>
      <c r="D8" s="110"/>
      <c r="E8" s="110"/>
      <c r="F8" s="110"/>
      <c r="G8" s="110"/>
      <c r="H8" s="110"/>
      <c r="I8" s="110"/>
      <c r="J8" s="110"/>
      <c r="K8" s="110"/>
      <c r="L8" s="110"/>
      <c r="M8" s="110"/>
      <c r="N8" s="110"/>
      <c r="O8" s="110"/>
      <c r="P8" s="110"/>
      <c r="Q8" s="110"/>
      <c r="R8" s="110"/>
    </row>
    <row r="9" spans="1:18" x14ac:dyDescent="0.25">
      <c r="A9" s="279"/>
      <c r="B9" s="562" t="s">
        <v>207</v>
      </c>
      <c r="C9" s="273"/>
      <c r="D9" s="273"/>
      <c r="E9" s="273"/>
      <c r="F9" s="273"/>
      <c r="G9" s="273"/>
      <c r="H9" s="273"/>
      <c r="I9" s="273"/>
      <c r="J9" s="273"/>
      <c r="K9" s="273"/>
      <c r="L9" s="273"/>
      <c r="M9" s="273"/>
      <c r="N9" s="273"/>
      <c r="O9" s="273"/>
      <c r="P9" s="273"/>
      <c r="Q9" s="273"/>
      <c r="R9" s="273"/>
    </row>
    <row r="10" spans="1:18" ht="14.4" thickBot="1" x14ac:dyDescent="0.3">
      <c r="B10" s="12" t="s">
        <v>256</v>
      </c>
    </row>
    <row r="11" spans="1:18" ht="15" thickTop="1" thickBot="1" x14ac:dyDescent="0.3">
      <c r="A11" s="563" t="s">
        <v>579</v>
      </c>
      <c r="B11" s="563"/>
      <c r="C11" s="563" t="s">
        <v>580</v>
      </c>
      <c r="D11" s="563"/>
      <c r="E11" s="563"/>
      <c r="F11" s="563"/>
      <c r="G11" s="563"/>
      <c r="H11" s="563" t="s">
        <v>581</v>
      </c>
      <c r="I11" s="563"/>
      <c r="J11" s="563"/>
      <c r="K11" s="563"/>
      <c r="L11" s="563"/>
      <c r="M11" s="563"/>
      <c r="N11" s="563" t="s">
        <v>582</v>
      </c>
      <c r="O11" s="563"/>
      <c r="P11" s="563"/>
      <c r="Q11" s="563"/>
      <c r="R11" s="563"/>
    </row>
    <row r="12" spans="1:18" ht="15" thickTop="1" thickBot="1" x14ac:dyDescent="0.3">
      <c r="A12" s="563"/>
      <c r="B12" s="563"/>
      <c r="C12" s="563"/>
      <c r="D12" s="563"/>
      <c r="E12" s="563"/>
      <c r="F12" s="563"/>
      <c r="G12" s="563"/>
      <c r="H12" s="292" t="s">
        <v>583</v>
      </c>
      <c r="I12" s="292"/>
      <c r="J12" s="292"/>
      <c r="K12" s="292" t="s">
        <v>584</v>
      </c>
      <c r="L12" s="292"/>
      <c r="M12" s="292"/>
      <c r="N12" s="292" t="s">
        <v>583</v>
      </c>
      <c r="O12" s="292"/>
      <c r="P12" s="292"/>
      <c r="Q12" s="292" t="s">
        <v>584</v>
      </c>
      <c r="R12" s="292"/>
    </row>
    <row r="13" spans="1:18" ht="15" thickTop="1" thickBot="1" x14ac:dyDescent="0.3">
      <c r="A13" s="293">
        <v>1</v>
      </c>
      <c r="B13" s="293"/>
      <c r="C13" s="293">
        <v>2</v>
      </c>
      <c r="D13" s="293"/>
      <c r="E13" s="293"/>
      <c r="F13" s="293"/>
      <c r="G13" s="293"/>
      <c r="H13" s="293">
        <v>3</v>
      </c>
      <c r="I13" s="293"/>
      <c r="J13" s="293"/>
      <c r="K13" s="293">
        <v>4</v>
      </c>
      <c r="L13" s="293"/>
      <c r="M13" s="293"/>
      <c r="N13" s="293">
        <v>5</v>
      </c>
      <c r="O13" s="293"/>
      <c r="P13" s="293"/>
      <c r="Q13" s="293">
        <v>6</v>
      </c>
      <c r="R13" s="293"/>
    </row>
    <row r="14" spans="1:18" s="387" customFormat="1" ht="15" thickTop="1" thickBot="1" x14ac:dyDescent="0.3">
      <c r="A14" s="564">
        <v>1</v>
      </c>
      <c r="B14" s="564"/>
      <c r="C14" s="564" t="s">
        <v>11</v>
      </c>
      <c r="D14" s="564"/>
      <c r="E14" s="564"/>
      <c r="F14" s="564"/>
      <c r="G14" s="564"/>
      <c r="H14" s="565" t="s">
        <v>11</v>
      </c>
      <c r="I14" s="565"/>
      <c r="J14" s="565"/>
      <c r="K14" s="565" t="s">
        <v>11</v>
      </c>
      <c r="L14" s="565"/>
      <c r="M14" s="565"/>
      <c r="N14" s="565" t="s">
        <v>11</v>
      </c>
      <c r="O14" s="565"/>
      <c r="P14" s="565"/>
      <c r="Q14" s="565" t="s">
        <v>11</v>
      </c>
      <c r="R14" s="565"/>
    </row>
    <row r="15" spans="1:18" s="387" customFormat="1" ht="15" thickTop="1" thickBot="1" x14ac:dyDescent="0.3">
      <c r="A15" s="564">
        <v>2</v>
      </c>
      <c r="B15" s="564"/>
      <c r="C15" s="564" t="s">
        <v>11</v>
      </c>
      <c r="D15" s="564"/>
      <c r="E15" s="564"/>
      <c r="F15" s="564"/>
      <c r="G15" s="564"/>
      <c r="H15" s="565" t="s">
        <v>11</v>
      </c>
      <c r="I15" s="565"/>
      <c r="J15" s="565"/>
      <c r="K15" s="565" t="s">
        <v>11</v>
      </c>
      <c r="L15" s="565"/>
      <c r="M15" s="565"/>
      <c r="N15" s="565" t="s">
        <v>11</v>
      </c>
      <c r="O15" s="565"/>
      <c r="P15" s="565"/>
      <c r="Q15" s="565" t="s">
        <v>11</v>
      </c>
      <c r="R15" s="565"/>
    </row>
    <row r="16" spans="1:18" s="387" customFormat="1" ht="15" thickTop="1" thickBot="1" x14ac:dyDescent="0.3">
      <c r="A16" s="564">
        <v>3</v>
      </c>
      <c r="B16" s="564"/>
      <c r="C16" s="564" t="s">
        <v>11</v>
      </c>
      <c r="D16" s="564"/>
      <c r="E16" s="564"/>
      <c r="F16" s="564"/>
      <c r="G16" s="564"/>
      <c r="H16" s="565" t="s">
        <v>11</v>
      </c>
      <c r="I16" s="565"/>
      <c r="J16" s="565"/>
      <c r="K16" s="565" t="s">
        <v>11</v>
      </c>
      <c r="L16" s="565"/>
      <c r="M16" s="565"/>
      <c r="N16" s="565" t="s">
        <v>11</v>
      </c>
      <c r="O16" s="565"/>
      <c r="P16" s="565"/>
      <c r="Q16" s="565" t="s">
        <v>11</v>
      </c>
      <c r="R16" s="565"/>
    </row>
    <row r="17" spans="1:18" s="387" customFormat="1" ht="15" thickTop="1" thickBot="1" x14ac:dyDescent="0.3">
      <c r="A17" s="564">
        <v>4</v>
      </c>
      <c r="B17" s="564"/>
      <c r="C17" s="564" t="s">
        <v>11</v>
      </c>
      <c r="D17" s="564"/>
      <c r="E17" s="564"/>
      <c r="F17" s="564"/>
      <c r="G17" s="564"/>
      <c r="H17" s="565" t="s">
        <v>11</v>
      </c>
      <c r="I17" s="565"/>
      <c r="J17" s="565"/>
      <c r="K17" s="565" t="s">
        <v>11</v>
      </c>
      <c r="L17" s="565"/>
      <c r="M17" s="565"/>
      <c r="N17" s="565" t="s">
        <v>11</v>
      </c>
      <c r="O17" s="565"/>
      <c r="P17" s="565"/>
      <c r="Q17" s="565" t="s">
        <v>11</v>
      </c>
      <c r="R17" s="565"/>
    </row>
    <row r="18" spans="1:18" s="387" customFormat="1" ht="15" thickTop="1" thickBot="1" x14ac:dyDescent="0.3">
      <c r="A18" s="564">
        <v>5</v>
      </c>
      <c r="B18" s="564"/>
      <c r="C18" s="564" t="s">
        <v>11</v>
      </c>
      <c r="D18" s="564"/>
      <c r="E18" s="564"/>
      <c r="F18" s="564"/>
      <c r="G18" s="564"/>
      <c r="H18" s="565" t="s">
        <v>11</v>
      </c>
      <c r="I18" s="565"/>
      <c r="J18" s="565"/>
      <c r="K18" s="565" t="s">
        <v>11</v>
      </c>
      <c r="L18" s="565"/>
      <c r="M18" s="565"/>
      <c r="N18" s="565" t="s">
        <v>11</v>
      </c>
      <c r="O18" s="565"/>
      <c r="P18" s="565"/>
      <c r="Q18" s="565" t="s">
        <v>11</v>
      </c>
      <c r="R18" s="565"/>
    </row>
    <row r="19" spans="1:18" s="387" customFormat="1" ht="15" thickTop="1" thickBot="1" x14ac:dyDescent="0.3">
      <c r="A19" s="564">
        <v>6</v>
      </c>
      <c r="B19" s="564"/>
      <c r="C19" s="564" t="s">
        <v>11</v>
      </c>
      <c r="D19" s="564"/>
      <c r="E19" s="564"/>
      <c r="F19" s="564"/>
      <c r="G19" s="564"/>
      <c r="H19" s="565" t="s">
        <v>11</v>
      </c>
      <c r="I19" s="565"/>
      <c r="J19" s="565"/>
      <c r="K19" s="565" t="s">
        <v>11</v>
      </c>
      <c r="L19" s="565"/>
      <c r="M19" s="565"/>
      <c r="N19" s="565" t="s">
        <v>11</v>
      </c>
      <c r="O19" s="565"/>
      <c r="P19" s="565"/>
      <c r="Q19" s="565" t="s">
        <v>11</v>
      </c>
      <c r="R19" s="565"/>
    </row>
    <row r="20" spans="1:18" s="387" customFormat="1" ht="15" thickTop="1" thickBot="1" x14ac:dyDescent="0.3">
      <c r="A20" s="564" t="s">
        <v>585</v>
      </c>
      <c r="B20" s="564"/>
      <c r="C20" s="564" t="s">
        <v>11</v>
      </c>
      <c r="D20" s="564"/>
      <c r="E20" s="564"/>
      <c r="F20" s="564"/>
      <c r="G20" s="564"/>
      <c r="H20" s="565" t="s">
        <v>11</v>
      </c>
      <c r="I20" s="565"/>
      <c r="J20" s="565"/>
      <c r="K20" s="565" t="s">
        <v>11</v>
      </c>
      <c r="L20" s="565"/>
      <c r="M20" s="565"/>
      <c r="N20" s="565" t="s">
        <v>11</v>
      </c>
      <c r="O20" s="565"/>
      <c r="P20" s="565"/>
      <c r="Q20" s="565" t="s">
        <v>11</v>
      </c>
      <c r="R20" s="565"/>
    </row>
    <row r="21" spans="1:18" s="387" customFormat="1" ht="15" thickTop="1" thickBot="1" x14ac:dyDescent="0.3">
      <c r="A21" s="564" t="s">
        <v>575</v>
      </c>
      <c r="B21" s="564"/>
      <c r="C21" s="564" t="s">
        <v>11</v>
      </c>
      <c r="D21" s="564"/>
      <c r="E21" s="564"/>
      <c r="F21" s="564"/>
      <c r="G21" s="564"/>
      <c r="H21" s="565" t="s">
        <v>11</v>
      </c>
      <c r="I21" s="565"/>
      <c r="J21" s="565"/>
      <c r="K21" s="565" t="s">
        <v>11</v>
      </c>
      <c r="L21" s="565"/>
      <c r="M21" s="565"/>
      <c r="N21" s="565" t="s">
        <v>11</v>
      </c>
      <c r="O21" s="565"/>
      <c r="P21" s="565"/>
      <c r="Q21" s="565" t="s">
        <v>11</v>
      </c>
      <c r="R21" s="565"/>
    </row>
    <row r="22" spans="1:18" ht="18.600000000000001" thickTop="1" x14ac:dyDescent="0.25">
      <c r="A22" s="531"/>
      <c r="B22" s="177"/>
      <c r="C22" s="177"/>
      <c r="D22" s="177"/>
      <c r="E22" s="177"/>
      <c r="F22" s="177"/>
      <c r="G22" s="177"/>
      <c r="H22" s="177"/>
      <c r="I22" s="177"/>
      <c r="J22" s="177"/>
      <c r="K22" s="177"/>
      <c r="L22" s="177"/>
      <c r="M22" s="177"/>
      <c r="N22" s="177"/>
      <c r="O22" s="177"/>
      <c r="P22" s="177"/>
      <c r="Q22" s="177"/>
      <c r="R22" s="566"/>
    </row>
    <row r="23" spans="1:18" ht="18" x14ac:dyDescent="0.25">
      <c r="A23" s="567"/>
      <c r="B23" s="567"/>
      <c r="C23" s="352" t="str">
        <f>[3]ЗАПОЛНИТЬ!$F$30</f>
        <v>Начальник</v>
      </c>
      <c r="D23" s="397"/>
      <c r="F23" s="397"/>
      <c r="H23" s="568"/>
      <c r="I23" s="568"/>
      <c r="J23" s="567"/>
      <c r="K23" s="567"/>
      <c r="L23" s="110" t="str">
        <f>[3]ЗАПОЛНИТЬ!$F$26</f>
        <v>Л. О. Темченко</v>
      </c>
      <c r="M23" s="110"/>
      <c r="N23" s="110"/>
      <c r="O23" s="567"/>
      <c r="P23" s="567"/>
      <c r="Q23" s="567"/>
      <c r="R23" s="567"/>
    </row>
    <row r="24" spans="1:18" ht="18" x14ac:dyDescent="0.25">
      <c r="A24" s="567"/>
      <c r="B24" s="567"/>
      <c r="C24" s="352"/>
      <c r="F24" s="399"/>
      <c r="H24" s="569" t="s">
        <v>97</v>
      </c>
      <c r="I24" s="569"/>
      <c r="J24" s="567"/>
      <c r="K24" s="567"/>
      <c r="L24" s="113" t="s">
        <v>98</v>
      </c>
      <c r="M24" s="113"/>
      <c r="O24" s="567"/>
      <c r="P24" s="567"/>
      <c r="Q24" s="567"/>
      <c r="R24" s="567"/>
    </row>
    <row r="25" spans="1:18" ht="18" x14ac:dyDescent="0.25">
      <c r="A25" s="567"/>
      <c r="B25" s="566"/>
      <c r="C25" s="352" t="str">
        <f>[3]ЗАПОЛНИТЬ!$F$31</f>
        <v>Головний бухгалтер</v>
      </c>
      <c r="F25" s="397"/>
      <c r="H25" s="568"/>
      <c r="I25" s="568"/>
      <c r="J25" s="566"/>
      <c r="K25" s="566"/>
      <c r="L25" s="110" t="str">
        <f>[3]ЗАПОЛНИТЬ!$F$28</f>
        <v>А. М. Трусевич</v>
      </c>
      <c r="M25" s="110"/>
      <c r="N25" s="110"/>
      <c r="O25" s="566"/>
      <c r="P25" s="566"/>
      <c r="Q25" s="566"/>
      <c r="R25" s="566"/>
    </row>
    <row r="26" spans="1:18" x14ac:dyDescent="0.25">
      <c r="F26" s="399"/>
      <c r="H26" s="569" t="s">
        <v>97</v>
      </c>
      <c r="I26" s="569"/>
      <c r="L26" s="113" t="s">
        <v>98</v>
      </c>
      <c r="M26" s="113"/>
    </row>
    <row r="27" spans="1:18" x14ac:dyDescent="0.25">
      <c r="C27" s="532"/>
      <c r="D27" s="533"/>
      <c r="E27" s="533"/>
      <c r="F27" s="533"/>
      <c r="G27" s="533"/>
      <c r="H27" s="532"/>
      <c r="I27" s="532"/>
    </row>
    <row r="28" spans="1:18" x14ac:dyDescent="0.25">
      <c r="C28" s="534" t="str">
        <f>[3]ЗАПОЛНИТЬ!$C$19</f>
        <v>"12" січня 2016</v>
      </c>
      <c r="D28" s="534"/>
      <c r="E28" s="534"/>
      <c r="F28" s="534"/>
      <c r="G28" s="534"/>
      <c r="H28" s="535"/>
      <c r="I28" s="535"/>
    </row>
  </sheetData>
  <mergeCells count="77">
    <mergeCell ref="H26:I26"/>
    <mergeCell ref="L26:M26"/>
    <mergeCell ref="D27:G27"/>
    <mergeCell ref="C28:G28"/>
    <mergeCell ref="H23:I23"/>
    <mergeCell ref="L23:N23"/>
    <mergeCell ref="H24:I24"/>
    <mergeCell ref="L24:M24"/>
    <mergeCell ref="H25:I25"/>
    <mergeCell ref="L25:N25"/>
    <mergeCell ref="A21:B21"/>
    <mergeCell ref="C21:G21"/>
    <mergeCell ref="H21:J21"/>
    <mergeCell ref="K21:M21"/>
    <mergeCell ref="N21:P21"/>
    <mergeCell ref="Q21:R21"/>
    <mergeCell ref="A20:B20"/>
    <mergeCell ref="C20:G20"/>
    <mergeCell ref="H20:J20"/>
    <mergeCell ref="K20:M20"/>
    <mergeCell ref="N20:P20"/>
    <mergeCell ref="Q20:R20"/>
    <mergeCell ref="A19:B19"/>
    <mergeCell ref="C19:G19"/>
    <mergeCell ref="H19:J19"/>
    <mergeCell ref="K19:M19"/>
    <mergeCell ref="N19:P19"/>
    <mergeCell ref="Q19:R19"/>
    <mergeCell ref="A18:B18"/>
    <mergeCell ref="C18:G18"/>
    <mergeCell ref="H18:J18"/>
    <mergeCell ref="K18:M18"/>
    <mergeCell ref="N18:P18"/>
    <mergeCell ref="Q18:R18"/>
    <mergeCell ref="A17:B17"/>
    <mergeCell ref="C17:G17"/>
    <mergeCell ref="H17:J17"/>
    <mergeCell ref="K17:M17"/>
    <mergeCell ref="N17:P17"/>
    <mergeCell ref="Q17:R17"/>
    <mergeCell ref="A16:B16"/>
    <mergeCell ref="C16:G16"/>
    <mergeCell ref="H16:J16"/>
    <mergeCell ref="K16:M16"/>
    <mergeCell ref="N16:P16"/>
    <mergeCell ref="Q16:R16"/>
    <mergeCell ref="A15:B15"/>
    <mergeCell ref="C15:G15"/>
    <mergeCell ref="H15:J15"/>
    <mergeCell ref="K15:M15"/>
    <mergeCell ref="N15:P15"/>
    <mergeCell ref="Q15:R15"/>
    <mergeCell ref="A14:B14"/>
    <mergeCell ref="C14:G14"/>
    <mergeCell ref="H14:J14"/>
    <mergeCell ref="K14:M14"/>
    <mergeCell ref="N14:P14"/>
    <mergeCell ref="Q14:R14"/>
    <mergeCell ref="K12:M12"/>
    <mergeCell ref="N12:P12"/>
    <mergeCell ref="Q12:R12"/>
    <mergeCell ref="A13:B13"/>
    <mergeCell ref="C13:G13"/>
    <mergeCell ref="H13:J13"/>
    <mergeCell ref="K13:M13"/>
    <mergeCell ref="N13:P13"/>
    <mergeCell ref="Q13:R13"/>
    <mergeCell ref="O1:R2"/>
    <mergeCell ref="A3:R6"/>
    <mergeCell ref="A7:R7"/>
    <mergeCell ref="A8:B8"/>
    <mergeCell ref="C8:R8"/>
    <mergeCell ref="A11:B12"/>
    <mergeCell ref="C11:G12"/>
    <mergeCell ref="H11:M11"/>
    <mergeCell ref="N11:R11"/>
    <mergeCell ref="H12:J1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workbookViewId="0">
      <selection sqref="A1:XFD1048576"/>
    </sheetView>
  </sheetViews>
  <sheetFormatPr defaultRowHeight="14.4" x14ac:dyDescent="0.3"/>
  <cols>
    <col min="1" max="1" width="2.88671875" customWidth="1"/>
    <col min="2" max="2" width="42.6640625" customWidth="1"/>
    <col min="3" max="3" width="6.33203125" customWidth="1"/>
    <col min="7" max="7" width="7.33203125" customWidth="1"/>
    <col min="8" max="8" width="7.109375" customWidth="1"/>
    <col min="15" max="15" width="4.5546875" customWidth="1"/>
    <col min="16" max="16" width="8.6640625" customWidth="1"/>
    <col min="17" max="17" width="8.5546875" customWidth="1"/>
    <col min="257" max="257" width="2.88671875" customWidth="1"/>
    <col min="258" max="258" width="42.6640625" customWidth="1"/>
    <col min="259" max="259" width="6.33203125" customWidth="1"/>
    <col min="263" max="263" width="7.33203125" customWidth="1"/>
    <col min="264" max="264" width="7.109375" customWidth="1"/>
    <col min="271" max="271" width="4.5546875" customWidth="1"/>
    <col min="272" max="272" width="8.6640625" customWidth="1"/>
    <col min="273" max="273" width="8.5546875" customWidth="1"/>
    <col min="513" max="513" width="2.88671875" customWidth="1"/>
    <col min="514" max="514" width="42.6640625" customWidth="1"/>
    <col min="515" max="515" width="6.33203125" customWidth="1"/>
    <col min="519" max="519" width="7.33203125" customWidth="1"/>
    <col min="520" max="520" width="7.109375" customWidth="1"/>
    <col min="527" max="527" width="4.5546875" customWidth="1"/>
    <col min="528" max="528" width="8.6640625" customWidth="1"/>
    <col min="529" max="529" width="8.5546875" customWidth="1"/>
    <col min="769" max="769" width="2.88671875" customWidth="1"/>
    <col min="770" max="770" width="42.6640625" customWidth="1"/>
    <col min="771" max="771" width="6.33203125" customWidth="1"/>
    <col min="775" max="775" width="7.33203125" customWidth="1"/>
    <col min="776" max="776" width="7.109375" customWidth="1"/>
    <col min="783" max="783" width="4.5546875" customWidth="1"/>
    <col min="784" max="784" width="8.6640625" customWidth="1"/>
    <col min="785" max="785" width="8.5546875" customWidth="1"/>
    <col min="1025" max="1025" width="2.88671875" customWidth="1"/>
    <col min="1026" max="1026" width="42.6640625" customWidth="1"/>
    <col min="1027" max="1027" width="6.33203125" customWidth="1"/>
    <col min="1031" max="1031" width="7.33203125" customWidth="1"/>
    <col min="1032" max="1032" width="7.109375" customWidth="1"/>
    <col min="1039" max="1039" width="4.5546875" customWidth="1"/>
    <col min="1040" max="1040" width="8.6640625" customWidth="1"/>
    <col min="1041" max="1041" width="8.5546875" customWidth="1"/>
    <col min="1281" max="1281" width="2.88671875" customWidth="1"/>
    <col min="1282" max="1282" width="42.6640625" customWidth="1"/>
    <col min="1283" max="1283" width="6.33203125" customWidth="1"/>
    <col min="1287" max="1287" width="7.33203125" customWidth="1"/>
    <col min="1288" max="1288" width="7.109375" customWidth="1"/>
    <col min="1295" max="1295" width="4.5546875" customWidth="1"/>
    <col min="1296" max="1296" width="8.6640625" customWidth="1"/>
    <col min="1297" max="1297" width="8.5546875" customWidth="1"/>
    <col min="1537" max="1537" width="2.88671875" customWidth="1"/>
    <col min="1538" max="1538" width="42.6640625" customWidth="1"/>
    <col min="1539" max="1539" width="6.33203125" customWidth="1"/>
    <col min="1543" max="1543" width="7.33203125" customWidth="1"/>
    <col min="1544" max="1544" width="7.109375" customWidth="1"/>
    <col min="1551" max="1551" width="4.5546875" customWidth="1"/>
    <col min="1552" max="1552" width="8.6640625" customWidth="1"/>
    <col min="1553" max="1553" width="8.5546875" customWidth="1"/>
    <col min="1793" max="1793" width="2.88671875" customWidth="1"/>
    <col min="1794" max="1794" width="42.6640625" customWidth="1"/>
    <col min="1795" max="1795" width="6.33203125" customWidth="1"/>
    <col min="1799" max="1799" width="7.33203125" customWidth="1"/>
    <col min="1800" max="1800" width="7.109375" customWidth="1"/>
    <col min="1807" max="1807" width="4.5546875" customWidth="1"/>
    <col min="1808" max="1808" width="8.6640625" customWidth="1"/>
    <col min="1809" max="1809" width="8.5546875" customWidth="1"/>
    <col min="2049" max="2049" width="2.88671875" customWidth="1"/>
    <col min="2050" max="2050" width="42.6640625" customWidth="1"/>
    <col min="2051" max="2051" width="6.33203125" customWidth="1"/>
    <col min="2055" max="2055" width="7.33203125" customWidth="1"/>
    <col min="2056" max="2056" width="7.109375" customWidth="1"/>
    <col min="2063" max="2063" width="4.5546875" customWidth="1"/>
    <col min="2064" max="2064" width="8.6640625" customWidth="1"/>
    <col min="2065" max="2065" width="8.5546875" customWidth="1"/>
    <col min="2305" max="2305" width="2.88671875" customWidth="1"/>
    <col min="2306" max="2306" width="42.6640625" customWidth="1"/>
    <col min="2307" max="2307" width="6.33203125" customWidth="1"/>
    <col min="2311" max="2311" width="7.33203125" customWidth="1"/>
    <col min="2312" max="2312" width="7.109375" customWidth="1"/>
    <col min="2319" max="2319" width="4.5546875" customWidth="1"/>
    <col min="2320" max="2320" width="8.6640625" customWidth="1"/>
    <col min="2321" max="2321" width="8.5546875" customWidth="1"/>
    <col min="2561" max="2561" width="2.88671875" customWidth="1"/>
    <col min="2562" max="2562" width="42.6640625" customWidth="1"/>
    <col min="2563" max="2563" width="6.33203125" customWidth="1"/>
    <col min="2567" max="2567" width="7.33203125" customWidth="1"/>
    <col min="2568" max="2568" width="7.109375" customWidth="1"/>
    <col min="2575" max="2575" width="4.5546875" customWidth="1"/>
    <col min="2576" max="2576" width="8.6640625" customWidth="1"/>
    <col min="2577" max="2577" width="8.5546875" customWidth="1"/>
    <col min="2817" max="2817" width="2.88671875" customWidth="1"/>
    <col min="2818" max="2818" width="42.6640625" customWidth="1"/>
    <col min="2819" max="2819" width="6.33203125" customWidth="1"/>
    <col min="2823" max="2823" width="7.33203125" customWidth="1"/>
    <col min="2824" max="2824" width="7.109375" customWidth="1"/>
    <col min="2831" max="2831" width="4.5546875" customWidth="1"/>
    <col min="2832" max="2832" width="8.6640625" customWidth="1"/>
    <col min="2833" max="2833" width="8.5546875" customWidth="1"/>
    <col min="3073" max="3073" width="2.88671875" customWidth="1"/>
    <col min="3074" max="3074" width="42.6640625" customWidth="1"/>
    <col min="3075" max="3075" width="6.33203125" customWidth="1"/>
    <col min="3079" max="3079" width="7.33203125" customWidth="1"/>
    <col min="3080" max="3080" width="7.109375" customWidth="1"/>
    <col min="3087" max="3087" width="4.5546875" customWidth="1"/>
    <col min="3088" max="3088" width="8.6640625" customWidth="1"/>
    <col min="3089" max="3089" width="8.5546875" customWidth="1"/>
    <col min="3329" max="3329" width="2.88671875" customWidth="1"/>
    <col min="3330" max="3330" width="42.6640625" customWidth="1"/>
    <col min="3331" max="3331" width="6.33203125" customWidth="1"/>
    <col min="3335" max="3335" width="7.33203125" customWidth="1"/>
    <col min="3336" max="3336" width="7.109375" customWidth="1"/>
    <col min="3343" max="3343" width="4.5546875" customWidth="1"/>
    <col min="3344" max="3344" width="8.6640625" customWidth="1"/>
    <col min="3345" max="3345" width="8.5546875" customWidth="1"/>
    <col min="3585" max="3585" width="2.88671875" customWidth="1"/>
    <col min="3586" max="3586" width="42.6640625" customWidth="1"/>
    <col min="3587" max="3587" width="6.33203125" customWidth="1"/>
    <col min="3591" max="3591" width="7.33203125" customWidth="1"/>
    <col min="3592" max="3592" width="7.109375" customWidth="1"/>
    <col min="3599" max="3599" width="4.5546875" customWidth="1"/>
    <col min="3600" max="3600" width="8.6640625" customWidth="1"/>
    <col min="3601" max="3601" width="8.5546875" customWidth="1"/>
    <col min="3841" max="3841" width="2.88671875" customWidth="1"/>
    <col min="3842" max="3842" width="42.6640625" customWidth="1"/>
    <col min="3843" max="3843" width="6.33203125" customWidth="1"/>
    <col min="3847" max="3847" width="7.33203125" customWidth="1"/>
    <col min="3848" max="3848" width="7.109375" customWidth="1"/>
    <col min="3855" max="3855" width="4.5546875" customWidth="1"/>
    <col min="3856" max="3856" width="8.6640625" customWidth="1"/>
    <col min="3857" max="3857" width="8.5546875" customWidth="1"/>
    <col min="4097" max="4097" width="2.88671875" customWidth="1"/>
    <col min="4098" max="4098" width="42.6640625" customWidth="1"/>
    <col min="4099" max="4099" width="6.33203125" customWidth="1"/>
    <col min="4103" max="4103" width="7.33203125" customWidth="1"/>
    <col min="4104" max="4104" width="7.109375" customWidth="1"/>
    <col min="4111" max="4111" width="4.5546875" customWidth="1"/>
    <col min="4112" max="4112" width="8.6640625" customWidth="1"/>
    <col min="4113" max="4113" width="8.5546875" customWidth="1"/>
    <col min="4353" max="4353" width="2.88671875" customWidth="1"/>
    <col min="4354" max="4354" width="42.6640625" customWidth="1"/>
    <col min="4355" max="4355" width="6.33203125" customWidth="1"/>
    <col min="4359" max="4359" width="7.33203125" customWidth="1"/>
    <col min="4360" max="4360" width="7.109375" customWidth="1"/>
    <col min="4367" max="4367" width="4.5546875" customWidth="1"/>
    <col min="4368" max="4368" width="8.6640625" customWidth="1"/>
    <col min="4369" max="4369" width="8.5546875" customWidth="1"/>
    <col min="4609" max="4609" width="2.88671875" customWidth="1"/>
    <col min="4610" max="4610" width="42.6640625" customWidth="1"/>
    <col min="4611" max="4611" width="6.33203125" customWidth="1"/>
    <col min="4615" max="4615" width="7.33203125" customWidth="1"/>
    <col min="4616" max="4616" width="7.109375" customWidth="1"/>
    <col min="4623" max="4623" width="4.5546875" customWidth="1"/>
    <col min="4624" max="4624" width="8.6640625" customWidth="1"/>
    <col min="4625" max="4625" width="8.5546875" customWidth="1"/>
    <col min="4865" max="4865" width="2.88671875" customWidth="1"/>
    <col min="4866" max="4866" width="42.6640625" customWidth="1"/>
    <col min="4867" max="4867" width="6.33203125" customWidth="1"/>
    <col min="4871" max="4871" width="7.33203125" customWidth="1"/>
    <col min="4872" max="4872" width="7.109375" customWidth="1"/>
    <col min="4879" max="4879" width="4.5546875" customWidth="1"/>
    <col min="4880" max="4880" width="8.6640625" customWidth="1"/>
    <col min="4881" max="4881" width="8.5546875" customWidth="1"/>
    <col min="5121" max="5121" width="2.88671875" customWidth="1"/>
    <col min="5122" max="5122" width="42.6640625" customWidth="1"/>
    <col min="5123" max="5123" width="6.33203125" customWidth="1"/>
    <col min="5127" max="5127" width="7.33203125" customWidth="1"/>
    <col min="5128" max="5128" width="7.109375" customWidth="1"/>
    <col min="5135" max="5135" width="4.5546875" customWidth="1"/>
    <col min="5136" max="5136" width="8.6640625" customWidth="1"/>
    <col min="5137" max="5137" width="8.5546875" customWidth="1"/>
    <col min="5377" max="5377" width="2.88671875" customWidth="1"/>
    <col min="5378" max="5378" width="42.6640625" customWidth="1"/>
    <col min="5379" max="5379" width="6.33203125" customWidth="1"/>
    <col min="5383" max="5383" width="7.33203125" customWidth="1"/>
    <col min="5384" max="5384" width="7.109375" customWidth="1"/>
    <col min="5391" max="5391" width="4.5546875" customWidth="1"/>
    <col min="5392" max="5392" width="8.6640625" customWidth="1"/>
    <col min="5393" max="5393" width="8.5546875" customWidth="1"/>
    <col min="5633" max="5633" width="2.88671875" customWidth="1"/>
    <col min="5634" max="5634" width="42.6640625" customWidth="1"/>
    <col min="5635" max="5635" width="6.33203125" customWidth="1"/>
    <col min="5639" max="5639" width="7.33203125" customWidth="1"/>
    <col min="5640" max="5640" width="7.109375" customWidth="1"/>
    <col min="5647" max="5647" width="4.5546875" customWidth="1"/>
    <col min="5648" max="5648" width="8.6640625" customWidth="1"/>
    <col min="5649" max="5649" width="8.5546875" customWidth="1"/>
    <col min="5889" max="5889" width="2.88671875" customWidth="1"/>
    <col min="5890" max="5890" width="42.6640625" customWidth="1"/>
    <col min="5891" max="5891" width="6.33203125" customWidth="1"/>
    <col min="5895" max="5895" width="7.33203125" customWidth="1"/>
    <col min="5896" max="5896" width="7.109375" customWidth="1"/>
    <col min="5903" max="5903" width="4.5546875" customWidth="1"/>
    <col min="5904" max="5904" width="8.6640625" customWidth="1"/>
    <col min="5905" max="5905" width="8.5546875" customWidth="1"/>
    <col min="6145" max="6145" width="2.88671875" customWidth="1"/>
    <col min="6146" max="6146" width="42.6640625" customWidth="1"/>
    <col min="6147" max="6147" width="6.33203125" customWidth="1"/>
    <col min="6151" max="6151" width="7.33203125" customWidth="1"/>
    <col min="6152" max="6152" width="7.109375" customWidth="1"/>
    <col min="6159" max="6159" width="4.5546875" customWidth="1"/>
    <col min="6160" max="6160" width="8.6640625" customWidth="1"/>
    <col min="6161" max="6161" width="8.5546875" customWidth="1"/>
    <col min="6401" max="6401" width="2.88671875" customWidth="1"/>
    <col min="6402" max="6402" width="42.6640625" customWidth="1"/>
    <col min="6403" max="6403" width="6.33203125" customWidth="1"/>
    <col min="6407" max="6407" width="7.33203125" customWidth="1"/>
    <col min="6408" max="6408" width="7.109375" customWidth="1"/>
    <col min="6415" max="6415" width="4.5546875" customWidth="1"/>
    <col min="6416" max="6416" width="8.6640625" customWidth="1"/>
    <col min="6417" max="6417" width="8.5546875" customWidth="1"/>
    <col min="6657" max="6657" width="2.88671875" customWidth="1"/>
    <col min="6658" max="6658" width="42.6640625" customWidth="1"/>
    <col min="6659" max="6659" width="6.33203125" customWidth="1"/>
    <col min="6663" max="6663" width="7.33203125" customWidth="1"/>
    <col min="6664" max="6664" width="7.109375" customWidth="1"/>
    <col min="6671" max="6671" width="4.5546875" customWidth="1"/>
    <col min="6672" max="6672" width="8.6640625" customWidth="1"/>
    <col min="6673" max="6673" width="8.5546875" customWidth="1"/>
    <col min="6913" max="6913" width="2.88671875" customWidth="1"/>
    <col min="6914" max="6914" width="42.6640625" customWidth="1"/>
    <col min="6915" max="6915" width="6.33203125" customWidth="1"/>
    <col min="6919" max="6919" width="7.33203125" customWidth="1"/>
    <col min="6920" max="6920" width="7.109375" customWidth="1"/>
    <col min="6927" max="6927" width="4.5546875" customWidth="1"/>
    <col min="6928" max="6928" width="8.6640625" customWidth="1"/>
    <col min="6929" max="6929" width="8.5546875" customWidth="1"/>
    <col min="7169" max="7169" width="2.88671875" customWidth="1"/>
    <col min="7170" max="7170" width="42.6640625" customWidth="1"/>
    <col min="7171" max="7171" width="6.33203125" customWidth="1"/>
    <col min="7175" max="7175" width="7.33203125" customWidth="1"/>
    <col min="7176" max="7176" width="7.109375" customWidth="1"/>
    <col min="7183" max="7183" width="4.5546875" customWidth="1"/>
    <col min="7184" max="7184" width="8.6640625" customWidth="1"/>
    <col min="7185" max="7185" width="8.5546875" customWidth="1"/>
    <col min="7425" max="7425" width="2.88671875" customWidth="1"/>
    <col min="7426" max="7426" width="42.6640625" customWidth="1"/>
    <col min="7427" max="7427" width="6.33203125" customWidth="1"/>
    <col min="7431" max="7431" width="7.33203125" customWidth="1"/>
    <col min="7432" max="7432" width="7.109375" customWidth="1"/>
    <col min="7439" max="7439" width="4.5546875" customWidth="1"/>
    <col min="7440" max="7440" width="8.6640625" customWidth="1"/>
    <col min="7441" max="7441" width="8.5546875" customWidth="1"/>
    <col min="7681" max="7681" width="2.88671875" customWidth="1"/>
    <col min="7682" max="7682" width="42.6640625" customWidth="1"/>
    <col min="7683" max="7683" width="6.33203125" customWidth="1"/>
    <col min="7687" max="7687" width="7.33203125" customWidth="1"/>
    <col min="7688" max="7688" width="7.109375" customWidth="1"/>
    <col min="7695" max="7695" width="4.5546875" customWidth="1"/>
    <col min="7696" max="7696" width="8.6640625" customWidth="1"/>
    <col min="7697" max="7697" width="8.5546875" customWidth="1"/>
    <col min="7937" max="7937" width="2.88671875" customWidth="1"/>
    <col min="7938" max="7938" width="42.6640625" customWidth="1"/>
    <col min="7939" max="7939" width="6.33203125" customWidth="1"/>
    <col min="7943" max="7943" width="7.33203125" customWidth="1"/>
    <col min="7944" max="7944" width="7.109375" customWidth="1"/>
    <col min="7951" max="7951" width="4.5546875" customWidth="1"/>
    <col min="7952" max="7952" width="8.6640625" customWidth="1"/>
    <col min="7953" max="7953" width="8.5546875" customWidth="1"/>
    <col min="8193" max="8193" width="2.88671875" customWidth="1"/>
    <col min="8194" max="8194" width="42.6640625" customWidth="1"/>
    <col min="8195" max="8195" width="6.33203125" customWidth="1"/>
    <col min="8199" max="8199" width="7.33203125" customWidth="1"/>
    <col min="8200" max="8200" width="7.109375" customWidth="1"/>
    <col min="8207" max="8207" width="4.5546875" customWidth="1"/>
    <col min="8208" max="8208" width="8.6640625" customWidth="1"/>
    <col min="8209" max="8209" width="8.5546875" customWidth="1"/>
    <col min="8449" max="8449" width="2.88671875" customWidth="1"/>
    <col min="8450" max="8450" width="42.6640625" customWidth="1"/>
    <col min="8451" max="8451" width="6.33203125" customWidth="1"/>
    <col min="8455" max="8455" width="7.33203125" customWidth="1"/>
    <col min="8456" max="8456" width="7.109375" customWidth="1"/>
    <col min="8463" max="8463" width="4.5546875" customWidth="1"/>
    <col min="8464" max="8464" width="8.6640625" customWidth="1"/>
    <col min="8465" max="8465" width="8.5546875" customWidth="1"/>
    <col min="8705" max="8705" width="2.88671875" customWidth="1"/>
    <col min="8706" max="8706" width="42.6640625" customWidth="1"/>
    <col min="8707" max="8707" width="6.33203125" customWidth="1"/>
    <col min="8711" max="8711" width="7.33203125" customWidth="1"/>
    <col min="8712" max="8712" width="7.109375" customWidth="1"/>
    <col min="8719" max="8719" width="4.5546875" customWidth="1"/>
    <col min="8720" max="8720" width="8.6640625" customWidth="1"/>
    <col min="8721" max="8721" width="8.5546875" customWidth="1"/>
    <col min="8961" max="8961" width="2.88671875" customWidth="1"/>
    <col min="8962" max="8962" width="42.6640625" customWidth="1"/>
    <col min="8963" max="8963" width="6.33203125" customWidth="1"/>
    <col min="8967" max="8967" width="7.33203125" customWidth="1"/>
    <col min="8968" max="8968" width="7.109375" customWidth="1"/>
    <col min="8975" max="8975" width="4.5546875" customWidth="1"/>
    <col min="8976" max="8976" width="8.6640625" customWidth="1"/>
    <col min="8977" max="8977" width="8.5546875" customWidth="1"/>
    <col min="9217" max="9217" width="2.88671875" customWidth="1"/>
    <col min="9218" max="9218" width="42.6640625" customWidth="1"/>
    <col min="9219" max="9219" width="6.33203125" customWidth="1"/>
    <col min="9223" max="9223" width="7.33203125" customWidth="1"/>
    <col min="9224" max="9224" width="7.109375" customWidth="1"/>
    <col min="9231" max="9231" width="4.5546875" customWidth="1"/>
    <col min="9232" max="9232" width="8.6640625" customWidth="1"/>
    <col min="9233" max="9233" width="8.5546875" customWidth="1"/>
    <col min="9473" max="9473" width="2.88671875" customWidth="1"/>
    <col min="9474" max="9474" width="42.6640625" customWidth="1"/>
    <col min="9475" max="9475" width="6.33203125" customWidth="1"/>
    <col min="9479" max="9479" width="7.33203125" customWidth="1"/>
    <col min="9480" max="9480" width="7.109375" customWidth="1"/>
    <col min="9487" max="9487" width="4.5546875" customWidth="1"/>
    <col min="9488" max="9488" width="8.6640625" customWidth="1"/>
    <col min="9489" max="9489" width="8.5546875" customWidth="1"/>
    <col min="9729" max="9729" width="2.88671875" customWidth="1"/>
    <col min="9730" max="9730" width="42.6640625" customWidth="1"/>
    <col min="9731" max="9731" width="6.33203125" customWidth="1"/>
    <col min="9735" max="9735" width="7.33203125" customWidth="1"/>
    <col min="9736" max="9736" width="7.109375" customWidth="1"/>
    <col min="9743" max="9743" width="4.5546875" customWidth="1"/>
    <col min="9744" max="9744" width="8.6640625" customWidth="1"/>
    <col min="9745" max="9745" width="8.5546875" customWidth="1"/>
    <col min="9985" max="9985" width="2.88671875" customWidth="1"/>
    <col min="9986" max="9986" width="42.6640625" customWidth="1"/>
    <col min="9987" max="9987" width="6.33203125" customWidth="1"/>
    <col min="9991" max="9991" width="7.33203125" customWidth="1"/>
    <col min="9992" max="9992" width="7.109375" customWidth="1"/>
    <col min="9999" max="9999" width="4.5546875" customWidth="1"/>
    <col min="10000" max="10000" width="8.6640625" customWidth="1"/>
    <col min="10001" max="10001" width="8.5546875" customWidth="1"/>
    <col min="10241" max="10241" width="2.88671875" customWidth="1"/>
    <col min="10242" max="10242" width="42.6640625" customWidth="1"/>
    <col min="10243" max="10243" width="6.33203125" customWidth="1"/>
    <col min="10247" max="10247" width="7.33203125" customWidth="1"/>
    <col min="10248" max="10248" width="7.109375" customWidth="1"/>
    <col min="10255" max="10255" width="4.5546875" customWidth="1"/>
    <col min="10256" max="10256" width="8.6640625" customWidth="1"/>
    <col min="10257" max="10257" width="8.5546875" customWidth="1"/>
    <col min="10497" max="10497" width="2.88671875" customWidth="1"/>
    <col min="10498" max="10498" width="42.6640625" customWidth="1"/>
    <col min="10499" max="10499" width="6.33203125" customWidth="1"/>
    <col min="10503" max="10503" width="7.33203125" customWidth="1"/>
    <col min="10504" max="10504" width="7.109375" customWidth="1"/>
    <col min="10511" max="10511" width="4.5546875" customWidth="1"/>
    <col min="10512" max="10512" width="8.6640625" customWidth="1"/>
    <col min="10513" max="10513" width="8.5546875" customWidth="1"/>
    <col min="10753" max="10753" width="2.88671875" customWidth="1"/>
    <col min="10754" max="10754" width="42.6640625" customWidth="1"/>
    <col min="10755" max="10755" width="6.33203125" customWidth="1"/>
    <col min="10759" max="10759" width="7.33203125" customWidth="1"/>
    <col min="10760" max="10760" width="7.109375" customWidth="1"/>
    <col min="10767" max="10767" width="4.5546875" customWidth="1"/>
    <col min="10768" max="10768" width="8.6640625" customWidth="1"/>
    <col min="10769" max="10769" width="8.5546875" customWidth="1"/>
    <col min="11009" max="11009" width="2.88671875" customWidth="1"/>
    <col min="11010" max="11010" width="42.6640625" customWidth="1"/>
    <col min="11011" max="11011" width="6.33203125" customWidth="1"/>
    <col min="11015" max="11015" width="7.33203125" customWidth="1"/>
    <col min="11016" max="11016" width="7.109375" customWidth="1"/>
    <col min="11023" max="11023" width="4.5546875" customWidth="1"/>
    <col min="11024" max="11024" width="8.6640625" customWidth="1"/>
    <col min="11025" max="11025" width="8.5546875" customWidth="1"/>
    <col min="11265" max="11265" width="2.88671875" customWidth="1"/>
    <col min="11266" max="11266" width="42.6640625" customWidth="1"/>
    <col min="11267" max="11267" width="6.33203125" customWidth="1"/>
    <col min="11271" max="11271" width="7.33203125" customWidth="1"/>
    <col min="11272" max="11272" width="7.109375" customWidth="1"/>
    <col min="11279" max="11279" width="4.5546875" customWidth="1"/>
    <col min="11280" max="11280" width="8.6640625" customWidth="1"/>
    <col min="11281" max="11281" width="8.5546875" customWidth="1"/>
    <col min="11521" max="11521" width="2.88671875" customWidth="1"/>
    <col min="11522" max="11522" width="42.6640625" customWidth="1"/>
    <col min="11523" max="11523" width="6.33203125" customWidth="1"/>
    <col min="11527" max="11527" width="7.33203125" customWidth="1"/>
    <col min="11528" max="11528" width="7.109375" customWidth="1"/>
    <col min="11535" max="11535" width="4.5546875" customWidth="1"/>
    <col min="11536" max="11536" width="8.6640625" customWidth="1"/>
    <col min="11537" max="11537" width="8.5546875" customWidth="1"/>
    <col min="11777" max="11777" width="2.88671875" customWidth="1"/>
    <col min="11778" max="11778" width="42.6640625" customWidth="1"/>
    <col min="11779" max="11779" width="6.33203125" customWidth="1"/>
    <col min="11783" max="11783" width="7.33203125" customWidth="1"/>
    <col min="11784" max="11784" width="7.109375" customWidth="1"/>
    <col min="11791" max="11791" width="4.5546875" customWidth="1"/>
    <col min="11792" max="11792" width="8.6640625" customWidth="1"/>
    <col min="11793" max="11793" width="8.5546875" customWidth="1"/>
    <col min="12033" max="12033" width="2.88671875" customWidth="1"/>
    <col min="12034" max="12034" width="42.6640625" customWidth="1"/>
    <col min="12035" max="12035" width="6.33203125" customWidth="1"/>
    <col min="12039" max="12039" width="7.33203125" customWidth="1"/>
    <col min="12040" max="12040" width="7.109375" customWidth="1"/>
    <col min="12047" max="12047" width="4.5546875" customWidth="1"/>
    <col min="12048" max="12048" width="8.6640625" customWidth="1"/>
    <col min="12049" max="12049" width="8.5546875" customWidth="1"/>
    <col min="12289" max="12289" width="2.88671875" customWidth="1"/>
    <col min="12290" max="12290" width="42.6640625" customWidth="1"/>
    <col min="12291" max="12291" width="6.33203125" customWidth="1"/>
    <col min="12295" max="12295" width="7.33203125" customWidth="1"/>
    <col min="12296" max="12296" width="7.109375" customWidth="1"/>
    <col min="12303" max="12303" width="4.5546875" customWidth="1"/>
    <col min="12304" max="12304" width="8.6640625" customWidth="1"/>
    <col min="12305" max="12305" width="8.5546875" customWidth="1"/>
    <col min="12545" max="12545" width="2.88671875" customWidth="1"/>
    <col min="12546" max="12546" width="42.6640625" customWidth="1"/>
    <col min="12547" max="12547" width="6.33203125" customWidth="1"/>
    <col min="12551" max="12551" width="7.33203125" customWidth="1"/>
    <col min="12552" max="12552" width="7.109375" customWidth="1"/>
    <col min="12559" max="12559" width="4.5546875" customWidth="1"/>
    <col min="12560" max="12560" width="8.6640625" customWidth="1"/>
    <col min="12561" max="12561" width="8.5546875" customWidth="1"/>
    <col min="12801" max="12801" width="2.88671875" customWidth="1"/>
    <col min="12802" max="12802" width="42.6640625" customWidth="1"/>
    <col min="12803" max="12803" width="6.33203125" customWidth="1"/>
    <col min="12807" max="12807" width="7.33203125" customWidth="1"/>
    <col min="12808" max="12808" width="7.109375" customWidth="1"/>
    <col min="12815" max="12815" width="4.5546875" customWidth="1"/>
    <col min="12816" max="12816" width="8.6640625" customWidth="1"/>
    <col min="12817" max="12817" width="8.5546875" customWidth="1"/>
    <col min="13057" max="13057" width="2.88671875" customWidth="1"/>
    <col min="13058" max="13058" width="42.6640625" customWidth="1"/>
    <col min="13059" max="13059" width="6.33203125" customWidth="1"/>
    <col min="13063" max="13063" width="7.33203125" customWidth="1"/>
    <col min="13064" max="13064" width="7.109375" customWidth="1"/>
    <col min="13071" max="13071" width="4.5546875" customWidth="1"/>
    <col min="13072" max="13072" width="8.6640625" customWidth="1"/>
    <col min="13073" max="13073" width="8.5546875" customWidth="1"/>
    <col min="13313" max="13313" width="2.88671875" customWidth="1"/>
    <col min="13314" max="13314" width="42.6640625" customWidth="1"/>
    <col min="13315" max="13315" width="6.33203125" customWidth="1"/>
    <col min="13319" max="13319" width="7.33203125" customWidth="1"/>
    <col min="13320" max="13320" width="7.109375" customWidth="1"/>
    <col min="13327" max="13327" width="4.5546875" customWidth="1"/>
    <col min="13328" max="13328" width="8.6640625" customWidth="1"/>
    <col min="13329" max="13329" width="8.5546875" customWidth="1"/>
    <col min="13569" max="13569" width="2.88671875" customWidth="1"/>
    <col min="13570" max="13570" width="42.6640625" customWidth="1"/>
    <col min="13571" max="13571" width="6.33203125" customWidth="1"/>
    <col min="13575" max="13575" width="7.33203125" customWidth="1"/>
    <col min="13576" max="13576" width="7.109375" customWidth="1"/>
    <col min="13583" max="13583" width="4.5546875" customWidth="1"/>
    <col min="13584" max="13584" width="8.6640625" customWidth="1"/>
    <col min="13585" max="13585" width="8.5546875" customWidth="1"/>
    <col min="13825" max="13825" width="2.88671875" customWidth="1"/>
    <col min="13826" max="13826" width="42.6640625" customWidth="1"/>
    <col min="13827" max="13827" width="6.33203125" customWidth="1"/>
    <col min="13831" max="13831" width="7.33203125" customWidth="1"/>
    <col min="13832" max="13832" width="7.109375" customWidth="1"/>
    <col min="13839" max="13839" width="4.5546875" customWidth="1"/>
    <col min="13840" max="13840" width="8.6640625" customWidth="1"/>
    <col min="13841" max="13841" width="8.5546875" customWidth="1"/>
    <col min="14081" max="14081" width="2.88671875" customWidth="1"/>
    <col min="14082" max="14082" width="42.6640625" customWidth="1"/>
    <col min="14083" max="14083" width="6.33203125" customWidth="1"/>
    <col min="14087" max="14087" width="7.33203125" customWidth="1"/>
    <col min="14088" max="14088" width="7.109375" customWidth="1"/>
    <col min="14095" max="14095" width="4.5546875" customWidth="1"/>
    <col min="14096" max="14096" width="8.6640625" customWidth="1"/>
    <col min="14097" max="14097" width="8.5546875" customWidth="1"/>
    <col min="14337" max="14337" width="2.88671875" customWidth="1"/>
    <col min="14338" max="14338" width="42.6640625" customWidth="1"/>
    <col min="14339" max="14339" width="6.33203125" customWidth="1"/>
    <col min="14343" max="14343" width="7.33203125" customWidth="1"/>
    <col min="14344" max="14344" width="7.109375" customWidth="1"/>
    <col min="14351" max="14351" width="4.5546875" customWidth="1"/>
    <col min="14352" max="14352" width="8.6640625" customWidth="1"/>
    <col min="14353" max="14353" width="8.5546875" customWidth="1"/>
    <col min="14593" max="14593" width="2.88671875" customWidth="1"/>
    <col min="14594" max="14594" width="42.6640625" customWidth="1"/>
    <col min="14595" max="14595" width="6.33203125" customWidth="1"/>
    <col min="14599" max="14599" width="7.33203125" customWidth="1"/>
    <col min="14600" max="14600" width="7.109375" customWidth="1"/>
    <col min="14607" max="14607" width="4.5546875" customWidth="1"/>
    <col min="14608" max="14608" width="8.6640625" customWidth="1"/>
    <col min="14609" max="14609" width="8.5546875" customWidth="1"/>
    <col min="14849" max="14849" width="2.88671875" customWidth="1"/>
    <col min="14850" max="14850" width="42.6640625" customWidth="1"/>
    <col min="14851" max="14851" width="6.33203125" customWidth="1"/>
    <col min="14855" max="14855" width="7.33203125" customWidth="1"/>
    <col min="14856" max="14856" width="7.109375" customWidth="1"/>
    <col min="14863" max="14863" width="4.5546875" customWidth="1"/>
    <col min="14864" max="14864" width="8.6640625" customWidth="1"/>
    <col min="14865" max="14865" width="8.5546875" customWidth="1"/>
    <col min="15105" max="15105" width="2.88671875" customWidth="1"/>
    <col min="15106" max="15106" width="42.6640625" customWidth="1"/>
    <col min="15107" max="15107" width="6.33203125" customWidth="1"/>
    <col min="15111" max="15111" width="7.33203125" customWidth="1"/>
    <col min="15112" max="15112" width="7.109375" customWidth="1"/>
    <col min="15119" max="15119" width="4.5546875" customWidth="1"/>
    <col min="15120" max="15120" width="8.6640625" customWidth="1"/>
    <col min="15121" max="15121" width="8.5546875" customWidth="1"/>
    <col min="15361" max="15361" width="2.88671875" customWidth="1"/>
    <col min="15362" max="15362" width="42.6640625" customWidth="1"/>
    <col min="15363" max="15363" width="6.33203125" customWidth="1"/>
    <col min="15367" max="15367" width="7.33203125" customWidth="1"/>
    <col min="15368" max="15368" width="7.109375" customWidth="1"/>
    <col min="15375" max="15375" width="4.5546875" customWidth="1"/>
    <col min="15376" max="15376" width="8.6640625" customWidth="1"/>
    <col min="15377" max="15377" width="8.5546875" customWidth="1"/>
    <col min="15617" max="15617" width="2.88671875" customWidth="1"/>
    <col min="15618" max="15618" width="42.6640625" customWidth="1"/>
    <col min="15619" max="15619" width="6.33203125" customWidth="1"/>
    <col min="15623" max="15623" width="7.33203125" customWidth="1"/>
    <col min="15624" max="15624" width="7.109375" customWidth="1"/>
    <col min="15631" max="15631" width="4.5546875" customWidth="1"/>
    <col min="15632" max="15632" width="8.6640625" customWidth="1"/>
    <col min="15633" max="15633" width="8.5546875" customWidth="1"/>
    <col min="15873" max="15873" width="2.88671875" customWidth="1"/>
    <col min="15874" max="15874" width="42.6640625" customWidth="1"/>
    <col min="15875" max="15875" width="6.33203125" customWidth="1"/>
    <col min="15879" max="15879" width="7.33203125" customWidth="1"/>
    <col min="15880" max="15880" width="7.109375" customWidth="1"/>
    <col min="15887" max="15887" width="4.5546875" customWidth="1"/>
    <col min="15888" max="15888" width="8.6640625" customWidth="1"/>
    <col min="15889" max="15889" width="8.5546875" customWidth="1"/>
    <col min="16129" max="16129" width="2.88671875" customWidth="1"/>
    <col min="16130" max="16130" width="42.6640625" customWidth="1"/>
    <col min="16131" max="16131" width="6.33203125" customWidth="1"/>
    <col min="16135" max="16135" width="7.33203125" customWidth="1"/>
    <col min="16136" max="16136" width="7.109375" customWidth="1"/>
    <col min="16143" max="16143" width="4.5546875" customWidth="1"/>
    <col min="16144" max="16144" width="8.6640625" customWidth="1"/>
    <col min="16145" max="16145" width="8.5546875" customWidth="1"/>
  </cols>
  <sheetData>
    <row r="1" spans="2:17" ht="15" customHeight="1" x14ac:dyDescent="0.3">
      <c r="M1" s="369" t="s">
        <v>586</v>
      </c>
      <c r="N1" s="369"/>
      <c r="O1" s="369"/>
      <c r="P1" s="369"/>
      <c r="Q1" s="369"/>
    </row>
    <row r="2" spans="2:17" x14ac:dyDescent="0.3">
      <c r="M2" s="369"/>
      <c r="N2" s="369"/>
      <c r="O2" s="369"/>
      <c r="P2" s="369"/>
      <c r="Q2" s="369"/>
    </row>
    <row r="3" spans="2:17" x14ac:dyDescent="0.3">
      <c r="M3" s="369"/>
      <c r="N3" s="369"/>
      <c r="O3" s="369"/>
      <c r="P3" s="369"/>
      <c r="Q3" s="369"/>
    </row>
    <row r="4" spans="2:17" x14ac:dyDescent="0.3">
      <c r="B4" s="5" t="s">
        <v>475</v>
      </c>
      <c r="C4" s="5"/>
      <c r="D4" s="5"/>
      <c r="E4" s="5"/>
      <c r="F4" s="5"/>
      <c r="G4" s="5"/>
      <c r="H4" s="5"/>
      <c r="I4" s="5"/>
      <c r="J4" s="5"/>
      <c r="K4" s="5"/>
      <c r="L4" s="5"/>
      <c r="M4" s="5"/>
      <c r="N4" s="5"/>
      <c r="O4" s="5"/>
      <c r="P4" s="5"/>
      <c r="Q4" s="5"/>
    </row>
    <row r="5" spans="2:17" x14ac:dyDescent="0.3">
      <c r="B5" s="5" t="s">
        <v>587</v>
      </c>
      <c r="C5" s="5"/>
      <c r="D5" s="5"/>
      <c r="E5" s="5"/>
      <c r="F5" s="5"/>
      <c r="G5" s="5"/>
      <c r="H5" s="5"/>
      <c r="I5" s="5"/>
      <c r="J5" s="5"/>
      <c r="K5" s="5"/>
      <c r="L5" s="5"/>
      <c r="M5" s="5"/>
      <c r="N5" s="5"/>
      <c r="O5" s="5"/>
      <c r="P5" s="5"/>
      <c r="Q5" s="5"/>
    </row>
    <row r="6" spans="2:17" x14ac:dyDescent="0.3">
      <c r="B6" s="5" t="s">
        <v>588</v>
      </c>
      <c r="C6" s="5"/>
      <c r="D6" s="5"/>
      <c r="E6" s="5"/>
      <c r="F6" s="5"/>
      <c r="G6" s="5"/>
      <c r="H6" s="5"/>
      <c r="I6" s="5"/>
      <c r="J6" s="5"/>
      <c r="K6" s="5"/>
      <c r="L6" s="5"/>
      <c r="M6" s="5"/>
      <c r="N6" s="5"/>
      <c r="O6" s="5"/>
      <c r="P6" s="5"/>
      <c r="Q6" s="5"/>
    </row>
    <row r="7" spans="2:17" x14ac:dyDescent="0.3">
      <c r="B7" s="5" t="str">
        <f>CONCATENATE("на ",[3]ЗАПОЛНИТЬ!$B$18," ",[3]ЗАПОЛНИТЬ!$C$18)</f>
        <v>на 1 січня 2016</v>
      </c>
      <c r="C7" s="5"/>
      <c r="D7" s="5"/>
      <c r="E7" s="5"/>
      <c r="F7" s="5"/>
      <c r="G7" s="5"/>
      <c r="H7" s="5"/>
      <c r="I7" s="5"/>
      <c r="J7" s="5"/>
      <c r="K7" s="5"/>
      <c r="L7" s="5"/>
      <c r="M7" s="5"/>
      <c r="N7" s="5"/>
      <c r="O7" s="5"/>
      <c r="P7" s="5"/>
      <c r="Q7" s="5"/>
    </row>
    <row r="10" spans="2:17" ht="24" customHeight="1" x14ac:dyDescent="0.3">
      <c r="B10" s="116" t="s">
        <v>4</v>
      </c>
      <c r="C10" s="15" t="str">
        <f>[3]ЗАПОЛНИТЬ!$B$3</f>
        <v>Відділ освіти Амур-Нижньодніпровської районної у місті Дніпропетровську ради</v>
      </c>
      <c r="D10" s="15"/>
      <c r="E10" s="15"/>
      <c r="F10" s="15"/>
      <c r="G10" s="15"/>
      <c r="H10" s="15"/>
      <c r="I10" s="15"/>
      <c r="J10" s="15"/>
      <c r="K10" s="15"/>
      <c r="L10" s="15"/>
      <c r="M10" s="15"/>
      <c r="N10" s="117" t="str">
        <f>[3]ЗАПОЛНИТЬ!$A$13</f>
        <v>за ЄДРПОУ</v>
      </c>
      <c r="O10" s="12"/>
      <c r="P10" s="288" t="str">
        <f>[3]ЗАПОЛНИТЬ!$B$13</f>
        <v>02142187</v>
      </c>
      <c r="Q10" s="290"/>
    </row>
    <row r="11" spans="2:17" x14ac:dyDescent="0.3">
      <c r="B11" s="18" t="s">
        <v>6</v>
      </c>
      <c r="C11" s="19" t="str">
        <f>[3]ЗАПОЛНИТЬ!$B$5</f>
        <v>49023, м. Дніпропетровськ АНД район, пр. Воронцова, 31</v>
      </c>
      <c r="D11" s="19"/>
      <c r="E11" s="19"/>
      <c r="F11" s="19"/>
      <c r="G11" s="19"/>
      <c r="H11" s="19"/>
      <c r="I11" s="19"/>
      <c r="J11" s="19"/>
      <c r="K11" s="19"/>
      <c r="L11" s="19"/>
      <c r="M11" s="19"/>
      <c r="N11" s="117" t="str">
        <f>[3]ЗАПОЛНИТЬ!$A$14</f>
        <v>за КОАТУУ</v>
      </c>
      <c r="O11" s="12"/>
      <c r="P11" s="290">
        <f>[3]ЗАПОЛНИТЬ!$B$14</f>
        <v>1210136300</v>
      </c>
      <c r="Q11" s="290"/>
    </row>
    <row r="12" spans="2:17" x14ac:dyDescent="0.3">
      <c r="B12" s="18" t="str">
        <f>[3]Ф.4.3.1.КВК2!$A$11</f>
        <v>Організаційно-правова форма господарювання</v>
      </c>
      <c r="C12" s="255" t="str">
        <f>[3]ЗАПОЛНИТЬ!$D$15</f>
        <v>Орган місцевого самоврядування</v>
      </c>
      <c r="D12" s="255"/>
      <c r="E12" s="255"/>
      <c r="F12" s="255"/>
      <c r="G12" s="255"/>
      <c r="H12" s="255"/>
      <c r="I12" s="255"/>
      <c r="J12" s="255"/>
      <c r="K12" s="255"/>
      <c r="L12" s="255"/>
      <c r="M12" s="255"/>
      <c r="N12" s="117" t="str">
        <f>[3]ЗАПОЛНИТЬ!$A$15</f>
        <v>за КОПФГ</v>
      </c>
      <c r="O12" s="256"/>
      <c r="P12" s="290">
        <f>[3]ЗАПОЛНИТЬ!$B$15</f>
        <v>420</v>
      </c>
      <c r="Q12" s="290"/>
    </row>
    <row r="13" spans="2:17" x14ac:dyDescent="0.3">
      <c r="B13" s="162" t="s">
        <v>101</v>
      </c>
      <c r="C13" s="162"/>
      <c r="D13" s="162"/>
      <c r="E13" s="162"/>
      <c r="F13" s="120">
        <f>[3]ЗАПОЛНИТЬ!$H$9</f>
        <v>0</v>
      </c>
      <c r="G13" s="570" t="str">
        <f>IF(F13&gt;0,VLOOKUP(F13,'[3]ДовидникКВК(ГОС)'!A$1:B$65536,2,FALSE),"")</f>
        <v/>
      </c>
      <c r="H13" s="570"/>
      <c r="I13" s="570"/>
      <c r="J13" s="570"/>
      <c r="K13" s="570"/>
      <c r="L13" s="570"/>
      <c r="M13" s="570"/>
      <c r="N13" s="570"/>
      <c r="O13" s="570"/>
      <c r="P13" s="570"/>
      <c r="Q13" s="570"/>
    </row>
    <row r="14" spans="2:17" ht="19.5" customHeight="1" x14ac:dyDescent="0.3">
      <c r="B14" s="21" t="s">
        <v>13</v>
      </c>
      <c r="C14" s="21"/>
      <c r="D14" s="21"/>
      <c r="E14" s="21"/>
      <c r="F14" s="28" t="str">
        <f>[3]ЗАПОЛНИТЬ!$H$10</f>
        <v>10</v>
      </c>
      <c r="G14" s="121" t="str">
        <f>[3]ЗАПОЛНИТЬ!I10</f>
        <v>Орган з питань освіти і науки, молоді</v>
      </c>
      <c r="H14" s="121"/>
      <c r="I14" s="121"/>
      <c r="J14" s="121"/>
      <c r="K14" s="121"/>
      <c r="L14" s="121"/>
      <c r="M14" s="121"/>
      <c r="N14" s="121"/>
      <c r="O14" s="121"/>
      <c r="P14" s="121"/>
      <c r="Q14" s="121"/>
    </row>
    <row r="15" spans="2:17" x14ac:dyDescent="0.3">
      <c r="B15" s="32" t="s">
        <v>589</v>
      </c>
      <c r="C15" s="12"/>
      <c r="D15" s="12"/>
      <c r="E15" s="12"/>
      <c r="F15" s="12"/>
      <c r="G15" s="12"/>
      <c r="H15" s="12"/>
      <c r="I15" s="12"/>
      <c r="J15" s="12"/>
      <c r="K15" s="12"/>
      <c r="L15" s="12"/>
      <c r="M15" s="12"/>
      <c r="N15" s="12"/>
      <c r="O15" s="12"/>
      <c r="P15" s="12"/>
      <c r="Q15" s="12"/>
    </row>
    <row r="16" spans="2:17" ht="15" thickBot="1" x14ac:dyDescent="0.35">
      <c r="B16" s="12" t="s">
        <v>16</v>
      </c>
    </row>
    <row r="17" spans="1:17" ht="15.75" customHeight="1" thickTop="1" thickBot="1" x14ac:dyDescent="0.35">
      <c r="A17" s="292" t="s">
        <v>506</v>
      </c>
      <c r="B17" s="571" t="s">
        <v>590</v>
      </c>
      <c r="C17" s="571"/>
      <c r="D17" s="571" t="s">
        <v>591</v>
      </c>
      <c r="E17" s="571"/>
      <c r="F17" s="571"/>
      <c r="G17" s="571"/>
      <c r="H17" s="571"/>
      <c r="I17" s="571" t="s">
        <v>592</v>
      </c>
      <c r="J17" s="571"/>
      <c r="K17" s="571"/>
      <c r="L17" s="571"/>
      <c r="M17" s="571"/>
      <c r="N17" s="571"/>
      <c r="O17" s="571"/>
      <c r="P17" s="571"/>
      <c r="Q17" s="571"/>
    </row>
    <row r="18" spans="1:17" ht="15.75" customHeight="1" thickTop="1" thickBot="1" x14ac:dyDescent="0.35">
      <c r="A18" s="292"/>
      <c r="B18" s="571"/>
      <c r="C18" s="571"/>
      <c r="D18" s="571"/>
      <c r="E18" s="571"/>
      <c r="F18" s="571"/>
      <c r="G18" s="571"/>
      <c r="H18" s="571"/>
      <c r="I18" s="571" t="s">
        <v>109</v>
      </c>
      <c r="J18" s="571" t="s">
        <v>119</v>
      </c>
      <c r="K18" s="571"/>
      <c r="L18" s="571"/>
      <c r="M18" s="571"/>
      <c r="N18" s="571"/>
      <c r="O18" s="571"/>
      <c r="P18" s="571"/>
      <c r="Q18" s="571"/>
    </row>
    <row r="19" spans="1:17" ht="27" customHeight="1" thickTop="1" thickBot="1" x14ac:dyDescent="0.35">
      <c r="A19" s="292"/>
      <c r="B19" s="571"/>
      <c r="C19" s="571"/>
      <c r="D19" s="571"/>
      <c r="E19" s="571"/>
      <c r="F19" s="571"/>
      <c r="G19" s="571"/>
      <c r="H19" s="571"/>
      <c r="I19" s="571"/>
      <c r="J19" s="497" t="s">
        <v>593</v>
      </c>
      <c r="K19" s="571" t="s">
        <v>594</v>
      </c>
      <c r="L19" s="571"/>
      <c r="M19" s="571"/>
      <c r="N19" s="571"/>
      <c r="O19" s="571"/>
      <c r="P19" s="571"/>
      <c r="Q19" s="571"/>
    </row>
    <row r="20" spans="1:17" ht="15" customHeight="1" thickTop="1" thickBot="1" x14ac:dyDescent="0.35">
      <c r="A20" s="292"/>
      <c r="B20" s="571"/>
      <c r="C20" s="571"/>
      <c r="D20" s="571"/>
      <c r="E20" s="571"/>
      <c r="F20" s="571"/>
      <c r="G20" s="571"/>
      <c r="H20" s="571"/>
      <c r="I20" s="571"/>
      <c r="J20" s="572" t="s">
        <v>595</v>
      </c>
      <c r="K20" s="573" t="s">
        <v>109</v>
      </c>
      <c r="L20" s="572" t="s">
        <v>596</v>
      </c>
      <c r="M20" s="572"/>
      <c r="N20" s="572"/>
      <c r="O20" s="572"/>
      <c r="P20" s="572" t="s">
        <v>597</v>
      </c>
      <c r="Q20" s="572"/>
    </row>
    <row r="21" spans="1:17" ht="10.5" customHeight="1" thickTop="1" thickBot="1" x14ac:dyDescent="0.35">
      <c r="A21" s="292"/>
      <c r="B21" s="571"/>
      <c r="C21" s="571"/>
      <c r="D21" s="571"/>
      <c r="E21" s="571"/>
      <c r="F21" s="571"/>
      <c r="G21" s="571"/>
      <c r="H21" s="571"/>
      <c r="I21" s="571"/>
      <c r="J21" s="572"/>
      <c r="K21" s="573"/>
      <c r="L21" s="572"/>
      <c r="M21" s="572"/>
      <c r="N21" s="572"/>
      <c r="O21" s="572"/>
      <c r="P21" s="572"/>
      <c r="Q21" s="572"/>
    </row>
    <row r="22" spans="1:17" ht="15" customHeight="1" thickTop="1" thickBot="1" x14ac:dyDescent="0.35">
      <c r="A22" s="292"/>
      <c r="B22" s="571"/>
      <c r="C22" s="571"/>
      <c r="D22" s="571"/>
      <c r="E22" s="571"/>
      <c r="F22" s="571"/>
      <c r="G22" s="571"/>
      <c r="H22" s="571"/>
      <c r="I22" s="571"/>
      <c r="J22" s="572"/>
      <c r="K22" s="573"/>
      <c r="L22" s="572" t="s">
        <v>598</v>
      </c>
      <c r="M22" s="572" t="s">
        <v>599</v>
      </c>
      <c r="N22" s="572"/>
      <c r="O22" s="572"/>
      <c r="P22" s="572" t="s">
        <v>109</v>
      </c>
      <c r="Q22" s="574" t="s">
        <v>600</v>
      </c>
    </row>
    <row r="23" spans="1:17" ht="15.6" thickTop="1" thickBot="1" x14ac:dyDescent="0.35">
      <c r="A23" s="292"/>
      <c r="B23" s="571"/>
      <c r="C23" s="571"/>
      <c r="D23" s="571"/>
      <c r="E23" s="571"/>
      <c r="F23" s="571"/>
      <c r="G23" s="571"/>
      <c r="H23" s="571"/>
      <c r="I23" s="571"/>
      <c r="J23" s="572"/>
      <c r="K23" s="573"/>
      <c r="L23" s="572"/>
      <c r="M23" s="572"/>
      <c r="N23" s="572"/>
      <c r="O23" s="572"/>
      <c r="P23" s="572"/>
      <c r="Q23" s="574"/>
    </row>
    <row r="24" spans="1:17" ht="15.6" thickTop="1" thickBot="1" x14ac:dyDescent="0.35">
      <c r="A24" s="292"/>
      <c r="B24" s="571"/>
      <c r="C24" s="571"/>
      <c r="D24" s="571"/>
      <c r="E24" s="571"/>
      <c r="F24" s="571"/>
      <c r="G24" s="571"/>
      <c r="H24" s="571"/>
      <c r="I24" s="571"/>
      <c r="J24" s="572"/>
      <c r="K24" s="573"/>
      <c r="L24" s="572"/>
      <c r="M24" s="572" t="s">
        <v>109</v>
      </c>
      <c r="N24" s="572" t="s">
        <v>601</v>
      </c>
      <c r="O24" s="572"/>
      <c r="P24" s="572"/>
      <c r="Q24" s="574"/>
    </row>
    <row r="25" spans="1:17" ht="15.6" thickTop="1" thickBot="1" x14ac:dyDescent="0.35">
      <c r="A25" s="292"/>
      <c r="B25" s="571"/>
      <c r="C25" s="571"/>
      <c r="D25" s="571"/>
      <c r="E25" s="571"/>
      <c r="F25" s="571"/>
      <c r="G25" s="571"/>
      <c r="H25" s="571"/>
      <c r="I25" s="571"/>
      <c r="J25" s="572"/>
      <c r="K25" s="573"/>
      <c r="L25" s="572"/>
      <c r="M25" s="572"/>
      <c r="N25" s="572" t="s">
        <v>602</v>
      </c>
      <c r="O25" s="572"/>
      <c r="P25" s="572"/>
      <c r="Q25" s="574"/>
    </row>
    <row r="26" spans="1:17" ht="15.6" thickTop="1" thickBot="1" x14ac:dyDescent="0.35">
      <c r="A26" s="491">
        <v>1</v>
      </c>
      <c r="B26" s="490">
        <v>2</v>
      </c>
      <c r="C26" s="490"/>
      <c r="D26" s="490">
        <v>3</v>
      </c>
      <c r="E26" s="490"/>
      <c r="F26" s="490"/>
      <c r="G26" s="490"/>
      <c r="H26" s="490"/>
      <c r="I26" s="491">
        <v>4</v>
      </c>
      <c r="J26" s="491">
        <v>5</v>
      </c>
      <c r="K26" s="491">
        <v>6</v>
      </c>
      <c r="L26" s="491">
        <v>7</v>
      </c>
      <c r="M26" s="491">
        <v>8</v>
      </c>
      <c r="N26" s="490">
        <v>9</v>
      </c>
      <c r="O26" s="490"/>
      <c r="P26" s="491">
        <v>10</v>
      </c>
      <c r="Q26" s="491">
        <v>11</v>
      </c>
    </row>
    <row r="27" spans="1:17" ht="15.6" thickTop="1" thickBot="1" x14ac:dyDescent="0.35">
      <c r="A27" s="575"/>
      <c r="B27" s="576" t="s">
        <v>11</v>
      </c>
      <c r="C27" s="576"/>
      <c r="D27" s="577" t="s">
        <v>11</v>
      </c>
      <c r="E27" s="577"/>
      <c r="F27" s="577"/>
      <c r="G27" s="577"/>
      <c r="H27" s="577"/>
      <c r="I27" s="578" t="s">
        <v>11</v>
      </c>
      <c r="J27" s="578" t="s">
        <v>11</v>
      </c>
      <c r="K27" s="578" t="s">
        <v>11</v>
      </c>
      <c r="L27" s="578" t="s">
        <v>11</v>
      </c>
      <c r="M27" s="578" t="s">
        <v>11</v>
      </c>
      <c r="N27" s="579" t="s">
        <v>11</v>
      </c>
      <c r="O27" s="579"/>
      <c r="P27" s="578" t="s">
        <v>11</v>
      </c>
      <c r="Q27" s="578" t="s">
        <v>11</v>
      </c>
    </row>
    <row r="28" spans="1:17" ht="15.6" thickTop="1" thickBot="1" x14ac:dyDescent="0.35">
      <c r="A28" s="575"/>
      <c r="B28" s="576" t="s">
        <v>11</v>
      </c>
      <c r="C28" s="576"/>
      <c r="D28" s="577" t="s">
        <v>11</v>
      </c>
      <c r="E28" s="577"/>
      <c r="F28" s="577"/>
      <c r="G28" s="577"/>
      <c r="H28" s="577"/>
      <c r="I28" s="578" t="s">
        <v>11</v>
      </c>
      <c r="J28" s="578" t="s">
        <v>11</v>
      </c>
      <c r="K28" s="578" t="s">
        <v>11</v>
      </c>
      <c r="L28" s="578" t="s">
        <v>11</v>
      </c>
      <c r="M28" s="578" t="s">
        <v>11</v>
      </c>
      <c r="N28" s="579" t="s">
        <v>11</v>
      </c>
      <c r="O28" s="579"/>
      <c r="P28" s="578" t="s">
        <v>11</v>
      </c>
      <c r="Q28" s="578" t="s">
        <v>11</v>
      </c>
    </row>
    <row r="29" spans="1:17" ht="15.6" thickTop="1" thickBot="1" x14ac:dyDescent="0.35">
      <c r="A29" s="575"/>
      <c r="B29" s="576" t="s">
        <v>11</v>
      </c>
      <c r="C29" s="576"/>
      <c r="D29" s="577" t="s">
        <v>11</v>
      </c>
      <c r="E29" s="577"/>
      <c r="F29" s="577"/>
      <c r="G29" s="577"/>
      <c r="H29" s="577"/>
      <c r="I29" s="578" t="s">
        <v>11</v>
      </c>
      <c r="J29" s="578" t="s">
        <v>11</v>
      </c>
      <c r="K29" s="578" t="s">
        <v>11</v>
      </c>
      <c r="L29" s="578" t="s">
        <v>11</v>
      </c>
      <c r="M29" s="578" t="s">
        <v>11</v>
      </c>
      <c r="N29" s="579" t="s">
        <v>11</v>
      </c>
      <c r="O29" s="579"/>
      <c r="P29" s="578" t="s">
        <v>11</v>
      </c>
      <c r="Q29" s="578" t="s">
        <v>11</v>
      </c>
    </row>
    <row r="30" spans="1:17" ht="15.6" thickTop="1" thickBot="1" x14ac:dyDescent="0.35">
      <c r="A30" s="575"/>
      <c r="B30" s="576" t="s">
        <v>11</v>
      </c>
      <c r="C30" s="576"/>
      <c r="D30" s="577" t="s">
        <v>11</v>
      </c>
      <c r="E30" s="577"/>
      <c r="F30" s="577"/>
      <c r="G30" s="577"/>
      <c r="H30" s="577"/>
      <c r="I30" s="578" t="s">
        <v>11</v>
      </c>
      <c r="J30" s="578" t="s">
        <v>11</v>
      </c>
      <c r="K30" s="578" t="s">
        <v>11</v>
      </c>
      <c r="L30" s="578" t="s">
        <v>11</v>
      </c>
      <c r="M30" s="578" t="s">
        <v>11</v>
      </c>
      <c r="N30" s="579" t="s">
        <v>11</v>
      </c>
      <c r="O30" s="579"/>
      <c r="P30" s="578" t="s">
        <v>11</v>
      </c>
      <c r="Q30" s="578" t="s">
        <v>11</v>
      </c>
    </row>
    <row r="31" spans="1:17" ht="15.6" thickTop="1" thickBot="1" x14ac:dyDescent="0.35">
      <c r="A31" s="575"/>
      <c r="B31" s="576" t="s">
        <v>11</v>
      </c>
      <c r="C31" s="576"/>
      <c r="D31" s="577" t="s">
        <v>11</v>
      </c>
      <c r="E31" s="577"/>
      <c r="F31" s="577"/>
      <c r="G31" s="577"/>
      <c r="H31" s="577"/>
      <c r="I31" s="578" t="s">
        <v>11</v>
      </c>
      <c r="J31" s="578" t="s">
        <v>11</v>
      </c>
      <c r="K31" s="578" t="s">
        <v>11</v>
      </c>
      <c r="L31" s="578" t="s">
        <v>11</v>
      </c>
      <c r="M31" s="578" t="s">
        <v>11</v>
      </c>
      <c r="N31" s="579" t="s">
        <v>11</v>
      </c>
      <c r="O31" s="579"/>
      <c r="P31" s="578" t="s">
        <v>11</v>
      </c>
      <c r="Q31" s="578" t="s">
        <v>11</v>
      </c>
    </row>
    <row r="32" spans="1:17" ht="15.6" thickTop="1" thickBot="1" x14ac:dyDescent="0.35">
      <c r="A32" s="575"/>
      <c r="B32" s="576" t="s">
        <v>11</v>
      </c>
      <c r="C32" s="576"/>
      <c r="D32" s="577" t="s">
        <v>11</v>
      </c>
      <c r="E32" s="577"/>
      <c r="F32" s="577"/>
      <c r="G32" s="577"/>
      <c r="H32" s="577"/>
      <c r="I32" s="578" t="s">
        <v>11</v>
      </c>
      <c r="J32" s="578" t="s">
        <v>11</v>
      </c>
      <c r="K32" s="578" t="s">
        <v>11</v>
      </c>
      <c r="L32" s="578" t="s">
        <v>11</v>
      </c>
      <c r="M32" s="578" t="s">
        <v>11</v>
      </c>
      <c r="N32" s="579" t="s">
        <v>11</v>
      </c>
      <c r="O32" s="579"/>
      <c r="P32" s="578" t="s">
        <v>11</v>
      </c>
      <c r="Q32" s="578" t="s">
        <v>11</v>
      </c>
    </row>
    <row r="33" spans="1:17" ht="15.6" thickTop="1" thickBot="1" x14ac:dyDescent="0.35">
      <c r="A33" s="489"/>
      <c r="B33" s="580" t="s">
        <v>503</v>
      </c>
      <c r="C33" s="580"/>
      <c r="D33" s="576" t="s">
        <v>11</v>
      </c>
      <c r="E33" s="576"/>
      <c r="F33" s="576"/>
      <c r="G33" s="576"/>
      <c r="H33" s="576"/>
      <c r="I33" s="578" t="s">
        <v>11</v>
      </c>
      <c r="J33" s="578" t="s">
        <v>11</v>
      </c>
      <c r="K33" s="578" t="s">
        <v>11</v>
      </c>
      <c r="L33" s="578" t="s">
        <v>11</v>
      </c>
      <c r="M33" s="578" t="s">
        <v>11</v>
      </c>
      <c r="N33" s="579" t="s">
        <v>11</v>
      </c>
      <c r="O33" s="579"/>
      <c r="P33" s="578" t="s">
        <v>11</v>
      </c>
      <c r="Q33" s="578" t="s">
        <v>11</v>
      </c>
    </row>
    <row r="34" spans="1:17" ht="15" thickTop="1" x14ac:dyDescent="0.3"/>
    <row r="35" spans="1:17" x14ac:dyDescent="0.3">
      <c r="B35" s="562"/>
      <c r="C35" s="352" t="str">
        <f>[3]ЗАПОЛНИТЬ!$F$30</f>
        <v>Начальник</v>
      </c>
      <c r="D35" s="76"/>
      <c r="E35" s="76"/>
      <c r="F35" s="76"/>
      <c r="G35" s="76"/>
      <c r="H35" s="146"/>
      <c r="I35" s="146"/>
      <c r="J35" s="3"/>
      <c r="K35" s="3"/>
      <c r="L35" s="3"/>
      <c r="M35" s="110" t="str">
        <f>[3]ЗАПОЛНИТЬ!$F$26</f>
        <v>Л. О. Темченко</v>
      </c>
      <c r="N35" s="110"/>
      <c r="O35" s="110"/>
    </row>
    <row r="36" spans="1:17" x14ac:dyDescent="0.3">
      <c r="B36" s="3"/>
      <c r="C36" s="352"/>
      <c r="D36" s="76"/>
      <c r="E36" s="76"/>
      <c r="F36" s="76"/>
      <c r="G36" s="76"/>
      <c r="H36" s="147" t="s">
        <v>97</v>
      </c>
      <c r="I36" s="147"/>
      <c r="J36" s="3"/>
      <c r="K36" s="3"/>
      <c r="L36" s="3"/>
      <c r="M36" s="113" t="s">
        <v>98</v>
      </c>
      <c r="N36" s="113"/>
      <c r="O36" s="3"/>
    </row>
    <row r="37" spans="1:17" x14ac:dyDescent="0.3">
      <c r="B37" s="3"/>
      <c r="C37" s="352" t="str">
        <f>[3]ЗАПОЛНИТЬ!$F$31</f>
        <v>Головний бухгалтер</v>
      </c>
      <c r="D37" s="76"/>
      <c r="E37" s="76"/>
      <c r="F37" s="76"/>
      <c r="G37" s="76"/>
      <c r="H37" s="146"/>
      <c r="I37" s="146"/>
      <c r="J37" s="3"/>
      <c r="K37" s="3"/>
      <c r="L37" s="3"/>
      <c r="M37" s="110" t="str">
        <f>[3]ЗАПОЛНИТЬ!$F$28</f>
        <v>А. М. Трусевич</v>
      </c>
      <c r="N37" s="110"/>
      <c r="O37" s="110"/>
    </row>
    <row r="38" spans="1:17" x14ac:dyDescent="0.3">
      <c r="B38" s="3" t="str">
        <f>[3]ЗАПОЛНИТЬ!$C$19</f>
        <v>"12" січня 2016</v>
      </c>
      <c r="C38" s="3"/>
      <c r="D38" s="3"/>
      <c r="E38" s="3"/>
      <c r="F38" s="3"/>
      <c r="G38" s="3"/>
      <c r="H38" s="147" t="s">
        <v>97</v>
      </c>
      <c r="I38" s="147"/>
      <c r="J38" s="3"/>
      <c r="K38" s="3"/>
      <c r="L38" s="3"/>
      <c r="M38" s="113" t="s">
        <v>98</v>
      </c>
      <c r="N38" s="113"/>
      <c r="O38" s="3"/>
    </row>
  </sheetData>
  <mergeCells count="65">
    <mergeCell ref="H38:I38"/>
    <mergeCell ref="M38:N38"/>
    <mergeCell ref="H35:I35"/>
    <mergeCell ref="M35:O35"/>
    <mergeCell ref="H36:I36"/>
    <mergeCell ref="M36:N36"/>
    <mergeCell ref="H37:I37"/>
    <mergeCell ref="M37:O37"/>
    <mergeCell ref="B32:C32"/>
    <mergeCell ref="D32:H32"/>
    <mergeCell ref="N32:O32"/>
    <mergeCell ref="B33:C33"/>
    <mergeCell ref="D33:H33"/>
    <mergeCell ref="N33:O33"/>
    <mergeCell ref="B30:C30"/>
    <mergeCell ref="D30:H30"/>
    <mergeCell ref="N30:O30"/>
    <mergeCell ref="B31:C31"/>
    <mergeCell ref="D31:H31"/>
    <mergeCell ref="N31:O31"/>
    <mergeCell ref="B28:C28"/>
    <mergeCell ref="D28:H28"/>
    <mergeCell ref="N28:O28"/>
    <mergeCell ref="B29:C29"/>
    <mergeCell ref="D29:H29"/>
    <mergeCell ref="N29:O29"/>
    <mergeCell ref="B26:C26"/>
    <mergeCell ref="D26:H26"/>
    <mergeCell ref="N26:O26"/>
    <mergeCell ref="B27:C27"/>
    <mergeCell ref="D27:H27"/>
    <mergeCell ref="N27:O27"/>
    <mergeCell ref="K20:K25"/>
    <mergeCell ref="L20:O21"/>
    <mergeCell ref="P20:Q21"/>
    <mergeCell ref="L22:L25"/>
    <mergeCell ref="M22:O23"/>
    <mergeCell ref="P22:P25"/>
    <mergeCell ref="Q22:Q25"/>
    <mergeCell ref="M24:M25"/>
    <mergeCell ref="N24:O24"/>
    <mergeCell ref="N25:O25"/>
    <mergeCell ref="B14:E14"/>
    <mergeCell ref="G14:Q14"/>
    <mergeCell ref="A17:A25"/>
    <mergeCell ref="B17:C25"/>
    <mergeCell ref="D17:H25"/>
    <mergeCell ref="I17:Q17"/>
    <mergeCell ref="I18:I25"/>
    <mergeCell ref="J18:Q18"/>
    <mergeCell ref="K19:Q19"/>
    <mergeCell ref="J20:J25"/>
    <mergeCell ref="C11:M11"/>
    <mergeCell ref="P11:Q11"/>
    <mergeCell ref="C12:M12"/>
    <mergeCell ref="P12:Q12"/>
    <mergeCell ref="B13:E13"/>
    <mergeCell ref="G13:Q13"/>
    <mergeCell ref="M1:Q3"/>
    <mergeCell ref="B4:Q4"/>
    <mergeCell ref="B5:Q5"/>
    <mergeCell ref="B6:Q6"/>
    <mergeCell ref="B7:Q7"/>
    <mergeCell ref="C10:M10"/>
    <mergeCell ref="P10:Q10"/>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sqref="A1:XFD1048576"/>
    </sheetView>
  </sheetViews>
  <sheetFormatPr defaultColWidth="9.109375" defaultRowHeight="13.8" x14ac:dyDescent="0.25"/>
  <cols>
    <col min="1" max="1" width="3" style="3" customWidth="1"/>
    <col min="2" max="2" width="40.44140625" style="3" customWidth="1"/>
    <col min="3" max="4" width="9.109375" style="3" customWidth="1"/>
    <col min="5" max="5" width="4.44140625" style="3" customWidth="1"/>
    <col min="6" max="7" width="9.88671875" style="3" customWidth="1"/>
    <col min="8" max="9" width="9.109375" style="3" customWidth="1"/>
    <col min="10" max="10" width="8.88671875" style="3" customWidth="1"/>
    <col min="11" max="11" width="0.44140625" style="3" customWidth="1"/>
    <col min="12" max="12" width="9.109375" style="3" customWidth="1"/>
    <col min="13" max="13" width="7.88671875" style="3" customWidth="1"/>
    <col min="14" max="256" width="9.109375" style="3"/>
    <col min="257" max="257" width="3" style="3" customWidth="1"/>
    <col min="258" max="258" width="40.44140625" style="3" customWidth="1"/>
    <col min="259" max="260" width="9.109375" style="3" customWidth="1"/>
    <col min="261" max="261" width="4.44140625" style="3" customWidth="1"/>
    <col min="262" max="263" width="9.88671875" style="3" customWidth="1"/>
    <col min="264" max="265" width="9.109375" style="3" customWidth="1"/>
    <col min="266" max="266" width="8.88671875" style="3" customWidth="1"/>
    <col min="267" max="267" width="0.44140625" style="3" customWidth="1"/>
    <col min="268" max="268" width="9.109375" style="3" customWidth="1"/>
    <col min="269" max="269" width="7.88671875" style="3" customWidth="1"/>
    <col min="270" max="512" width="9.109375" style="3"/>
    <col min="513" max="513" width="3" style="3" customWidth="1"/>
    <col min="514" max="514" width="40.44140625" style="3" customWidth="1"/>
    <col min="515" max="516" width="9.109375" style="3" customWidth="1"/>
    <col min="517" max="517" width="4.44140625" style="3" customWidth="1"/>
    <col min="518" max="519" width="9.88671875" style="3" customWidth="1"/>
    <col min="520" max="521" width="9.109375" style="3" customWidth="1"/>
    <col min="522" max="522" width="8.88671875" style="3" customWidth="1"/>
    <col min="523" max="523" width="0.44140625" style="3" customWidth="1"/>
    <col min="524" max="524" width="9.109375" style="3" customWidth="1"/>
    <col min="525" max="525" width="7.88671875" style="3" customWidth="1"/>
    <col min="526" max="768" width="9.109375" style="3"/>
    <col min="769" max="769" width="3" style="3" customWidth="1"/>
    <col min="770" max="770" width="40.44140625" style="3" customWidth="1"/>
    <col min="771" max="772" width="9.109375" style="3" customWidth="1"/>
    <col min="773" max="773" width="4.44140625" style="3" customWidth="1"/>
    <col min="774" max="775" width="9.88671875" style="3" customWidth="1"/>
    <col min="776" max="777" width="9.109375" style="3" customWidth="1"/>
    <col min="778" max="778" width="8.88671875" style="3" customWidth="1"/>
    <col min="779" max="779" width="0.44140625" style="3" customWidth="1"/>
    <col min="780" max="780" width="9.109375" style="3" customWidth="1"/>
    <col min="781" max="781" width="7.88671875" style="3" customWidth="1"/>
    <col min="782" max="1024" width="9.109375" style="3"/>
    <col min="1025" max="1025" width="3" style="3" customWidth="1"/>
    <col min="1026" max="1026" width="40.44140625" style="3" customWidth="1"/>
    <col min="1027" max="1028" width="9.109375" style="3" customWidth="1"/>
    <col min="1029" max="1029" width="4.44140625" style="3" customWidth="1"/>
    <col min="1030" max="1031" width="9.88671875" style="3" customWidth="1"/>
    <col min="1032" max="1033" width="9.109375" style="3" customWidth="1"/>
    <col min="1034" max="1034" width="8.88671875" style="3" customWidth="1"/>
    <col min="1035" max="1035" width="0.44140625" style="3" customWidth="1"/>
    <col min="1036" max="1036" width="9.109375" style="3" customWidth="1"/>
    <col min="1037" max="1037" width="7.88671875" style="3" customWidth="1"/>
    <col min="1038" max="1280" width="9.109375" style="3"/>
    <col min="1281" max="1281" width="3" style="3" customWidth="1"/>
    <col min="1282" max="1282" width="40.44140625" style="3" customWidth="1"/>
    <col min="1283" max="1284" width="9.109375" style="3" customWidth="1"/>
    <col min="1285" max="1285" width="4.44140625" style="3" customWidth="1"/>
    <col min="1286" max="1287" width="9.88671875" style="3" customWidth="1"/>
    <col min="1288" max="1289" width="9.109375" style="3" customWidth="1"/>
    <col min="1290" max="1290" width="8.88671875" style="3" customWidth="1"/>
    <col min="1291" max="1291" width="0.44140625" style="3" customWidth="1"/>
    <col min="1292" max="1292" width="9.109375" style="3" customWidth="1"/>
    <col min="1293" max="1293" width="7.88671875" style="3" customWidth="1"/>
    <col min="1294" max="1536" width="9.109375" style="3"/>
    <col min="1537" max="1537" width="3" style="3" customWidth="1"/>
    <col min="1538" max="1538" width="40.44140625" style="3" customWidth="1"/>
    <col min="1539" max="1540" width="9.109375" style="3" customWidth="1"/>
    <col min="1541" max="1541" width="4.44140625" style="3" customWidth="1"/>
    <col min="1542" max="1543" width="9.88671875" style="3" customWidth="1"/>
    <col min="1544" max="1545" width="9.109375" style="3" customWidth="1"/>
    <col min="1546" max="1546" width="8.88671875" style="3" customWidth="1"/>
    <col min="1547" max="1547" width="0.44140625" style="3" customWidth="1"/>
    <col min="1548" max="1548" width="9.109375" style="3" customWidth="1"/>
    <col min="1549" max="1549" width="7.88671875" style="3" customWidth="1"/>
    <col min="1550" max="1792" width="9.109375" style="3"/>
    <col min="1793" max="1793" width="3" style="3" customWidth="1"/>
    <col min="1794" max="1794" width="40.44140625" style="3" customWidth="1"/>
    <col min="1795" max="1796" width="9.109375" style="3" customWidth="1"/>
    <col min="1797" max="1797" width="4.44140625" style="3" customWidth="1"/>
    <col min="1798" max="1799" width="9.88671875" style="3" customWidth="1"/>
    <col min="1800" max="1801" width="9.109375" style="3" customWidth="1"/>
    <col min="1802" max="1802" width="8.88671875" style="3" customWidth="1"/>
    <col min="1803" max="1803" width="0.44140625" style="3" customWidth="1"/>
    <col min="1804" max="1804" width="9.109375" style="3" customWidth="1"/>
    <col min="1805" max="1805" width="7.88671875" style="3" customWidth="1"/>
    <col min="1806" max="2048" width="9.109375" style="3"/>
    <col min="2049" max="2049" width="3" style="3" customWidth="1"/>
    <col min="2050" max="2050" width="40.44140625" style="3" customWidth="1"/>
    <col min="2051" max="2052" width="9.109375" style="3" customWidth="1"/>
    <col min="2053" max="2053" width="4.44140625" style="3" customWidth="1"/>
    <col min="2054" max="2055" width="9.88671875" style="3" customWidth="1"/>
    <col min="2056" max="2057" width="9.109375" style="3" customWidth="1"/>
    <col min="2058" max="2058" width="8.88671875" style="3" customWidth="1"/>
    <col min="2059" max="2059" width="0.44140625" style="3" customWidth="1"/>
    <col min="2060" max="2060" width="9.109375" style="3" customWidth="1"/>
    <col min="2061" max="2061" width="7.88671875" style="3" customWidth="1"/>
    <col min="2062" max="2304" width="9.109375" style="3"/>
    <col min="2305" max="2305" width="3" style="3" customWidth="1"/>
    <col min="2306" max="2306" width="40.44140625" style="3" customWidth="1"/>
    <col min="2307" max="2308" width="9.109375" style="3" customWidth="1"/>
    <col min="2309" max="2309" width="4.44140625" style="3" customWidth="1"/>
    <col min="2310" max="2311" width="9.88671875" style="3" customWidth="1"/>
    <col min="2312" max="2313" width="9.109375" style="3" customWidth="1"/>
    <col min="2314" max="2314" width="8.88671875" style="3" customWidth="1"/>
    <col min="2315" max="2315" width="0.44140625" style="3" customWidth="1"/>
    <col min="2316" max="2316" width="9.109375" style="3" customWidth="1"/>
    <col min="2317" max="2317" width="7.88671875" style="3" customWidth="1"/>
    <col min="2318" max="2560" width="9.109375" style="3"/>
    <col min="2561" max="2561" width="3" style="3" customWidth="1"/>
    <col min="2562" max="2562" width="40.44140625" style="3" customWidth="1"/>
    <col min="2563" max="2564" width="9.109375" style="3" customWidth="1"/>
    <col min="2565" max="2565" width="4.44140625" style="3" customWidth="1"/>
    <col min="2566" max="2567" width="9.88671875" style="3" customWidth="1"/>
    <col min="2568" max="2569" width="9.109375" style="3" customWidth="1"/>
    <col min="2570" max="2570" width="8.88671875" style="3" customWidth="1"/>
    <col min="2571" max="2571" width="0.44140625" style="3" customWidth="1"/>
    <col min="2572" max="2572" width="9.109375" style="3" customWidth="1"/>
    <col min="2573" max="2573" width="7.88671875" style="3" customWidth="1"/>
    <col min="2574" max="2816" width="9.109375" style="3"/>
    <col min="2817" max="2817" width="3" style="3" customWidth="1"/>
    <col min="2818" max="2818" width="40.44140625" style="3" customWidth="1"/>
    <col min="2819" max="2820" width="9.109375" style="3" customWidth="1"/>
    <col min="2821" max="2821" width="4.44140625" style="3" customWidth="1"/>
    <col min="2822" max="2823" width="9.88671875" style="3" customWidth="1"/>
    <col min="2824" max="2825" width="9.109375" style="3" customWidth="1"/>
    <col min="2826" max="2826" width="8.88671875" style="3" customWidth="1"/>
    <col min="2827" max="2827" width="0.44140625" style="3" customWidth="1"/>
    <col min="2828" max="2828" width="9.109375" style="3" customWidth="1"/>
    <col min="2829" max="2829" width="7.88671875" style="3" customWidth="1"/>
    <col min="2830" max="3072" width="9.109375" style="3"/>
    <col min="3073" max="3073" width="3" style="3" customWidth="1"/>
    <col min="3074" max="3074" width="40.44140625" style="3" customWidth="1"/>
    <col min="3075" max="3076" width="9.109375" style="3" customWidth="1"/>
    <col min="3077" max="3077" width="4.44140625" style="3" customWidth="1"/>
    <col min="3078" max="3079" width="9.88671875" style="3" customWidth="1"/>
    <col min="3080" max="3081" width="9.109375" style="3" customWidth="1"/>
    <col min="3082" max="3082" width="8.88671875" style="3" customWidth="1"/>
    <col min="3083" max="3083" width="0.44140625" style="3" customWidth="1"/>
    <col min="3084" max="3084" width="9.109375" style="3" customWidth="1"/>
    <col min="3085" max="3085" width="7.88671875" style="3" customWidth="1"/>
    <col min="3086" max="3328" width="9.109375" style="3"/>
    <col min="3329" max="3329" width="3" style="3" customWidth="1"/>
    <col min="3330" max="3330" width="40.44140625" style="3" customWidth="1"/>
    <col min="3331" max="3332" width="9.109375" style="3" customWidth="1"/>
    <col min="3333" max="3333" width="4.44140625" style="3" customWidth="1"/>
    <col min="3334" max="3335" width="9.88671875" style="3" customWidth="1"/>
    <col min="3336" max="3337" width="9.109375" style="3" customWidth="1"/>
    <col min="3338" max="3338" width="8.88671875" style="3" customWidth="1"/>
    <col min="3339" max="3339" width="0.44140625" style="3" customWidth="1"/>
    <col min="3340" max="3340" width="9.109375" style="3" customWidth="1"/>
    <col min="3341" max="3341" width="7.88671875" style="3" customWidth="1"/>
    <col min="3342" max="3584" width="9.109375" style="3"/>
    <col min="3585" max="3585" width="3" style="3" customWidth="1"/>
    <col min="3586" max="3586" width="40.44140625" style="3" customWidth="1"/>
    <col min="3587" max="3588" width="9.109375" style="3" customWidth="1"/>
    <col min="3589" max="3589" width="4.44140625" style="3" customWidth="1"/>
    <col min="3590" max="3591" width="9.88671875" style="3" customWidth="1"/>
    <col min="3592" max="3593" width="9.109375" style="3" customWidth="1"/>
    <col min="3594" max="3594" width="8.88671875" style="3" customWidth="1"/>
    <col min="3595" max="3595" width="0.44140625" style="3" customWidth="1"/>
    <col min="3596" max="3596" width="9.109375" style="3" customWidth="1"/>
    <col min="3597" max="3597" width="7.88671875" style="3" customWidth="1"/>
    <col min="3598" max="3840" width="9.109375" style="3"/>
    <col min="3841" max="3841" width="3" style="3" customWidth="1"/>
    <col min="3842" max="3842" width="40.44140625" style="3" customWidth="1"/>
    <col min="3843" max="3844" width="9.109375" style="3" customWidth="1"/>
    <col min="3845" max="3845" width="4.44140625" style="3" customWidth="1"/>
    <col min="3846" max="3847" width="9.88671875" style="3" customWidth="1"/>
    <col min="3848" max="3849" width="9.109375" style="3" customWidth="1"/>
    <col min="3850" max="3850" width="8.88671875" style="3" customWidth="1"/>
    <col min="3851" max="3851" width="0.44140625" style="3" customWidth="1"/>
    <col min="3852" max="3852" width="9.109375" style="3" customWidth="1"/>
    <col min="3853" max="3853" width="7.88671875" style="3" customWidth="1"/>
    <col min="3854" max="4096" width="9.109375" style="3"/>
    <col min="4097" max="4097" width="3" style="3" customWidth="1"/>
    <col min="4098" max="4098" width="40.44140625" style="3" customWidth="1"/>
    <col min="4099" max="4100" width="9.109375" style="3" customWidth="1"/>
    <col min="4101" max="4101" width="4.44140625" style="3" customWidth="1"/>
    <col min="4102" max="4103" width="9.88671875" style="3" customWidth="1"/>
    <col min="4104" max="4105" width="9.109375" style="3" customWidth="1"/>
    <col min="4106" max="4106" width="8.88671875" style="3" customWidth="1"/>
    <col min="4107" max="4107" width="0.44140625" style="3" customWidth="1"/>
    <col min="4108" max="4108" width="9.109375" style="3" customWidth="1"/>
    <col min="4109" max="4109" width="7.88671875" style="3" customWidth="1"/>
    <col min="4110" max="4352" width="9.109375" style="3"/>
    <col min="4353" max="4353" width="3" style="3" customWidth="1"/>
    <col min="4354" max="4354" width="40.44140625" style="3" customWidth="1"/>
    <col min="4355" max="4356" width="9.109375" style="3" customWidth="1"/>
    <col min="4357" max="4357" width="4.44140625" style="3" customWidth="1"/>
    <col min="4358" max="4359" width="9.88671875" style="3" customWidth="1"/>
    <col min="4360" max="4361" width="9.109375" style="3" customWidth="1"/>
    <col min="4362" max="4362" width="8.88671875" style="3" customWidth="1"/>
    <col min="4363" max="4363" width="0.44140625" style="3" customWidth="1"/>
    <col min="4364" max="4364" width="9.109375" style="3" customWidth="1"/>
    <col min="4365" max="4365" width="7.88671875" style="3" customWidth="1"/>
    <col min="4366" max="4608" width="9.109375" style="3"/>
    <col min="4609" max="4609" width="3" style="3" customWidth="1"/>
    <col min="4610" max="4610" width="40.44140625" style="3" customWidth="1"/>
    <col min="4611" max="4612" width="9.109375" style="3" customWidth="1"/>
    <col min="4613" max="4613" width="4.44140625" style="3" customWidth="1"/>
    <col min="4614" max="4615" width="9.88671875" style="3" customWidth="1"/>
    <col min="4616" max="4617" width="9.109375" style="3" customWidth="1"/>
    <col min="4618" max="4618" width="8.88671875" style="3" customWidth="1"/>
    <col min="4619" max="4619" width="0.44140625" style="3" customWidth="1"/>
    <col min="4620" max="4620" width="9.109375" style="3" customWidth="1"/>
    <col min="4621" max="4621" width="7.88671875" style="3" customWidth="1"/>
    <col min="4622" max="4864" width="9.109375" style="3"/>
    <col min="4865" max="4865" width="3" style="3" customWidth="1"/>
    <col min="4866" max="4866" width="40.44140625" style="3" customWidth="1"/>
    <col min="4867" max="4868" width="9.109375" style="3" customWidth="1"/>
    <col min="4869" max="4869" width="4.44140625" style="3" customWidth="1"/>
    <col min="4870" max="4871" width="9.88671875" style="3" customWidth="1"/>
    <col min="4872" max="4873" width="9.109375" style="3" customWidth="1"/>
    <col min="4874" max="4874" width="8.88671875" style="3" customWidth="1"/>
    <col min="4875" max="4875" width="0.44140625" style="3" customWidth="1"/>
    <col min="4876" max="4876" width="9.109375" style="3" customWidth="1"/>
    <col min="4877" max="4877" width="7.88671875" style="3" customWidth="1"/>
    <col min="4878" max="5120" width="9.109375" style="3"/>
    <col min="5121" max="5121" width="3" style="3" customWidth="1"/>
    <col min="5122" max="5122" width="40.44140625" style="3" customWidth="1"/>
    <col min="5123" max="5124" width="9.109375" style="3" customWidth="1"/>
    <col min="5125" max="5125" width="4.44140625" style="3" customWidth="1"/>
    <col min="5126" max="5127" width="9.88671875" style="3" customWidth="1"/>
    <col min="5128" max="5129" width="9.109375" style="3" customWidth="1"/>
    <col min="5130" max="5130" width="8.88671875" style="3" customWidth="1"/>
    <col min="5131" max="5131" width="0.44140625" style="3" customWidth="1"/>
    <col min="5132" max="5132" width="9.109375" style="3" customWidth="1"/>
    <col min="5133" max="5133" width="7.88671875" style="3" customWidth="1"/>
    <col min="5134" max="5376" width="9.109375" style="3"/>
    <col min="5377" max="5377" width="3" style="3" customWidth="1"/>
    <col min="5378" max="5378" width="40.44140625" style="3" customWidth="1"/>
    <col min="5379" max="5380" width="9.109375" style="3" customWidth="1"/>
    <col min="5381" max="5381" width="4.44140625" style="3" customWidth="1"/>
    <col min="5382" max="5383" width="9.88671875" style="3" customWidth="1"/>
    <col min="5384" max="5385" width="9.109375" style="3" customWidth="1"/>
    <col min="5386" max="5386" width="8.88671875" style="3" customWidth="1"/>
    <col min="5387" max="5387" width="0.44140625" style="3" customWidth="1"/>
    <col min="5388" max="5388" width="9.109375" style="3" customWidth="1"/>
    <col min="5389" max="5389" width="7.88671875" style="3" customWidth="1"/>
    <col min="5390" max="5632" width="9.109375" style="3"/>
    <col min="5633" max="5633" width="3" style="3" customWidth="1"/>
    <col min="5634" max="5634" width="40.44140625" style="3" customWidth="1"/>
    <col min="5635" max="5636" width="9.109375" style="3" customWidth="1"/>
    <col min="5637" max="5637" width="4.44140625" style="3" customWidth="1"/>
    <col min="5638" max="5639" width="9.88671875" style="3" customWidth="1"/>
    <col min="5640" max="5641" width="9.109375" style="3" customWidth="1"/>
    <col min="5642" max="5642" width="8.88671875" style="3" customWidth="1"/>
    <col min="5643" max="5643" width="0.44140625" style="3" customWidth="1"/>
    <col min="5644" max="5644" width="9.109375" style="3" customWidth="1"/>
    <col min="5645" max="5645" width="7.88671875" style="3" customWidth="1"/>
    <col min="5646" max="5888" width="9.109375" style="3"/>
    <col min="5889" max="5889" width="3" style="3" customWidth="1"/>
    <col min="5890" max="5890" width="40.44140625" style="3" customWidth="1"/>
    <col min="5891" max="5892" width="9.109375" style="3" customWidth="1"/>
    <col min="5893" max="5893" width="4.44140625" style="3" customWidth="1"/>
    <col min="5894" max="5895" width="9.88671875" style="3" customWidth="1"/>
    <col min="5896" max="5897" width="9.109375" style="3" customWidth="1"/>
    <col min="5898" max="5898" width="8.88671875" style="3" customWidth="1"/>
    <col min="5899" max="5899" width="0.44140625" style="3" customWidth="1"/>
    <col min="5900" max="5900" width="9.109375" style="3" customWidth="1"/>
    <col min="5901" max="5901" width="7.88671875" style="3" customWidth="1"/>
    <col min="5902" max="6144" width="9.109375" style="3"/>
    <col min="6145" max="6145" width="3" style="3" customWidth="1"/>
    <col min="6146" max="6146" width="40.44140625" style="3" customWidth="1"/>
    <col min="6147" max="6148" width="9.109375" style="3" customWidth="1"/>
    <col min="6149" max="6149" width="4.44140625" style="3" customWidth="1"/>
    <col min="6150" max="6151" width="9.88671875" style="3" customWidth="1"/>
    <col min="6152" max="6153" width="9.109375" style="3" customWidth="1"/>
    <col min="6154" max="6154" width="8.88671875" style="3" customWidth="1"/>
    <col min="6155" max="6155" width="0.44140625" style="3" customWidth="1"/>
    <col min="6156" max="6156" width="9.109375" style="3" customWidth="1"/>
    <col min="6157" max="6157" width="7.88671875" style="3" customWidth="1"/>
    <col min="6158" max="6400" width="9.109375" style="3"/>
    <col min="6401" max="6401" width="3" style="3" customWidth="1"/>
    <col min="6402" max="6402" width="40.44140625" style="3" customWidth="1"/>
    <col min="6403" max="6404" width="9.109375" style="3" customWidth="1"/>
    <col min="6405" max="6405" width="4.44140625" style="3" customWidth="1"/>
    <col min="6406" max="6407" width="9.88671875" style="3" customWidth="1"/>
    <col min="6408" max="6409" width="9.109375" style="3" customWidth="1"/>
    <col min="6410" max="6410" width="8.88671875" style="3" customWidth="1"/>
    <col min="6411" max="6411" width="0.44140625" style="3" customWidth="1"/>
    <col min="6412" max="6412" width="9.109375" style="3" customWidth="1"/>
    <col min="6413" max="6413" width="7.88671875" style="3" customWidth="1"/>
    <col min="6414" max="6656" width="9.109375" style="3"/>
    <col min="6657" max="6657" width="3" style="3" customWidth="1"/>
    <col min="6658" max="6658" width="40.44140625" style="3" customWidth="1"/>
    <col min="6659" max="6660" width="9.109375" style="3" customWidth="1"/>
    <col min="6661" max="6661" width="4.44140625" style="3" customWidth="1"/>
    <col min="6662" max="6663" width="9.88671875" style="3" customWidth="1"/>
    <col min="6664" max="6665" width="9.109375" style="3" customWidth="1"/>
    <col min="6666" max="6666" width="8.88671875" style="3" customWidth="1"/>
    <col min="6667" max="6667" width="0.44140625" style="3" customWidth="1"/>
    <col min="6668" max="6668" width="9.109375" style="3" customWidth="1"/>
    <col min="6669" max="6669" width="7.88671875" style="3" customWidth="1"/>
    <col min="6670" max="6912" width="9.109375" style="3"/>
    <col min="6913" max="6913" width="3" style="3" customWidth="1"/>
    <col min="6914" max="6914" width="40.44140625" style="3" customWidth="1"/>
    <col min="6915" max="6916" width="9.109375" style="3" customWidth="1"/>
    <col min="6917" max="6917" width="4.44140625" style="3" customWidth="1"/>
    <col min="6918" max="6919" width="9.88671875" style="3" customWidth="1"/>
    <col min="6920" max="6921" width="9.109375" style="3" customWidth="1"/>
    <col min="6922" max="6922" width="8.88671875" style="3" customWidth="1"/>
    <col min="6923" max="6923" width="0.44140625" style="3" customWidth="1"/>
    <col min="6924" max="6924" width="9.109375" style="3" customWidth="1"/>
    <col min="6925" max="6925" width="7.88671875" style="3" customWidth="1"/>
    <col min="6926" max="7168" width="9.109375" style="3"/>
    <col min="7169" max="7169" width="3" style="3" customWidth="1"/>
    <col min="7170" max="7170" width="40.44140625" style="3" customWidth="1"/>
    <col min="7171" max="7172" width="9.109375" style="3" customWidth="1"/>
    <col min="7173" max="7173" width="4.44140625" style="3" customWidth="1"/>
    <col min="7174" max="7175" width="9.88671875" style="3" customWidth="1"/>
    <col min="7176" max="7177" width="9.109375" style="3" customWidth="1"/>
    <col min="7178" max="7178" width="8.88671875" style="3" customWidth="1"/>
    <col min="7179" max="7179" width="0.44140625" style="3" customWidth="1"/>
    <col min="7180" max="7180" width="9.109375" style="3" customWidth="1"/>
    <col min="7181" max="7181" width="7.88671875" style="3" customWidth="1"/>
    <col min="7182" max="7424" width="9.109375" style="3"/>
    <col min="7425" max="7425" width="3" style="3" customWidth="1"/>
    <col min="7426" max="7426" width="40.44140625" style="3" customWidth="1"/>
    <col min="7427" max="7428" width="9.109375" style="3" customWidth="1"/>
    <col min="7429" max="7429" width="4.44140625" style="3" customWidth="1"/>
    <col min="7430" max="7431" width="9.88671875" style="3" customWidth="1"/>
    <col min="7432" max="7433" width="9.109375" style="3" customWidth="1"/>
    <col min="7434" max="7434" width="8.88671875" style="3" customWidth="1"/>
    <col min="7435" max="7435" width="0.44140625" style="3" customWidth="1"/>
    <col min="7436" max="7436" width="9.109375" style="3" customWidth="1"/>
    <col min="7437" max="7437" width="7.88671875" style="3" customWidth="1"/>
    <col min="7438" max="7680" width="9.109375" style="3"/>
    <col min="7681" max="7681" width="3" style="3" customWidth="1"/>
    <col min="7682" max="7682" width="40.44140625" style="3" customWidth="1"/>
    <col min="7683" max="7684" width="9.109375" style="3" customWidth="1"/>
    <col min="7685" max="7685" width="4.44140625" style="3" customWidth="1"/>
    <col min="7686" max="7687" width="9.88671875" style="3" customWidth="1"/>
    <col min="7688" max="7689" width="9.109375" style="3" customWidth="1"/>
    <col min="7690" max="7690" width="8.88671875" style="3" customWidth="1"/>
    <col min="7691" max="7691" width="0.44140625" style="3" customWidth="1"/>
    <col min="7692" max="7692" width="9.109375" style="3" customWidth="1"/>
    <col min="7693" max="7693" width="7.88671875" style="3" customWidth="1"/>
    <col min="7694" max="7936" width="9.109375" style="3"/>
    <col min="7937" max="7937" width="3" style="3" customWidth="1"/>
    <col min="7938" max="7938" width="40.44140625" style="3" customWidth="1"/>
    <col min="7939" max="7940" width="9.109375" style="3" customWidth="1"/>
    <col min="7941" max="7941" width="4.44140625" style="3" customWidth="1"/>
    <col min="7942" max="7943" width="9.88671875" style="3" customWidth="1"/>
    <col min="7944" max="7945" width="9.109375" style="3" customWidth="1"/>
    <col min="7946" max="7946" width="8.88671875" style="3" customWidth="1"/>
    <col min="7947" max="7947" width="0.44140625" style="3" customWidth="1"/>
    <col min="7948" max="7948" width="9.109375" style="3" customWidth="1"/>
    <col min="7949" max="7949" width="7.88671875" style="3" customWidth="1"/>
    <col min="7950" max="8192" width="9.109375" style="3"/>
    <col min="8193" max="8193" width="3" style="3" customWidth="1"/>
    <col min="8194" max="8194" width="40.44140625" style="3" customWidth="1"/>
    <col min="8195" max="8196" width="9.109375" style="3" customWidth="1"/>
    <col min="8197" max="8197" width="4.44140625" style="3" customWidth="1"/>
    <col min="8198" max="8199" width="9.88671875" style="3" customWidth="1"/>
    <col min="8200" max="8201" width="9.109375" style="3" customWidth="1"/>
    <col min="8202" max="8202" width="8.88671875" style="3" customWidth="1"/>
    <col min="8203" max="8203" width="0.44140625" style="3" customWidth="1"/>
    <col min="8204" max="8204" width="9.109375" style="3" customWidth="1"/>
    <col min="8205" max="8205" width="7.88671875" style="3" customWidth="1"/>
    <col min="8206" max="8448" width="9.109375" style="3"/>
    <col min="8449" max="8449" width="3" style="3" customWidth="1"/>
    <col min="8450" max="8450" width="40.44140625" style="3" customWidth="1"/>
    <col min="8451" max="8452" width="9.109375" style="3" customWidth="1"/>
    <col min="8453" max="8453" width="4.44140625" style="3" customWidth="1"/>
    <col min="8454" max="8455" width="9.88671875" style="3" customWidth="1"/>
    <col min="8456" max="8457" width="9.109375" style="3" customWidth="1"/>
    <col min="8458" max="8458" width="8.88671875" style="3" customWidth="1"/>
    <col min="8459" max="8459" width="0.44140625" style="3" customWidth="1"/>
    <col min="8460" max="8460" width="9.109375" style="3" customWidth="1"/>
    <col min="8461" max="8461" width="7.88671875" style="3" customWidth="1"/>
    <col min="8462" max="8704" width="9.109375" style="3"/>
    <col min="8705" max="8705" width="3" style="3" customWidth="1"/>
    <col min="8706" max="8706" width="40.44140625" style="3" customWidth="1"/>
    <col min="8707" max="8708" width="9.109375" style="3" customWidth="1"/>
    <col min="8709" max="8709" width="4.44140625" style="3" customWidth="1"/>
    <col min="8710" max="8711" width="9.88671875" style="3" customWidth="1"/>
    <col min="8712" max="8713" width="9.109375" style="3" customWidth="1"/>
    <col min="8714" max="8714" width="8.88671875" style="3" customWidth="1"/>
    <col min="8715" max="8715" width="0.44140625" style="3" customWidth="1"/>
    <col min="8716" max="8716" width="9.109375" style="3" customWidth="1"/>
    <col min="8717" max="8717" width="7.88671875" style="3" customWidth="1"/>
    <col min="8718" max="8960" width="9.109375" style="3"/>
    <col min="8961" max="8961" width="3" style="3" customWidth="1"/>
    <col min="8962" max="8962" width="40.44140625" style="3" customWidth="1"/>
    <col min="8963" max="8964" width="9.109375" style="3" customWidth="1"/>
    <col min="8965" max="8965" width="4.44140625" style="3" customWidth="1"/>
    <col min="8966" max="8967" width="9.88671875" style="3" customWidth="1"/>
    <col min="8968" max="8969" width="9.109375" style="3" customWidth="1"/>
    <col min="8970" max="8970" width="8.88671875" style="3" customWidth="1"/>
    <col min="8971" max="8971" width="0.44140625" style="3" customWidth="1"/>
    <col min="8972" max="8972" width="9.109375" style="3" customWidth="1"/>
    <col min="8973" max="8973" width="7.88671875" style="3" customWidth="1"/>
    <col min="8974" max="9216" width="9.109375" style="3"/>
    <col min="9217" max="9217" width="3" style="3" customWidth="1"/>
    <col min="9218" max="9218" width="40.44140625" style="3" customWidth="1"/>
    <col min="9219" max="9220" width="9.109375" style="3" customWidth="1"/>
    <col min="9221" max="9221" width="4.44140625" style="3" customWidth="1"/>
    <col min="9222" max="9223" width="9.88671875" style="3" customWidth="1"/>
    <col min="9224" max="9225" width="9.109375" style="3" customWidth="1"/>
    <col min="9226" max="9226" width="8.88671875" style="3" customWidth="1"/>
    <col min="9227" max="9227" width="0.44140625" style="3" customWidth="1"/>
    <col min="9228" max="9228" width="9.109375" style="3" customWidth="1"/>
    <col min="9229" max="9229" width="7.88671875" style="3" customWidth="1"/>
    <col min="9230" max="9472" width="9.109375" style="3"/>
    <col min="9473" max="9473" width="3" style="3" customWidth="1"/>
    <col min="9474" max="9474" width="40.44140625" style="3" customWidth="1"/>
    <col min="9475" max="9476" width="9.109375" style="3" customWidth="1"/>
    <col min="9477" max="9477" width="4.44140625" style="3" customWidth="1"/>
    <col min="9478" max="9479" width="9.88671875" style="3" customWidth="1"/>
    <col min="9480" max="9481" width="9.109375" style="3" customWidth="1"/>
    <col min="9482" max="9482" width="8.88671875" style="3" customWidth="1"/>
    <col min="9483" max="9483" width="0.44140625" style="3" customWidth="1"/>
    <col min="9484" max="9484" width="9.109375" style="3" customWidth="1"/>
    <col min="9485" max="9485" width="7.88671875" style="3" customWidth="1"/>
    <col min="9486" max="9728" width="9.109375" style="3"/>
    <col min="9729" max="9729" width="3" style="3" customWidth="1"/>
    <col min="9730" max="9730" width="40.44140625" style="3" customWidth="1"/>
    <col min="9731" max="9732" width="9.109375" style="3" customWidth="1"/>
    <col min="9733" max="9733" width="4.44140625" style="3" customWidth="1"/>
    <col min="9734" max="9735" width="9.88671875" style="3" customWidth="1"/>
    <col min="9736" max="9737" width="9.109375" style="3" customWidth="1"/>
    <col min="9738" max="9738" width="8.88671875" style="3" customWidth="1"/>
    <col min="9739" max="9739" width="0.44140625" style="3" customWidth="1"/>
    <col min="9740" max="9740" width="9.109375" style="3" customWidth="1"/>
    <col min="9741" max="9741" width="7.88671875" style="3" customWidth="1"/>
    <col min="9742" max="9984" width="9.109375" style="3"/>
    <col min="9985" max="9985" width="3" style="3" customWidth="1"/>
    <col min="9986" max="9986" width="40.44140625" style="3" customWidth="1"/>
    <col min="9987" max="9988" width="9.109375" style="3" customWidth="1"/>
    <col min="9989" max="9989" width="4.44140625" style="3" customWidth="1"/>
    <col min="9990" max="9991" width="9.88671875" style="3" customWidth="1"/>
    <col min="9992" max="9993" width="9.109375" style="3" customWidth="1"/>
    <col min="9994" max="9994" width="8.88671875" style="3" customWidth="1"/>
    <col min="9995" max="9995" width="0.44140625" style="3" customWidth="1"/>
    <col min="9996" max="9996" width="9.109375" style="3" customWidth="1"/>
    <col min="9997" max="9997" width="7.88671875" style="3" customWidth="1"/>
    <col min="9998" max="10240" width="9.109375" style="3"/>
    <col min="10241" max="10241" width="3" style="3" customWidth="1"/>
    <col min="10242" max="10242" width="40.44140625" style="3" customWidth="1"/>
    <col min="10243" max="10244" width="9.109375" style="3" customWidth="1"/>
    <col min="10245" max="10245" width="4.44140625" style="3" customWidth="1"/>
    <col min="10246" max="10247" width="9.88671875" style="3" customWidth="1"/>
    <col min="10248" max="10249" width="9.109375" style="3" customWidth="1"/>
    <col min="10250" max="10250" width="8.88671875" style="3" customWidth="1"/>
    <col min="10251" max="10251" width="0.44140625" style="3" customWidth="1"/>
    <col min="10252" max="10252" width="9.109375" style="3" customWidth="1"/>
    <col min="10253" max="10253" width="7.88671875" style="3" customWidth="1"/>
    <col min="10254" max="10496" width="9.109375" style="3"/>
    <col min="10497" max="10497" width="3" style="3" customWidth="1"/>
    <col min="10498" max="10498" width="40.44140625" style="3" customWidth="1"/>
    <col min="10499" max="10500" width="9.109375" style="3" customWidth="1"/>
    <col min="10501" max="10501" width="4.44140625" style="3" customWidth="1"/>
    <col min="10502" max="10503" width="9.88671875" style="3" customWidth="1"/>
    <col min="10504" max="10505" width="9.109375" style="3" customWidth="1"/>
    <col min="10506" max="10506" width="8.88671875" style="3" customWidth="1"/>
    <col min="10507" max="10507" width="0.44140625" style="3" customWidth="1"/>
    <col min="10508" max="10508" width="9.109375" style="3" customWidth="1"/>
    <col min="10509" max="10509" width="7.88671875" style="3" customWidth="1"/>
    <col min="10510" max="10752" width="9.109375" style="3"/>
    <col min="10753" max="10753" width="3" style="3" customWidth="1"/>
    <col min="10754" max="10754" width="40.44140625" style="3" customWidth="1"/>
    <col min="10755" max="10756" width="9.109375" style="3" customWidth="1"/>
    <col min="10757" max="10757" width="4.44140625" style="3" customWidth="1"/>
    <col min="10758" max="10759" width="9.88671875" style="3" customWidth="1"/>
    <col min="10760" max="10761" width="9.109375" style="3" customWidth="1"/>
    <col min="10762" max="10762" width="8.88671875" style="3" customWidth="1"/>
    <col min="10763" max="10763" width="0.44140625" style="3" customWidth="1"/>
    <col min="10764" max="10764" width="9.109375" style="3" customWidth="1"/>
    <col min="10765" max="10765" width="7.88671875" style="3" customWidth="1"/>
    <col min="10766" max="11008" width="9.109375" style="3"/>
    <col min="11009" max="11009" width="3" style="3" customWidth="1"/>
    <col min="11010" max="11010" width="40.44140625" style="3" customWidth="1"/>
    <col min="11011" max="11012" width="9.109375" style="3" customWidth="1"/>
    <col min="11013" max="11013" width="4.44140625" style="3" customWidth="1"/>
    <col min="11014" max="11015" width="9.88671875" style="3" customWidth="1"/>
    <col min="11016" max="11017" width="9.109375" style="3" customWidth="1"/>
    <col min="11018" max="11018" width="8.88671875" style="3" customWidth="1"/>
    <col min="11019" max="11019" width="0.44140625" style="3" customWidth="1"/>
    <col min="11020" max="11020" width="9.109375" style="3" customWidth="1"/>
    <col min="11021" max="11021" width="7.88671875" style="3" customWidth="1"/>
    <col min="11022" max="11264" width="9.109375" style="3"/>
    <col min="11265" max="11265" width="3" style="3" customWidth="1"/>
    <col min="11266" max="11266" width="40.44140625" style="3" customWidth="1"/>
    <col min="11267" max="11268" width="9.109375" style="3" customWidth="1"/>
    <col min="11269" max="11269" width="4.44140625" style="3" customWidth="1"/>
    <col min="11270" max="11271" width="9.88671875" style="3" customWidth="1"/>
    <col min="11272" max="11273" width="9.109375" style="3" customWidth="1"/>
    <col min="11274" max="11274" width="8.88671875" style="3" customWidth="1"/>
    <col min="11275" max="11275" width="0.44140625" style="3" customWidth="1"/>
    <col min="11276" max="11276" width="9.109375" style="3" customWidth="1"/>
    <col min="11277" max="11277" width="7.88671875" style="3" customWidth="1"/>
    <col min="11278" max="11520" width="9.109375" style="3"/>
    <col min="11521" max="11521" width="3" style="3" customWidth="1"/>
    <col min="11522" max="11522" width="40.44140625" style="3" customWidth="1"/>
    <col min="11523" max="11524" width="9.109375" style="3" customWidth="1"/>
    <col min="11525" max="11525" width="4.44140625" style="3" customWidth="1"/>
    <col min="11526" max="11527" width="9.88671875" style="3" customWidth="1"/>
    <col min="11528" max="11529" width="9.109375" style="3" customWidth="1"/>
    <col min="11530" max="11530" width="8.88671875" style="3" customWidth="1"/>
    <col min="11531" max="11531" width="0.44140625" style="3" customWidth="1"/>
    <col min="11532" max="11532" width="9.109375" style="3" customWidth="1"/>
    <col min="11533" max="11533" width="7.88671875" style="3" customWidth="1"/>
    <col min="11534" max="11776" width="9.109375" style="3"/>
    <col min="11777" max="11777" width="3" style="3" customWidth="1"/>
    <col min="11778" max="11778" width="40.44140625" style="3" customWidth="1"/>
    <col min="11779" max="11780" width="9.109375" style="3" customWidth="1"/>
    <col min="11781" max="11781" width="4.44140625" style="3" customWidth="1"/>
    <col min="11782" max="11783" width="9.88671875" style="3" customWidth="1"/>
    <col min="11784" max="11785" width="9.109375" style="3" customWidth="1"/>
    <col min="11786" max="11786" width="8.88671875" style="3" customWidth="1"/>
    <col min="11787" max="11787" width="0.44140625" style="3" customWidth="1"/>
    <col min="11788" max="11788" width="9.109375" style="3" customWidth="1"/>
    <col min="11789" max="11789" width="7.88671875" style="3" customWidth="1"/>
    <col min="11790" max="12032" width="9.109375" style="3"/>
    <col min="12033" max="12033" width="3" style="3" customWidth="1"/>
    <col min="12034" max="12034" width="40.44140625" style="3" customWidth="1"/>
    <col min="12035" max="12036" width="9.109375" style="3" customWidth="1"/>
    <col min="12037" max="12037" width="4.44140625" style="3" customWidth="1"/>
    <col min="12038" max="12039" width="9.88671875" style="3" customWidth="1"/>
    <col min="12040" max="12041" width="9.109375" style="3" customWidth="1"/>
    <col min="12042" max="12042" width="8.88671875" style="3" customWidth="1"/>
    <col min="12043" max="12043" width="0.44140625" style="3" customWidth="1"/>
    <col min="12044" max="12044" width="9.109375" style="3" customWidth="1"/>
    <col min="12045" max="12045" width="7.88671875" style="3" customWidth="1"/>
    <col min="12046" max="12288" width="9.109375" style="3"/>
    <col min="12289" max="12289" width="3" style="3" customWidth="1"/>
    <col min="12290" max="12290" width="40.44140625" style="3" customWidth="1"/>
    <col min="12291" max="12292" width="9.109375" style="3" customWidth="1"/>
    <col min="12293" max="12293" width="4.44140625" style="3" customWidth="1"/>
    <col min="12294" max="12295" width="9.88671875" style="3" customWidth="1"/>
    <col min="12296" max="12297" width="9.109375" style="3" customWidth="1"/>
    <col min="12298" max="12298" width="8.88671875" style="3" customWidth="1"/>
    <col min="12299" max="12299" width="0.44140625" style="3" customWidth="1"/>
    <col min="12300" max="12300" width="9.109375" style="3" customWidth="1"/>
    <col min="12301" max="12301" width="7.88671875" style="3" customWidth="1"/>
    <col min="12302" max="12544" width="9.109375" style="3"/>
    <col min="12545" max="12545" width="3" style="3" customWidth="1"/>
    <col min="12546" max="12546" width="40.44140625" style="3" customWidth="1"/>
    <col min="12547" max="12548" width="9.109375" style="3" customWidth="1"/>
    <col min="12549" max="12549" width="4.44140625" style="3" customWidth="1"/>
    <col min="12550" max="12551" width="9.88671875" style="3" customWidth="1"/>
    <col min="12552" max="12553" width="9.109375" style="3" customWidth="1"/>
    <col min="12554" max="12554" width="8.88671875" style="3" customWidth="1"/>
    <col min="12555" max="12555" width="0.44140625" style="3" customWidth="1"/>
    <col min="12556" max="12556" width="9.109375" style="3" customWidth="1"/>
    <col min="12557" max="12557" width="7.88671875" style="3" customWidth="1"/>
    <col min="12558" max="12800" width="9.109375" style="3"/>
    <col min="12801" max="12801" width="3" style="3" customWidth="1"/>
    <col min="12802" max="12802" width="40.44140625" style="3" customWidth="1"/>
    <col min="12803" max="12804" width="9.109375" style="3" customWidth="1"/>
    <col min="12805" max="12805" width="4.44140625" style="3" customWidth="1"/>
    <col min="12806" max="12807" width="9.88671875" style="3" customWidth="1"/>
    <col min="12808" max="12809" width="9.109375" style="3" customWidth="1"/>
    <col min="12810" max="12810" width="8.88671875" style="3" customWidth="1"/>
    <col min="12811" max="12811" width="0.44140625" style="3" customWidth="1"/>
    <col min="12812" max="12812" width="9.109375" style="3" customWidth="1"/>
    <col min="12813" max="12813" width="7.88671875" style="3" customWidth="1"/>
    <col min="12814" max="13056" width="9.109375" style="3"/>
    <col min="13057" max="13057" width="3" style="3" customWidth="1"/>
    <col min="13058" max="13058" width="40.44140625" style="3" customWidth="1"/>
    <col min="13059" max="13060" width="9.109375" style="3" customWidth="1"/>
    <col min="13061" max="13061" width="4.44140625" style="3" customWidth="1"/>
    <col min="13062" max="13063" width="9.88671875" style="3" customWidth="1"/>
    <col min="13064" max="13065" width="9.109375" style="3" customWidth="1"/>
    <col min="13066" max="13066" width="8.88671875" style="3" customWidth="1"/>
    <col min="13067" max="13067" width="0.44140625" style="3" customWidth="1"/>
    <col min="13068" max="13068" width="9.109375" style="3" customWidth="1"/>
    <col min="13069" max="13069" width="7.88671875" style="3" customWidth="1"/>
    <col min="13070" max="13312" width="9.109375" style="3"/>
    <col min="13313" max="13313" width="3" style="3" customWidth="1"/>
    <col min="13314" max="13314" width="40.44140625" style="3" customWidth="1"/>
    <col min="13315" max="13316" width="9.109375" style="3" customWidth="1"/>
    <col min="13317" max="13317" width="4.44140625" style="3" customWidth="1"/>
    <col min="13318" max="13319" width="9.88671875" style="3" customWidth="1"/>
    <col min="13320" max="13321" width="9.109375" style="3" customWidth="1"/>
    <col min="13322" max="13322" width="8.88671875" style="3" customWidth="1"/>
    <col min="13323" max="13323" width="0.44140625" style="3" customWidth="1"/>
    <col min="13324" max="13324" width="9.109375" style="3" customWidth="1"/>
    <col min="13325" max="13325" width="7.88671875" style="3" customWidth="1"/>
    <col min="13326" max="13568" width="9.109375" style="3"/>
    <col min="13569" max="13569" width="3" style="3" customWidth="1"/>
    <col min="13570" max="13570" width="40.44140625" style="3" customWidth="1"/>
    <col min="13571" max="13572" width="9.109375" style="3" customWidth="1"/>
    <col min="13573" max="13573" width="4.44140625" style="3" customWidth="1"/>
    <col min="13574" max="13575" width="9.88671875" style="3" customWidth="1"/>
    <col min="13576" max="13577" width="9.109375" style="3" customWidth="1"/>
    <col min="13578" max="13578" width="8.88671875" style="3" customWidth="1"/>
    <col min="13579" max="13579" width="0.44140625" style="3" customWidth="1"/>
    <col min="13580" max="13580" width="9.109375" style="3" customWidth="1"/>
    <col min="13581" max="13581" width="7.88671875" style="3" customWidth="1"/>
    <col min="13582" max="13824" width="9.109375" style="3"/>
    <col min="13825" max="13825" width="3" style="3" customWidth="1"/>
    <col min="13826" max="13826" width="40.44140625" style="3" customWidth="1"/>
    <col min="13827" max="13828" width="9.109375" style="3" customWidth="1"/>
    <col min="13829" max="13829" width="4.44140625" style="3" customWidth="1"/>
    <col min="13830" max="13831" width="9.88671875" style="3" customWidth="1"/>
    <col min="13832" max="13833" width="9.109375" style="3" customWidth="1"/>
    <col min="13834" max="13834" width="8.88671875" style="3" customWidth="1"/>
    <col min="13835" max="13835" width="0.44140625" style="3" customWidth="1"/>
    <col min="13836" max="13836" width="9.109375" style="3" customWidth="1"/>
    <col min="13837" max="13837" width="7.88671875" style="3" customWidth="1"/>
    <col min="13838" max="14080" width="9.109375" style="3"/>
    <col min="14081" max="14081" width="3" style="3" customWidth="1"/>
    <col min="14082" max="14082" width="40.44140625" style="3" customWidth="1"/>
    <col min="14083" max="14084" width="9.109375" style="3" customWidth="1"/>
    <col min="14085" max="14085" width="4.44140625" style="3" customWidth="1"/>
    <col min="14086" max="14087" width="9.88671875" style="3" customWidth="1"/>
    <col min="14088" max="14089" width="9.109375" style="3" customWidth="1"/>
    <col min="14090" max="14090" width="8.88671875" style="3" customWidth="1"/>
    <col min="14091" max="14091" width="0.44140625" style="3" customWidth="1"/>
    <col min="14092" max="14092" width="9.109375" style="3" customWidth="1"/>
    <col min="14093" max="14093" width="7.88671875" style="3" customWidth="1"/>
    <col min="14094" max="14336" width="9.109375" style="3"/>
    <col min="14337" max="14337" width="3" style="3" customWidth="1"/>
    <col min="14338" max="14338" width="40.44140625" style="3" customWidth="1"/>
    <col min="14339" max="14340" width="9.109375" style="3" customWidth="1"/>
    <col min="14341" max="14341" width="4.44140625" style="3" customWidth="1"/>
    <col min="14342" max="14343" width="9.88671875" style="3" customWidth="1"/>
    <col min="14344" max="14345" width="9.109375" style="3" customWidth="1"/>
    <col min="14346" max="14346" width="8.88671875" style="3" customWidth="1"/>
    <col min="14347" max="14347" width="0.44140625" style="3" customWidth="1"/>
    <col min="14348" max="14348" width="9.109375" style="3" customWidth="1"/>
    <col min="14349" max="14349" width="7.88671875" style="3" customWidth="1"/>
    <col min="14350" max="14592" width="9.109375" style="3"/>
    <col min="14593" max="14593" width="3" style="3" customWidth="1"/>
    <col min="14594" max="14594" width="40.44140625" style="3" customWidth="1"/>
    <col min="14595" max="14596" width="9.109375" style="3" customWidth="1"/>
    <col min="14597" max="14597" width="4.44140625" style="3" customWidth="1"/>
    <col min="14598" max="14599" width="9.88671875" style="3" customWidth="1"/>
    <col min="14600" max="14601" width="9.109375" style="3" customWidth="1"/>
    <col min="14602" max="14602" width="8.88671875" style="3" customWidth="1"/>
    <col min="14603" max="14603" width="0.44140625" style="3" customWidth="1"/>
    <col min="14604" max="14604" width="9.109375" style="3" customWidth="1"/>
    <col min="14605" max="14605" width="7.88671875" style="3" customWidth="1"/>
    <col min="14606" max="14848" width="9.109375" style="3"/>
    <col min="14849" max="14849" width="3" style="3" customWidth="1"/>
    <col min="14850" max="14850" width="40.44140625" style="3" customWidth="1"/>
    <col min="14851" max="14852" width="9.109375" style="3" customWidth="1"/>
    <col min="14853" max="14853" width="4.44140625" style="3" customWidth="1"/>
    <col min="14854" max="14855" width="9.88671875" style="3" customWidth="1"/>
    <col min="14856" max="14857" width="9.109375" style="3" customWidth="1"/>
    <col min="14858" max="14858" width="8.88671875" style="3" customWidth="1"/>
    <col min="14859" max="14859" width="0.44140625" style="3" customWidth="1"/>
    <col min="14860" max="14860" width="9.109375" style="3" customWidth="1"/>
    <col min="14861" max="14861" width="7.88671875" style="3" customWidth="1"/>
    <col min="14862" max="15104" width="9.109375" style="3"/>
    <col min="15105" max="15105" width="3" style="3" customWidth="1"/>
    <col min="15106" max="15106" width="40.44140625" style="3" customWidth="1"/>
    <col min="15107" max="15108" width="9.109375" style="3" customWidth="1"/>
    <col min="15109" max="15109" width="4.44140625" style="3" customWidth="1"/>
    <col min="15110" max="15111" width="9.88671875" style="3" customWidth="1"/>
    <col min="15112" max="15113" width="9.109375" style="3" customWidth="1"/>
    <col min="15114" max="15114" width="8.88671875" style="3" customWidth="1"/>
    <col min="15115" max="15115" width="0.44140625" style="3" customWidth="1"/>
    <col min="15116" max="15116" width="9.109375" style="3" customWidth="1"/>
    <col min="15117" max="15117" width="7.88671875" style="3" customWidth="1"/>
    <col min="15118" max="15360" width="9.109375" style="3"/>
    <col min="15361" max="15361" width="3" style="3" customWidth="1"/>
    <col min="15362" max="15362" width="40.44140625" style="3" customWidth="1"/>
    <col min="15363" max="15364" width="9.109375" style="3" customWidth="1"/>
    <col min="15365" max="15365" width="4.44140625" style="3" customWidth="1"/>
    <col min="15366" max="15367" width="9.88671875" style="3" customWidth="1"/>
    <col min="15368" max="15369" width="9.109375" style="3" customWidth="1"/>
    <col min="15370" max="15370" width="8.88671875" style="3" customWidth="1"/>
    <col min="15371" max="15371" width="0.44140625" style="3" customWidth="1"/>
    <col min="15372" max="15372" width="9.109375" style="3" customWidth="1"/>
    <col min="15373" max="15373" width="7.88671875" style="3" customWidth="1"/>
    <col min="15374" max="15616" width="9.109375" style="3"/>
    <col min="15617" max="15617" width="3" style="3" customWidth="1"/>
    <col min="15618" max="15618" width="40.44140625" style="3" customWidth="1"/>
    <col min="15619" max="15620" width="9.109375" style="3" customWidth="1"/>
    <col min="15621" max="15621" width="4.44140625" style="3" customWidth="1"/>
    <col min="15622" max="15623" width="9.88671875" style="3" customWidth="1"/>
    <col min="15624" max="15625" width="9.109375" style="3" customWidth="1"/>
    <col min="15626" max="15626" width="8.88671875" style="3" customWidth="1"/>
    <col min="15627" max="15627" width="0.44140625" style="3" customWidth="1"/>
    <col min="15628" max="15628" width="9.109375" style="3" customWidth="1"/>
    <col min="15629" max="15629" width="7.88671875" style="3" customWidth="1"/>
    <col min="15630" max="15872" width="9.109375" style="3"/>
    <col min="15873" max="15873" width="3" style="3" customWidth="1"/>
    <col min="15874" max="15874" width="40.44140625" style="3" customWidth="1"/>
    <col min="15875" max="15876" width="9.109375" style="3" customWidth="1"/>
    <col min="15877" max="15877" width="4.44140625" style="3" customWidth="1"/>
    <col min="15878" max="15879" width="9.88671875" style="3" customWidth="1"/>
    <col min="15880" max="15881" width="9.109375" style="3" customWidth="1"/>
    <col min="15882" max="15882" width="8.88671875" style="3" customWidth="1"/>
    <col min="15883" max="15883" width="0.44140625" style="3" customWidth="1"/>
    <col min="15884" max="15884" width="9.109375" style="3" customWidth="1"/>
    <col min="15885" max="15885" width="7.88671875" style="3" customWidth="1"/>
    <col min="15886" max="16128" width="9.109375" style="3"/>
    <col min="16129" max="16129" width="3" style="3" customWidth="1"/>
    <col min="16130" max="16130" width="40.44140625" style="3" customWidth="1"/>
    <col min="16131" max="16132" width="9.109375" style="3" customWidth="1"/>
    <col min="16133" max="16133" width="4.44140625" style="3" customWidth="1"/>
    <col min="16134" max="16135" width="9.88671875" style="3" customWidth="1"/>
    <col min="16136" max="16137" width="9.109375" style="3" customWidth="1"/>
    <col min="16138" max="16138" width="8.88671875" style="3" customWidth="1"/>
    <col min="16139" max="16139" width="0.44140625" style="3" customWidth="1"/>
    <col min="16140" max="16140" width="9.109375" style="3" customWidth="1"/>
    <col min="16141" max="16141" width="7.88671875" style="3" customWidth="1"/>
    <col min="16142" max="16384" width="9.109375" style="3"/>
  </cols>
  <sheetData>
    <row r="1" spans="1:13" x14ac:dyDescent="0.25">
      <c r="H1" s="285" t="s">
        <v>603</v>
      </c>
      <c r="I1" s="286"/>
      <c r="J1" s="286"/>
      <c r="K1" s="286"/>
      <c r="L1" s="286"/>
      <c r="M1" s="286"/>
    </row>
    <row r="2" spans="1:13" x14ac:dyDescent="0.25">
      <c r="H2" s="286"/>
      <c r="I2" s="286"/>
      <c r="J2" s="286"/>
      <c r="K2" s="286"/>
      <c r="L2" s="286"/>
      <c r="M2" s="286"/>
    </row>
    <row r="5" spans="1:13" x14ac:dyDescent="0.25">
      <c r="A5" s="5" t="s">
        <v>475</v>
      </c>
      <c r="B5" s="5"/>
      <c r="C5" s="5"/>
      <c r="D5" s="5"/>
      <c r="E5" s="5"/>
      <c r="F5" s="5"/>
      <c r="G5" s="5"/>
      <c r="H5" s="5"/>
      <c r="I5" s="5"/>
      <c r="J5" s="5"/>
      <c r="K5" s="5"/>
      <c r="L5" s="5"/>
      <c r="M5" s="5"/>
    </row>
    <row r="6" spans="1:13" x14ac:dyDescent="0.25">
      <c r="A6" s="5" t="s">
        <v>604</v>
      </c>
      <c r="B6" s="5"/>
      <c r="C6" s="5"/>
      <c r="D6" s="5"/>
      <c r="E6" s="5"/>
      <c r="F6" s="5"/>
      <c r="G6" s="5"/>
      <c r="H6" s="5"/>
      <c r="I6" s="5"/>
      <c r="J6" s="5"/>
      <c r="K6" s="5"/>
      <c r="L6" s="5"/>
      <c r="M6" s="5"/>
    </row>
    <row r="7" spans="1:13" x14ac:dyDescent="0.25">
      <c r="A7" s="75"/>
      <c r="B7" s="5" t="str">
        <f>CONCATENATE("на ",[3]ЗАПОЛНИТЬ!$B$18," ",[3]ЗАПОЛНИТЬ!$C$18)</f>
        <v>на 1 січня 2016</v>
      </c>
      <c r="C7" s="5"/>
      <c r="D7" s="5"/>
      <c r="E7" s="5"/>
      <c r="F7" s="5"/>
      <c r="G7" s="5"/>
      <c r="H7" s="5"/>
      <c r="I7" s="5"/>
      <c r="J7" s="5"/>
      <c r="K7" s="5"/>
      <c r="L7" s="5"/>
      <c r="M7" s="5"/>
    </row>
    <row r="10" spans="1:13" x14ac:dyDescent="0.25">
      <c r="B10" s="116" t="s">
        <v>4</v>
      </c>
      <c r="C10" s="15" t="str">
        <f>[3]ЗАПОЛНИТЬ!$B$3</f>
        <v>Відділ освіти Амур-Нижньодніпровської районної у місті Дніпропетровську ради</v>
      </c>
      <c r="D10" s="15"/>
      <c r="E10" s="15"/>
      <c r="F10" s="15"/>
      <c r="G10" s="15"/>
      <c r="H10" s="15"/>
      <c r="I10" s="15"/>
      <c r="J10" s="117" t="str">
        <f>[3]ЗАПОЛНИТЬ!$A$13</f>
        <v>за ЄДРПОУ</v>
      </c>
      <c r="K10" s="12"/>
      <c r="L10" s="288" t="str">
        <f>[3]ЗАПОЛНИТЬ!$B$13</f>
        <v>02142187</v>
      </c>
      <c r="M10" s="290"/>
    </row>
    <row r="11" spans="1:13" x14ac:dyDescent="0.25">
      <c r="B11" s="18" t="s">
        <v>6</v>
      </c>
      <c r="C11" s="289" t="str">
        <f>[3]ЗАПОЛНИТЬ!$B$5</f>
        <v>49023, м. Дніпропетровськ АНД район, пр. Воронцова, 31</v>
      </c>
      <c r="D11" s="289"/>
      <c r="E11" s="289"/>
      <c r="F11" s="289"/>
      <c r="G11" s="289"/>
      <c r="H11" s="289"/>
      <c r="I11" s="289"/>
      <c r="J11" s="117" t="str">
        <f>[3]ЗАПОЛНИТЬ!$A$14</f>
        <v>за КОАТУУ</v>
      </c>
      <c r="K11" s="12"/>
      <c r="L11" s="290">
        <f>[3]ЗАПОЛНИТЬ!$B$14</f>
        <v>1210136300</v>
      </c>
      <c r="M11" s="290"/>
    </row>
    <row r="12" spans="1:13" x14ac:dyDescent="0.25">
      <c r="B12" s="18" t="str">
        <f>[3]Ф.4.3.1.КВК2!$A$11</f>
        <v>Організаційно-правова форма господарювання</v>
      </c>
      <c r="C12" s="291" t="str">
        <f>[3]ЗАПОЛНИТЬ!$D$15</f>
        <v>Орган місцевого самоврядування</v>
      </c>
      <c r="D12" s="291"/>
      <c r="E12" s="291"/>
      <c r="F12" s="291"/>
      <c r="G12" s="291"/>
      <c r="H12" s="291"/>
      <c r="I12" s="291"/>
      <c r="J12" s="117" t="str">
        <f>[3]ЗАПОЛНИТЬ!$A$15</f>
        <v>за КОПФГ</v>
      </c>
      <c r="K12" s="256"/>
      <c r="L12" s="290">
        <f>[3]ЗАПОЛНИТЬ!$B$15</f>
        <v>420</v>
      </c>
      <c r="M12" s="290"/>
    </row>
    <row r="13" spans="1:13" x14ac:dyDescent="0.25">
      <c r="B13" s="162" t="s">
        <v>10</v>
      </c>
      <c r="C13" s="162"/>
      <c r="D13" s="162"/>
      <c r="E13" s="162"/>
      <c r="F13" s="120">
        <f>[3]ЗАПОЛНИТЬ!$H$9</f>
        <v>0</v>
      </c>
      <c r="G13" s="581" t="str">
        <f>IF(F13&gt;0,VLOOKUP(F13,'[3]ДовидникКВК(ГОС)'!A$1:B$65536,2,FALSE),"")</f>
        <v/>
      </c>
      <c r="H13" s="581"/>
      <c r="I13" s="581"/>
      <c r="J13" s="581"/>
      <c r="K13" s="581"/>
      <c r="L13" s="581"/>
      <c r="M13" s="581"/>
    </row>
    <row r="14" spans="1:13" x14ac:dyDescent="0.25">
      <c r="B14" s="21" t="s">
        <v>13</v>
      </c>
      <c r="C14" s="21"/>
      <c r="D14" s="21"/>
      <c r="E14" s="21"/>
      <c r="F14" s="28" t="str">
        <f>[3]ЗАПОЛНИТЬ!$H$10</f>
        <v>10</v>
      </c>
      <c r="G14" s="121" t="str">
        <f>[3]ЗАПОЛНИТЬ!I10</f>
        <v>Орган з питань освіти і науки, молоді</v>
      </c>
      <c r="H14" s="121"/>
      <c r="I14" s="121"/>
      <c r="J14" s="121"/>
      <c r="K14" s="121"/>
      <c r="L14" s="121"/>
      <c r="M14" s="121"/>
    </row>
    <row r="15" spans="1:13" x14ac:dyDescent="0.25">
      <c r="B15" s="582" t="s">
        <v>478</v>
      </c>
      <c r="C15" s="12"/>
      <c r="D15" s="12"/>
      <c r="E15" s="12"/>
      <c r="F15" s="12"/>
      <c r="G15" s="12"/>
      <c r="H15" s="12"/>
      <c r="I15" s="12"/>
      <c r="J15" s="12"/>
      <c r="K15" s="12"/>
      <c r="L15" s="12"/>
      <c r="M15" s="12"/>
    </row>
    <row r="16" spans="1:13" x14ac:dyDescent="0.25">
      <c r="B16" s="12" t="s">
        <v>16</v>
      </c>
    </row>
    <row r="17" spans="1:13" ht="14.4" thickBot="1" x14ac:dyDescent="0.3"/>
    <row r="18" spans="1:13" ht="40.799999999999997" thickTop="1" thickBot="1" x14ac:dyDescent="0.3">
      <c r="A18" s="376" t="s">
        <v>506</v>
      </c>
      <c r="B18" s="376" t="s">
        <v>605</v>
      </c>
      <c r="C18" s="370" t="s">
        <v>606</v>
      </c>
      <c r="D18" s="370"/>
      <c r="E18" s="370"/>
      <c r="F18" s="370" t="s">
        <v>510</v>
      </c>
      <c r="G18" s="370"/>
      <c r="H18" s="370" t="s">
        <v>607</v>
      </c>
      <c r="I18" s="370"/>
      <c r="J18" s="370"/>
      <c r="K18" s="370" t="s">
        <v>608</v>
      </c>
      <c r="L18" s="370"/>
      <c r="M18" s="370"/>
    </row>
    <row r="19" spans="1:13" ht="15" thickTop="1" thickBot="1" x14ac:dyDescent="0.3">
      <c r="A19" s="583">
        <v>1</v>
      </c>
      <c r="B19" s="583">
        <v>2</v>
      </c>
      <c r="C19" s="488">
        <v>3</v>
      </c>
      <c r="D19" s="488"/>
      <c r="E19" s="488"/>
      <c r="F19" s="488">
        <v>4</v>
      </c>
      <c r="G19" s="488"/>
      <c r="H19" s="488">
        <v>5</v>
      </c>
      <c r="I19" s="488"/>
      <c r="J19" s="488"/>
      <c r="K19" s="488">
        <v>6</v>
      </c>
      <c r="L19" s="488"/>
      <c r="M19" s="488"/>
    </row>
    <row r="20" spans="1:13" ht="18.600000000000001" thickTop="1" thickBot="1" x14ac:dyDescent="0.3">
      <c r="A20" s="552"/>
      <c r="B20" s="552" t="s">
        <v>11</v>
      </c>
      <c r="C20" s="292" t="s">
        <v>11</v>
      </c>
      <c r="D20" s="292"/>
      <c r="E20" s="292"/>
      <c r="F20" s="584" t="s">
        <v>11</v>
      </c>
      <c r="G20" s="584"/>
      <c r="H20" s="292" t="s">
        <v>11</v>
      </c>
      <c r="I20" s="292"/>
      <c r="J20" s="292"/>
      <c r="K20" s="585" t="s">
        <v>11</v>
      </c>
      <c r="L20" s="585"/>
      <c r="M20" s="585"/>
    </row>
    <row r="21" spans="1:13" ht="18.600000000000001" thickTop="1" thickBot="1" x14ac:dyDescent="0.3">
      <c r="A21" s="552"/>
      <c r="B21" s="552" t="s">
        <v>11</v>
      </c>
      <c r="C21" s="292" t="s">
        <v>11</v>
      </c>
      <c r="D21" s="292"/>
      <c r="E21" s="292"/>
      <c r="F21" s="584" t="s">
        <v>11</v>
      </c>
      <c r="G21" s="584"/>
      <c r="H21" s="292" t="s">
        <v>11</v>
      </c>
      <c r="I21" s="292"/>
      <c r="J21" s="292"/>
      <c r="K21" s="585" t="s">
        <v>11</v>
      </c>
      <c r="L21" s="585"/>
      <c r="M21" s="585"/>
    </row>
    <row r="22" spans="1:13" ht="18.600000000000001" thickTop="1" thickBot="1" x14ac:dyDescent="0.3">
      <c r="A22" s="552"/>
      <c r="B22" s="552" t="s">
        <v>11</v>
      </c>
      <c r="C22" s="292" t="s">
        <v>11</v>
      </c>
      <c r="D22" s="292"/>
      <c r="E22" s="292"/>
      <c r="F22" s="584" t="s">
        <v>11</v>
      </c>
      <c r="G22" s="584"/>
      <c r="H22" s="292" t="s">
        <v>11</v>
      </c>
      <c r="I22" s="292"/>
      <c r="J22" s="292"/>
      <c r="K22" s="585" t="s">
        <v>11</v>
      </c>
      <c r="L22" s="585"/>
      <c r="M22" s="585"/>
    </row>
    <row r="23" spans="1:13" ht="18.600000000000001" thickTop="1" thickBot="1" x14ac:dyDescent="0.3">
      <c r="A23" s="552"/>
      <c r="B23" s="552" t="s">
        <v>11</v>
      </c>
      <c r="C23" s="292" t="s">
        <v>11</v>
      </c>
      <c r="D23" s="292"/>
      <c r="E23" s="292"/>
      <c r="F23" s="584" t="s">
        <v>11</v>
      </c>
      <c r="G23" s="584"/>
      <c r="H23" s="292" t="s">
        <v>11</v>
      </c>
      <c r="I23" s="292"/>
      <c r="J23" s="292"/>
      <c r="K23" s="585" t="s">
        <v>11</v>
      </c>
      <c r="L23" s="585"/>
      <c r="M23" s="585"/>
    </row>
    <row r="24" spans="1:13" ht="18.600000000000001" thickTop="1" thickBot="1" x14ac:dyDescent="0.3">
      <c r="A24" s="586" t="s">
        <v>575</v>
      </c>
      <c r="B24" s="586"/>
      <c r="C24" s="292"/>
      <c r="D24" s="292"/>
      <c r="E24" s="292"/>
      <c r="F24" s="584" t="s">
        <v>11</v>
      </c>
      <c r="G24" s="587"/>
      <c r="H24" s="292" t="s">
        <v>11</v>
      </c>
      <c r="I24" s="292"/>
      <c r="J24" s="292"/>
      <c r="K24" s="585" t="s">
        <v>11</v>
      </c>
      <c r="L24" s="585"/>
      <c r="M24" s="585"/>
    </row>
    <row r="25" spans="1:13" ht="14.4" thickTop="1" x14ac:dyDescent="0.25"/>
    <row r="26" spans="1:13" x14ac:dyDescent="0.25">
      <c r="B26" s="562"/>
      <c r="C26" s="352" t="str">
        <f>[3]ЗАПОЛНИТЬ!$F$30</f>
        <v>Начальник</v>
      </c>
      <c r="D26" s="76"/>
      <c r="E26" s="76"/>
      <c r="F26" s="146"/>
      <c r="G26" s="146"/>
      <c r="I26" s="110" t="str">
        <f>[3]ЗАПОЛНИТЬ!$F$26</f>
        <v>Л. О. Темченко</v>
      </c>
      <c r="J26" s="110"/>
      <c r="K26" s="110"/>
      <c r="L26" s="110"/>
    </row>
    <row r="27" spans="1:13" x14ac:dyDescent="0.25">
      <c r="C27" s="352"/>
      <c r="D27" s="76"/>
      <c r="E27" s="76"/>
      <c r="F27" s="147" t="s">
        <v>97</v>
      </c>
      <c r="G27" s="147"/>
      <c r="I27" s="113" t="s">
        <v>98</v>
      </c>
      <c r="J27" s="113"/>
    </row>
    <row r="28" spans="1:13" x14ac:dyDescent="0.25">
      <c r="C28" s="352" t="str">
        <f>[3]ЗАПОЛНИТЬ!$F$31</f>
        <v>Головний бухгалтер</v>
      </c>
      <c r="D28" s="76"/>
      <c r="E28" s="76"/>
      <c r="F28" s="146"/>
      <c r="G28" s="146"/>
      <c r="I28" s="110" t="str">
        <f>[3]ЗАПОЛНИТЬ!$F$28</f>
        <v>А. М. Трусевич</v>
      </c>
      <c r="J28" s="110"/>
      <c r="K28" s="110"/>
      <c r="L28" s="110"/>
    </row>
    <row r="29" spans="1:13" x14ac:dyDescent="0.25">
      <c r="B29" s="3" t="str">
        <f>[3]ЗАПОЛНИТЬ!$C$19</f>
        <v>"12" січня 2016</v>
      </c>
      <c r="F29" s="147" t="s">
        <v>97</v>
      </c>
      <c r="G29" s="147"/>
      <c r="I29" s="113" t="s">
        <v>98</v>
      </c>
      <c r="J29" s="113"/>
    </row>
  </sheetData>
  <mergeCells count="51">
    <mergeCell ref="F29:G29"/>
    <mergeCell ref="I29:J29"/>
    <mergeCell ref="F26:G26"/>
    <mergeCell ref="I26:L26"/>
    <mergeCell ref="F27:G27"/>
    <mergeCell ref="I27:J27"/>
    <mergeCell ref="F28:G28"/>
    <mergeCell ref="I28:L28"/>
    <mergeCell ref="C23:E23"/>
    <mergeCell ref="F23:G23"/>
    <mergeCell ref="H23:J23"/>
    <mergeCell ref="K23:M23"/>
    <mergeCell ref="A24:B24"/>
    <mergeCell ref="C24:E24"/>
    <mergeCell ref="F24:G24"/>
    <mergeCell ref="H24:J24"/>
    <mergeCell ref="K24:M24"/>
    <mergeCell ref="C21:E21"/>
    <mergeCell ref="F21:G21"/>
    <mergeCell ref="H21:J21"/>
    <mergeCell ref="K21:M21"/>
    <mergeCell ref="C22:E22"/>
    <mergeCell ref="F22:G22"/>
    <mergeCell ref="H22:J22"/>
    <mergeCell ref="K22:M22"/>
    <mergeCell ref="C19:E19"/>
    <mergeCell ref="F19:G19"/>
    <mergeCell ref="H19:J19"/>
    <mergeCell ref="K19:M19"/>
    <mergeCell ref="C20:E20"/>
    <mergeCell ref="F20:G20"/>
    <mergeCell ref="H20:J20"/>
    <mergeCell ref="K20:M20"/>
    <mergeCell ref="B14:E14"/>
    <mergeCell ref="G14:M14"/>
    <mergeCell ref="C18:E18"/>
    <mergeCell ref="F18:G18"/>
    <mergeCell ref="H18:J18"/>
    <mergeCell ref="K18:M18"/>
    <mergeCell ref="C11:I11"/>
    <mergeCell ref="L11:M11"/>
    <mergeCell ref="C12:I12"/>
    <mergeCell ref="L12:M12"/>
    <mergeCell ref="B13:E13"/>
    <mergeCell ref="G13:M13"/>
    <mergeCell ref="H1:M2"/>
    <mergeCell ref="A5:M5"/>
    <mergeCell ref="A6:M6"/>
    <mergeCell ref="B7:M7"/>
    <mergeCell ref="C10:I10"/>
    <mergeCell ref="L10:M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1.6640625" customWidth="1"/>
    <col min="5" max="5" width="13.4414062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1.6640625" customWidth="1"/>
    <col min="261" max="261" width="13.4414062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1.6640625" customWidth="1"/>
    <col min="517" max="517" width="13.4414062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1.6640625" customWidth="1"/>
    <col min="773" max="773" width="13.4414062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1.6640625" customWidth="1"/>
    <col min="1029" max="1029" width="13.4414062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1.6640625" customWidth="1"/>
    <col min="1285" max="1285" width="13.4414062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1.6640625" customWidth="1"/>
    <col min="1541" max="1541" width="13.4414062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1.6640625" customWidth="1"/>
    <col min="1797" max="1797" width="13.4414062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1.6640625" customWidth="1"/>
    <col min="2053" max="2053" width="13.4414062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1.6640625" customWidth="1"/>
    <col min="2309" max="2309" width="13.4414062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1.6640625" customWidth="1"/>
    <col min="2565" max="2565" width="13.4414062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1.6640625" customWidth="1"/>
    <col min="2821" max="2821" width="13.4414062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1.6640625" customWidth="1"/>
    <col min="3077" max="3077" width="13.4414062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1.6640625" customWidth="1"/>
    <col min="3333" max="3333" width="13.4414062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1.6640625" customWidth="1"/>
    <col min="3589" max="3589" width="13.4414062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1.6640625" customWidth="1"/>
    <col min="3845" max="3845" width="13.4414062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1.6640625" customWidth="1"/>
    <col min="4101" max="4101" width="13.4414062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1.6640625" customWidth="1"/>
    <col min="4357" max="4357" width="13.4414062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1.6640625" customWidth="1"/>
    <col min="4613" max="4613" width="13.4414062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1.6640625" customWidth="1"/>
    <col min="4869" max="4869" width="13.4414062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1.6640625" customWidth="1"/>
    <col min="5125" max="5125" width="13.4414062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1.6640625" customWidth="1"/>
    <col min="5381" max="5381" width="13.4414062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1.6640625" customWidth="1"/>
    <col min="5637" max="5637" width="13.4414062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1.6640625" customWidth="1"/>
    <col min="5893" max="5893" width="13.4414062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1.6640625" customWidth="1"/>
    <col min="6149" max="6149" width="13.4414062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1.6640625" customWidth="1"/>
    <col min="6405" max="6405" width="13.4414062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1.6640625" customWidth="1"/>
    <col min="6661" max="6661" width="13.4414062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1.6640625" customWidth="1"/>
    <col min="6917" max="6917" width="13.4414062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1.6640625" customWidth="1"/>
    <col min="7173" max="7173" width="13.4414062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1.6640625" customWidth="1"/>
    <col min="7429" max="7429" width="13.4414062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1.6640625" customWidth="1"/>
    <col min="7685" max="7685" width="13.4414062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1.6640625" customWidth="1"/>
    <col min="7941" max="7941" width="13.4414062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1.6640625" customWidth="1"/>
    <col min="8197" max="8197" width="13.4414062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1.6640625" customWidth="1"/>
    <col min="8453" max="8453" width="13.4414062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1.6640625" customWidth="1"/>
    <col min="8709" max="8709" width="13.4414062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1.6640625" customWidth="1"/>
    <col min="8965" max="8965" width="13.4414062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1.6640625" customWidth="1"/>
    <col min="9221" max="9221" width="13.4414062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1.6640625" customWidth="1"/>
    <col min="9477" max="9477" width="13.4414062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1.6640625" customWidth="1"/>
    <col min="9733" max="9733" width="13.4414062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1.6640625" customWidth="1"/>
    <col min="9989" max="9989" width="13.4414062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1.6640625" customWidth="1"/>
    <col min="10245" max="10245" width="13.4414062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1.6640625" customWidth="1"/>
    <col min="10501" max="10501" width="13.4414062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1.6640625" customWidth="1"/>
    <col min="10757" max="10757" width="13.4414062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1.6640625" customWidth="1"/>
    <col min="11013" max="11013" width="13.4414062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1.6640625" customWidth="1"/>
    <col min="11269" max="11269" width="13.4414062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1.6640625" customWidth="1"/>
    <col min="11525" max="11525" width="13.4414062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1.6640625" customWidth="1"/>
    <col min="11781" max="11781" width="13.4414062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1.6640625" customWidth="1"/>
    <col min="12037" max="12037" width="13.4414062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1.6640625" customWidth="1"/>
    <col min="12293" max="12293" width="13.4414062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1.6640625" customWidth="1"/>
    <col min="12549" max="12549" width="13.4414062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1.6640625" customWidth="1"/>
    <col min="12805" max="12805" width="13.4414062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1.6640625" customWidth="1"/>
    <col min="13061" max="13061" width="13.4414062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1.6640625" customWidth="1"/>
    <col min="13317" max="13317" width="13.4414062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1.6640625" customWidth="1"/>
    <col min="13573" max="13573" width="13.4414062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1.6640625" customWidth="1"/>
    <col min="13829" max="13829" width="13.4414062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1.6640625" customWidth="1"/>
    <col min="14085" max="14085" width="13.4414062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1.6640625" customWidth="1"/>
    <col min="14341" max="14341" width="13.4414062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1.6640625" customWidth="1"/>
    <col min="14597" max="14597" width="13.4414062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1.6640625" customWidth="1"/>
    <col min="14853" max="14853" width="13.4414062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1.6640625" customWidth="1"/>
    <col min="15109" max="15109" width="13.4414062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1.6640625" customWidth="1"/>
    <col min="15365" max="15365" width="13.4414062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1.6640625" customWidth="1"/>
    <col min="15621" max="15621" width="13.4414062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1.6640625" customWidth="1"/>
    <col min="15877" max="15877" width="13.4414062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1.6640625" customWidth="1"/>
    <col min="16133" max="16133" width="13.4414062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137</v>
      </c>
      <c r="E15" s="23" t="str">
        <f>IF(D15&gt;0,VLOOKUP(D15,[2]ДовидникКФК!A$1:B$65536,2,FALSE),"")</f>
        <v>Позашкільні заклади освіти, заходи із позашкільноі роботи з дітьми</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1.4" x14ac:dyDescent="0.2">
      <c r="A23" s="39" t="s">
        <v>156</v>
      </c>
      <c r="B23" s="39" t="s">
        <v>27</v>
      </c>
      <c r="C23" s="40" t="s">
        <v>28</v>
      </c>
      <c r="D23" s="781">
        <f>D24+D58+D78+D83+D86</f>
        <v>3880926</v>
      </c>
      <c r="E23" s="781">
        <v>3880926</v>
      </c>
      <c r="F23" s="781">
        <f>F24+F58+F78+F83+F86</f>
        <v>0</v>
      </c>
      <c r="G23" s="781">
        <f>G24+G58+G78+G83+G86</f>
        <v>3443848.36</v>
      </c>
      <c r="H23" s="781">
        <f>H24+H58+H78+H83+H86</f>
        <v>3443848.36</v>
      </c>
      <c r="I23" s="781">
        <f>I24+I58+I78+I83+I86</f>
        <v>3451491.8299999996</v>
      </c>
      <c r="J23" s="41">
        <f>F23+G23-H23</f>
        <v>0</v>
      </c>
    </row>
    <row r="24" spans="1:12" s="12" customFormat="1" ht="20.399999999999999" x14ac:dyDescent="0.2">
      <c r="A24" s="35" t="s">
        <v>760</v>
      </c>
      <c r="B24" s="39">
        <v>2000</v>
      </c>
      <c r="C24" s="40" t="s">
        <v>29</v>
      </c>
      <c r="D24" s="781">
        <f t="shared" ref="D24:I24" si="0">D25+D30+D46+D49+D53+D57</f>
        <v>3880926</v>
      </c>
      <c r="E24" s="189">
        <v>0</v>
      </c>
      <c r="F24" s="781">
        <f t="shared" si="0"/>
        <v>0</v>
      </c>
      <c r="G24" s="781">
        <f t="shared" si="0"/>
        <v>3443848.36</v>
      </c>
      <c r="H24" s="781">
        <f t="shared" si="0"/>
        <v>3443848.36</v>
      </c>
      <c r="I24" s="781">
        <f t="shared" si="0"/>
        <v>3451491.8299999996</v>
      </c>
      <c r="J24" s="41">
        <f t="shared" ref="J24:J86" si="1">F24+G24-H24</f>
        <v>0</v>
      </c>
    </row>
    <row r="25" spans="1:12" s="12" customFormat="1" ht="11.4" x14ac:dyDescent="0.2">
      <c r="A25" s="48" t="s">
        <v>30</v>
      </c>
      <c r="B25" s="39">
        <v>2100</v>
      </c>
      <c r="C25" s="40" t="s">
        <v>31</v>
      </c>
      <c r="D25" s="781">
        <f>D26+D29</f>
        <v>2827281</v>
      </c>
      <c r="E25" s="189">
        <v>0</v>
      </c>
      <c r="F25" s="781">
        <f>F26+F29</f>
        <v>0</v>
      </c>
      <c r="G25" s="781">
        <f>G26+G29</f>
        <v>2783400.04</v>
      </c>
      <c r="H25" s="781">
        <f>H26+H29</f>
        <v>2783400.04</v>
      </c>
      <c r="I25" s="781">
        <f>I26+I29</f>
        <v>2783400.04</v>
      </c>
      <c r="J25" s="41">
        <f t="shared" si="1"/>
        <v>0</v>
      </c>
    </row>
    <row r="26" spans="1:12" s="12" customFormat="1" ht="13.2" x14ac:dyDescent="0.3">
      <c r="A26" s="49" t="s">
        <v>32</v>
      </c>
      <c r="B26" s="50">
        <v>2110</v>
      </c>
      <c r="C26" s="133" t="s">
        <v>33</v>
      </c>
      <c r="D26" s="783">
        <f t="shared" ref="D26:I26" si="2">SUM(D27:D28)</f>
        <v>2074308</v>
      </c>
      <c r="E26" s="784">
        <v>2074308</v>
      </c>
      <c r="F26" s="783">
        <f t="shared" si="2"/>
        <v>0</v>
      </c>
      <c r="G26" s="783">
        <f t="shared" si="2"/>
        <v>2055038.2</v>
      </c>
      <c r="H26" s="783">
        <f t="shared" si="2"/>
        <v>2055038.2</v>
      </c>
      <c r="I26" s="783">
        <f t="shared" si="2"/>
        <v>2055038.2</v>
      </c>
      <c r="J26" s="93">
        <f t="shared" si="1"/>
        <v>0</v>
      </c>
    </row>
    <row r="27" spans="1:12" s="12" customFormat="1" ht="20.399999999999999" x14ac:dyDescent="0.3">
      <c r="A27" s="51" t="s">
        <v>34</v>
      </c>
      <c r="B27" s="35">
        <v>2111</v>
      </c>
      <c r="C27" s="166" t="s">
        <v>35</v>
      </c>
      <c r="D27" s="784">
        <v>2074308</v>
      </c>
      <c r="E27" s="168">
        <v>0</v>
      </c>
      <c r="F27" s="786">
        <v>0</v>
      </c>
      <c r="G27" s="786">
        <v>2055038.2</v>
      </c>
      <c r="H27" s="786">
        <f>G27</f>
        <v>2055038.2</v>
      </c>
      <c r="I27" s="786">
        <v>2055038.2</v>
      </c>
      <c r="J27" s="128">
        <f t="shared" si="1"/>
        <v>0</v>
      </c>
    </row>
    <row r="28" spans="1:12" s="12" customFormat="1" ht="51" x14ac:dyDescent="0.3">
      <c r="A28" s="51" t="s">
        <v>36</v>
      </c>
      <c r="B28" s="35">
        <v>2112</v>
      </c>
      <c r="C28" s="166" t="s">
        <v>37</v>
      </c>
      <c r="D28" s="845"/>
      <c r="E28" s="787">
        <v>0</v>
      </c>
      <c r="F28" s="786">
        <v>0</v>
      </c>
      <c r="G28" s="786">
        <v>0</v>
      </c>
      <c r="H28" s="786">
        <v>0</v>
      </c>
      <c r="I28" s="786">
        <v>0</v>
      </c>
      <c r="J28" s="128">
        <f t="shared" si="1"/>
        <v>0</v>
      </c>
    </row>
    <row r="29" spans="1:12" s="12" customFormat="1" ht="30.6" x14ac:dyDescent="0.3">
      <c r="A29" s="52" t="s">
        <v>38</v>
      </c>
      <c r="B29" s="50">
        <v>2120</v>
      </c>
      <c r="C29" s="133" t="s">
        <v>39</v>
      </c>
      <c r="D29" s="788">
        <v>752973</v>
      </c>
      <c r="E29" s="789">
        <v>752973</v>
      </c>
      <c r="F29" s="790">
        <v>0</v>
      </c>
      <c r="G29" s="790">
        <v>728361.84</v>
      </c>
      <c r="H29" s="790">
        <f>G29</f>
        <v>728361.84</v>
      </c>
      <c r="I29" s="790">
        <v>728361.84</v>
      </c>
      <c r="J29" s="93">
        <f t="shared" si="1"/>
        <v>0</v>
      </c>
    </row>
    <row r="30" spans="1:12" s="12" customFormat="1" ht="11.25" customHeight="1" x14ac:dyDescent="0.2">
      <c r="A30" s="53" t="s">
        <v>40</v>
      </c>
      <c r="B30" s="39">
        <v>2200</v>
      </c>
      <c r="C30" s="40" t="s">
        <v>41</v>
      </c>
      <c r="D30" s="791">
        <f>SUM(D31:D37)+D43</f>
        <v>1041934</v>
      </c>
      <c r="E30" s="168">
        <v>0</v>
      </c>
      <c r="F30" s="791">
        <f>SUM(F31:F37)+F43</f>
        <v>0</v>
      </c>
      <c r="G30" s="791">
        <f>SUM(G31:G37)+G43</f>
        <v>648811</v>
      </c>
      <c r="H30" s="791">
        <f>SUM(H31:H37)+H43</f>
        <v>648811</v>
      </c>
      <c r="I30" s="791">
        <f>SUM(I31:I37)+I43</f>
        <v>656454.47</v>
      </c>
      <c r="J30" s="41">
        <f t="shared" si="1"/>
        <v>0</v>
      </c>
    </row>
    <row r="31" spans="1:12" s="12" customFormat="1" ht="12" customHeight="1" x14ac:dyDescent="0.3">
      <c r="A31" s="49" t="s">
        <v>42</v>
      </c>
      <c r="B31" s="50">
        <v>2210</v>
      </c>
      <c r="C31" s="133" t="s">
        <v>43</v>
      </c>
      <c r="D31" s="821">
        <v>11098</v>
      </c>
      <c r="E31" s="168">
        <v>0</v>
      </c>
      <c r="F31" s="790">
        <v>0</v>
      </c>
      <c r="G31" s="790">
        <v>2286.6799999999998</v>
      </c>
      <c r="H31" s="790">
        <v>2286.6799999999998</v>
      </c>
      <c r="I31" s="790">
        <v>9930.15</v>
      </c>
      <c r="J31" s="93">
        <f t="shared" si="1"/>
        <v>0</v>
      </c>
    </row>
    <row r="32" spans="1:12" s="12" customFormat="1" ht="51" x14ac:dyDescent="0.2">
      <c r="A32" s="49" t="s">
        <v>44</v>
      </c>
      <c r="B32" s="50">
        <v>2220</v>
      </c>
      <c r="C32" s="50">
        <v>100</v>
      </c>
      <c r="D32" s="790">
        <v>0</v>
      </c>
      <c r="E32" s="790">
        <v>0</v>
      </c>
      <c r="F32" s="790">
        <v>0</v>
      </c>
      <c r="G32" s="790">
        <v>0</v>
      </c>
      <c r="H32" s="790">
        <v>0</v>
      </c>
      <c r="I32" s="790">
        <v>0</v>
      </c>
      <c r="J32" s="93">
        <f t="shared" si="1"/>
        <v>0</v>
      </c>
    </row>
    <row r="33" spans="1:10" s="12" customFormat="1" ht="20.399999999999999" x14ac:dyDescent="0.2">
      <c r="A33" s="49" t="s">
        <v>45</v>
      </c>
      <c r="B33" s="50">
        <v>2230</v>
      </c>
      <c r="C33" s="50">
        <v>110</v>
      </c>
      <c r="D33" s="790">
        <v>0</v>
      </c>
      <c r="E33" s="790">
        <v>0</v>
      </c>
      <c r="F33" s="790">
        <v>0</v>
      </c>
      <c r="G33" s="790">
        <v>0</v>
      </c>
      <c r="H33" s="790">
        <v>0</v>
      </c>
      <c r="I33" s="790">
        <v>0</v>
      </c>
      <c r="J33" s="93">
        <f t="shared" si="1"/>
        <v>0</v>
      </c>
    </row>
    <row r="34" spans="1:10" s="12" customFormat="1" ht="40.799999999999997" x14ac:dyDescent="0.3">
      <c r="A34" s="49" t="s">
        <v>46</v>
      </c>
      <c r="B34" s="50">
        <v>2240</v>
      </c>
      <c r="C34" s="50">
        <v>120</v>
      </c>
      <c r="D34" s="789">
        <v>253548</v>
      </c>
      <c r="E34" s="168">
        <v>0</v>
      </c>
      <c r="F34" s="790">
        <v>0</v>
      </c>
      <c r="G34" s="790">
        <v>148180.01999999999</v>
      </c>
      <c r="H34" s="790">
        <f>G34</f>
        <v>148180.01999999999</v>
      </c>
      <c r="I34" s="790">
        <v>148180.01999999999</v>
      </c>
      <c r="J34" s="93">
        <f t="shared" si="1"/>
        <v>0</v>
      </c>
    </row>
    <row r="35" spans="1:10" s="12" customFormat="1" ht="30.6" x14ac:dyDescent="0.2">
      <c r="A35" s="49" t="s">
        <v>47</v>
      </c>
      <c r="B35" s="50">
        <v>2250</v>
      </c>
      <c r="C35" s="50">
        <v>130</v>
      </c>
      <c r="D35" s="790">
        <v>0</v>
      </c>
      <c r="E35" s="783">
        <v>0</v>
      </c>
      <c r="F35" s="790">
        <v>0</v>
      </c>
      <c r="G35" s="790">
        <v>0</v>
      </c>
      <c r="H35" s="790">
        <v>0</v>
      </c>
      <c r="I35" s="790">
        <v>0</v>
      </c>
      <c r="J35" s="93">
        <f t="shared" si="1"/>
        <v>0</v>
      </c>
    </row>
    <row r="36" spans="1:10" s="12" customFormat="1" ht="51" x14ac:dyDescent="0.2">
      <c r="A36" s="52" t="s">
        <v>48</v>
      </c>
      <c r="B36" s="50">
        <v>2260</v>
      </c>
      <c r="C36" s="50">
        <v>140</v>
      </c>
      <c r="D36" s="790">
        <v>0</v>
      </c>
      <c r="E36" s="783">
        <v>0</v>
      </c>
      <c r="F36" s="790">
        <v>0</v>
      </c>
      <c r="G36" s="790">
        <v>0</v>
      </c>
      <c r="H36" s="790">
        <v>0</v>
      </c>
      <c r="I36" s="790">
        <v>0</v>
      </c>
      <c r="J36" s="93">
        <f t="shared" si="1"/>
        <v>0</v>
      </c>
    </row>
    <row r="37" spans="1:10" s="12" customFormat="1" ht="40.799999999999997" x14ac:dyDescent="0.2">
      <c r="A37" s="52" t="s">
        <v>49</v>
      </c>
      <c r="B37" s="50">
        <v>2270</v>
      </c>
      <c r="C37" s="50">
        <v>150</v>
      </c>
      <c r="D37" s="783">
        <f>SUM(D38:D42)</f>
        <v>777288</v>
      </c>
      <c r="E37" s="790">
        <v>777288</v>
      </c>
      <c r="F37" s="783">
        <f>SUM(F38:F42)</f>
        <v>0</v>
      </c>
      <c r="G37" s="783">
        <f>SUM(G38:G42)</f>
        <v>498344.30000000005</v>
      </c>
      <c r="H37" s="783">
        <f>G37</f>
        <v>498344.30000000005</v>
      </c>
      <c r="I37" s="783">
        <f>SUM(I38:I42)</f>
        <v>498344.30000000005</v>
      </c>
      <c r="J37" s="93">
        <f t="shared" si="1"/>
        <v>0</v>
      </c>
    </row>
    <row r="38" spans="1:10" s="12" customFormat="1" ht="30.6" x14ac:dyDescent="0.3">
      <c r="A38" s="51" t="s">
        <v>50</v>
      </c>
      <c r="B38" s="35">
        <v>2271</v>
      </c>
      <c r="C38" s="35">
        <v>160</v>
      </c>
      <c r="D38" s="789">
        <v>473279</v>
      </c>
      <c r="E38" s="189">
        <v>0</v>
      </c>
      <c r="F38" s="786">
        <v>0</v>
      </c>
      <c r="G38" s="786">
        <v>256823.67</v>
      </c>
      <c r="H38" s="783">
        <f>G38</f>
        <v>256823.67</v>
      </c>
      <c r="I38" s="786">
        <v>256823.67</v>
      </c>
      <c r="J38" s="128">
        <f t="shared" si="1"/>
        <v>0</v>
      </c>
    </row>
    <row r="39" spans="1:10" s="12" customFormat="1" ht="51" x14ac:dyDescent="0.3">
      <c r="A39" s="51" t="s">
        <v>51</v>
      </c>
      <c r="B39" s="35">
        <v>2272</v>
      </c>
      <c r="C39" s="35">
        <v>170</v>
      </c>
      <c r="D39" s="784">
        <v>2718</v>
      </c>
      <c r="E39" s="189">
        <v>0</v>
      </c>
      <c r="F39" s="786">
        <v>0</v>
      </c>
      <c r="G39" s="786">
        <v>2242.38</v>
      </c>
      <c r="H39" s="783">
        <f>G39</f>
        <v>2242.38</v>
      </c>
      <c r="I39" s="786">
        <v>2242.38</v>
      </c>
      <c r="J39" s="128">
        <f t="shared" si="1"/>
        <v>0</v>
      </c>
    </row>
    <row r="40" spans="1:10" s="12" customFormat="1" ht="30.6" x14ac:dyDescent="0.3">
      <c r="A40" s="51" t="s">
        <v>52</v>
      </c>
      <c r="B40" s="35">
        <v>2273</v>
      </c>
      <c r="C40" s="35">
        <v>180</v>
      </c>
      <c r="D40" s="789">
        <v>49400</v>
      </c>
      <c r="E40" s="189">
        <v>0</v>
      </c>
      <c r="F40" s="786">
        <v>0</v>
      </c>
      <c r="G40" s="786">
        <v>37706.99</v>
      </c>
      <c r="H40" s="783">
        <f>G40</f>
        <v>37706.99</v>
      </c>
      <c r="I40" s="786">
        <v>37706.99</v>
      </c>
      <c r="J40" s="128">
        <f t="shared" si="1"/>
        <v>0</v>
      </c>
    </row>
    <row r="41" spans="1:10" s="12" customFormat="1" ht="30.6" x14ac:dyDescent="0.3">
      <c r="A41" s="51" t="s">
        <v>53</v>
      </c>
      <c r="B41" s="35">
        <v>2274</v>
      </c>
      <c r="C41" s="35">
        <v>190</v>
      </c>
      <c r="D41" s="789">
        <v>251891</v>
      </c>
      <c r="E41" s="189">
        <v>0</v>
      </c>
      <c r="F41" s="786">
        <v>0</v>
      </c>
      <c r="G41" s="786">
        <v>201571.26</v>
      </c>
      <c r="H41" s="783">
        <f>G41</f>
        <v>201571.26</v>
      </c>
      <c r="I41" s="786">
        <v>201571.26</v>
      </c>
      <c r="J41" s="128">
        <f t="shared" si="1"/>
        <v>0</v>
      </c>
    </row>
    <row r="42" spans="1:10" s="12" customFormat="1" ht="30.6" x14ac:dyDescent="0.2">
      <c r="A42" s="51" t="s">
        <v>54</v>
      </c>
      <c r="B42" s="35">
        <v>2275</v>
      </c>
      <c r="C42" s="35">
        <v>200</v>
      </c>
      <c r="D42" s="786">
        <v>0</v>
      </c>
      <c r="E42" s="787">
        <v>0</v>
      </c>
      <c r="F42" s="786">
        <v>0</v>
      </c>
      <c r="G42" s="786">
        <v>0</v>
      </c>
      <c r="H42" s="786">
        <v>0</v>
      </c>
      <c r="I42" s="786">
        <v>0</v>
      </c>
      <c r="J42" s="128">
        <f t="shared" si="1"/>
        <v>0</v>
      </c>
    </row>
    <row r="43" spans="1:10" s="12" customFormat="1" ht="13.5" customHeight="1" x14ac:dyDescent="0.2">
      <c r="A43" s="52" t="s">
        <v>55</v>
      </c>
      <c r="B43" s="50">
        <v>2280</v>
      </c>
      <c r="C43" s="50">
        <v>210</v>
      </c>
      <c r="D43" s="783">
        <f>SUM(D44:D45)</f>
        <v>0</v>
      </c>
      <c r="E43" s="783">
        <v>0</v>
      </c>
      <c r="F43" s="783">
        <f>SUM(F44:F45)</f>
        <v>0</v>
      </c>
      <c r="G43" s="783">
        <f>SUM(G44:G45)</f>
        <v>0</v>
      </c>
      <c r="H43" s="783">
        <f>SUM(H44:H45)</f>
        <v>0</v>
      </c>
      <c r="I43" s="783">
        <f>SUM(I44:I45)</f>
        <v>0</v>
      </c>
      <c r="J43" s="93">
        <f t="shared" si="1"/>
        <v>0</v>
      </c>
    </row>
    <row r="44" spans="1:10" s="12" customFormat="1" ht="12.75" customHeight="1" x14ac:dyDescent="0.2">
      <c r="A44" s="134" t="s">
        <v>56</v>
      </c>
      <c r="B44" s="35">
        <v>2281</v>
      </c>
      <c r="C44" s="35">
        <v>220</v>
      </c>
      <c r="D44" s="786">
        <v>0</v>
      </c>
      <c r="E44" s="786">
        <v>0</v>
      </c>
      <c r="F44" s="786">
        <v>0</v>
      </c>
      <c r="G44" s="786">
        <v>0</v>
      </c>
      <c r="H44" s="786">
        <v>0</v>
      </c>
      <c r="I44" s="786">
        <v>0</v>
      </c>
      <c r="J44" s="128">
        <f t="shared" si="1"/>
        <v>0</v>
      </c>
    </row>
    <row r="45" spans="1:10" s="12" customFormat="1" ht="12.75" customHeight="1" x14ac:dyDescent="0.2">
      <c r="A45" s="67" t="s">
        <v>57</v>
      </c>
      <c r="B45" s="35">
        <v>2282</v>
      </c>
      <c r="C45" s="35">
        <v>230</v>
      </c>
      <c r="D45" s="786">
        <v>0</v>
      </c>
      <c r="E45" s="786">
        <v>0</v>
      </c>
      <c r="F45" s="786">
        <v>0</v>
      </c>
      <c r="G45" s="786">
        <v>0</v>
      </c>
      <c r="H45" s="786">
        <v>0</v>
      </c>
      <c r="I45" s="786">
        <v>0</v>
      </c>
      <c r="J45" s="128">
        <f t="shared" si="1"/>
        <v>0</v>
      </c>
    </row>
    <row r="46" spans="1:10" s="12" customFormat="1" ht="40.799999999999997" x14ac:dyDescent="0.2">
      <c r="A46" s="48" t="s">
        <v>58</v>
      </c>
      <c r="B46" s="39">
        <v>2400</v>
      </c>
      <c r="C46" s="39">
        <v>240</v>
      </c>
      <c r="D46" s="791">
        <f t="shared" ref="D46:I46" si="3">SUM(D47:D48)</f>
        <v>0</v>
      </c>
      <c r="E46" s="791">
        <f t="shared" si="3"/>
        <v>0</v>
      </c>
      <c r="F46" s="791">
        <f t="shared" si="3"/>
        <v>0</v>
      </c>
      <c r="G46" s="791">
        <f t="shared" si="3"/>
        <v>0</v>
      </c>
      <c r="H46" s="791">
        <f t="shared" si="3"/>
        <v>0</v>
      </c>
      <c r="I46" s="791">
        <f t="shared" si="3"/>
        <v>0</v>
      </c>
      <c r="J46" s="41">
        <f t="shared" si="1"/>
        <v>0</v>
      </c>
    </row>
    <row r="47" spans="1:10" s="12" customFormat="1" ht="51" x14ac:dyDescent="0.2">
      <c r="A47" s="55" t="s">
        <v>59</v>
      </c>
      <c r="B47" s="50">
        <v>2410</v>
      </c>
      <c r="C47" s="50">
        <v>250</v>
      </c>
      <c r="D47" s="185">
        <v>0</v>
      </c>
      <c r="E47" s="184">
        <v>0</v>
      </c>
      <c r="F47" s="185">
        <v>0</v>
      </c>
      <c r="G47" s="185">
        <v>0</v>
      </c>
      <c r="H47" s="185">
        <v>0</v>
      </c>
      <c r="I47" s="185">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7152</v>
      </c>
      <c r="E53" s="192">
        <v>7152</v>
      </c>
      <c r="F53" s="191">
        <f t="shared" si="5"/>
        <v>0</v>
      </c>
      <c r="G53" s="191">
        <f t="shared" si="5"/>
        <v>7150</v>
      </c>
      <c r="H53" s="191">
        <f t="shared" si="5"/>
        <v>7150</v>
      </c>
      <c r="I53" s="191">
        <f t="shared" si="5"/>
        <v>7150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3">
      <c r="A56" s="52" t="s">
        <v>68</v>
      </c>
      <c r="B56" s="50">
        <v>2730</v>
      </c>
      <c r="C56" s="50">
        <v>340</v>
      </c>
      <c r="D56" s="822">
        <v>7152</v>
      </c>
      <c r="E56" s="168">
        <v>0</v>
      </c>
      <c r="F56" s="189">
        <v>0</v>
      </c>
      <c r="G56" s="189">
        <v>7150</v>
      </c>
      <c r="H56" s="189">
        <v>7150</v>
      </c>
      <c r="I56" s="189">
        <v>7150</v>
      </c>
      <c r="J56" s="93">
        <f t="shared" si="1"/>
        <v>0</v>
      </c>
    </row>
    <row r="57" spans="1:10" s="12" customFormat="1" ht="20.399999999999999" x14ac:dyDescent="0.3">
      <c r="A57" s="53" t="s">
        <v>69</v>
      </c>
      <c r="B57" s="39">
        <v>2800</v>
      </c>
      <c r="C57" s="39">
        <v>350</v>
      </c>
      <c r="D57" s="822">
        <v>4559</v>
      </c>
      <c r="E57" s="168">
        <v>0</v>
      </c>
      <c r="F57" s="192">
        <v>0</v>
      </c>
      <c r="G57" s="192">
        <v>4487.32</v>
      </c>
      <c r="H57" s="192">
        <v>4487.32</v>
      </c>
      <c r="I57" s="192">
        <v>4487.32</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E23-E26-E29-E37-E53</f>
        <v>269205</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sqref="A1:XFD1048576"/>
    </sheetView>
  </sheetViews>
  <sheetFormatPr defaultColWidth="9.109375" defaultRowHeight="13.8" x14ac:dyDescent="0.25"/>
  <cols>
    <col min="1" max="1" width="40.109375" style="3" customWidth="1"/>
    <col min="2" max="2" width="5.33203125" style="3" bestFit="1" customWidth="1"/>
    <col min="3" max="3" width="9.109375" style="3" customWidth="1"/>
    <col min="4" max="4" width="18" style="3" customWidth="1"/>
    <col min="5" max="5" width="11.88671875" style="3" customWidth="1"/>
    <col min="6" max="6" width="17.5546875" style="3" customWidth="1"/>
    <col min="7" max="256" width="9.109375" style="3"/>
    <col min="257" max="257" width="40.109375" style="3" customWidth="1"/>
    <col min="258" max="258" width="5.33203125" style="3" bestFit="1" customWidth="1"/>
    <col min="259" max="259" width="9.109375" style="3" customWidth="1"/>
    <col min="260" max="260" width="18" style="3" customWidth="1"/>
    <col min="261" max="261" width="11.88671875" style="3" customWidth="1"/>
    <col min="262" max="262" width="17.5546875" style="3" customWidth="1"/>
    <col min="263" max="512" width="9.109375" style="3"/>
    <col min="513" max="513" width="40.109375" style="3" customWidth="1"/>
    <col min="514" max="514" width="5.33203125" style="3" bestFit="1" customWidth="1"/>
    <col min="515" max="515" width="9.109375" style="3" customWidth="1"/>
    <col min="516" max="516" width="18" style="3" customWidth="1"/>
    <col min="517" max="517" width="11.88671875" style="3" customWidth="1"/>
    <col min="518" max="518" width="17.5546875" style="3" customWidth="1"/>
    <col min="519" max="768" width="9.109375" style="3"/>
    <col min="769" max="769" width="40.109375" style="3" customWidth="1"/>
    <col min="770" max="770" width="5.33203125" style="3" bestFit="1" customWidth="1"/>
    <col min="771" max="771" width="9.109375" style="3" customWidth="1"/>
    <col min="772" max="772" width="18" style="3" customWidth="1"/>
    <col min="773" max="773" width="11.88671875" style="3" customWidth="1"/>
    <col min="774" max="774" width="17.5546875" style="3" customWidth="1"/>
    <col min="775" max="1024" width="9.109375" style="3"/>
    <col min="1025" max="1025" width="40.109375" style="3" customWidth="1"/>
    <col min="1026" max="1026" width="5.33203125" style="3" bestFit="1" customWidth="1"/>
    <col min="1027" max="1027" width="9.109375" style="3" customWidth="1"/>
    <col min="1028" max="1028" width="18" style="3" customWidth="1"/>
    <col min="1029" max="1029" width="11.88671875" style="3" customWidth="1"/>
    <col min="1030" max="1030" width="17.5546875" style="3" customWidth="1"/>
    <col min="1031" max="1280" width="9.109375" style="3"/>
    <col min="1281" max="1281" width="40.109375" style="3" customWidth="1"/>
    <col min="1282" max="1282" width="5.33203125" style="3" bestFit="1" customWidth="1"/>
    <col min="1283" max="1283" width="9.109375" style="3" customWidth="1"/>
    <col min="1284" max="1284" width="18" style="3" customWidth="1"/>
    <col min="1285" max="1285" width="11.88671875" style="3" customWidth="1"/>
    <col min="1286" max="1286" width="17.5546875" style="3" customWidth="1"/>
    <col min="1287" max="1536" width="9.109375" style="3"/>
    <col min="1537" max="1537" width="40.109375" style="3" customWidth="1"/>
    <col min="1538" max="1538" width="5.33203125" style="3" bestFit="1" customWidth="1"/>
    <col min="1539" max="1539" width="9.109375" style="3" customWidth="1"/>
    <col min="1540" max="1540" width="18" style="3" customWidth="1"/>
    <col min="1541" max="1541" width="11.88671875" style="3" customWidth="1"/>
    <col min="1542" max="1542" width="17.5546875" style="3" customWidth="1"/>
    <col min="1543" max="1792" width="9.109375" style="3"/>
    <col min="1793" max="1793" width="40.109375" style="3" customWidth="1"/>
    <col min="1794" max="1794" width="5.33203125" style="3" bestFit="1" customWidth="1"/>
    <col min="1795" max="1795" width="9.109375" style="3" customWidth="1"/>
    <col min="1796" max="1796" width="18" style="3" customWidth="1"/>
    <col min="1797" max="1797" width="11.88671875" style="3" customWidth="1"/>
    <col min="1798" max="1798" width="17.5546875" style="3" customWidth="1"/>
    <col min="1799" max="2048" width="9.109375" style="3"/>
    <col min="2049" max="2049" width="40.109375" style="3" customWidth="1"/>
    <col min="2050" max="2050" width="5.33203125" style="3" bestFit="1" customWidth="1"/>
    <col min="2051" max="2051" width="9.109375" style="3" customWidth="1"/>
    <col min="2052" max="2052" width="18" style="3" customWidth="1"/>
    <col min="2053" max="2053" width="11.88671875" style="3" customWidth="1"/>
    <col min="2054" max="2054" width="17.5546875" style="3" customWidth="1"/>
    <col min="2055" max="2304" width="9.109375" style="3"/>
    <col min="2305" max="2305" width="40.109375" style="3" customWidth="1"/>
    <col min="2306" max="2306" width="5.33203125" style="3" bestFit="1" customWidth="1"/>
    <col min="2307" max="2307" width="9.109375" style="3" customWidth="1"/>
    <col min="2308" max="2308" width="18" style="3" customWidth="1"/>
    <col min="2309" max="2309" width="11.88671875" style="3" customWidth="1"/>
    <col min="2310" max="2310" width="17.5546875" style="3" customWidth="1"/>
    <col min="2311" max="2560" width="9.109375" style="3"/>
    <col min="2561" max="2561" width="40.109375" style="3" customWidth="1"/>
    <col min="2562" max="2562" width="5.33203125" style="3" bestFit="1" customWidth="1"/>
    <col min="2563" max="2563" width="9.109375" style="3" customWidth="1"/>
    <col min="2564" max="2564" width="18" style="3" customWidth="1"/>
    <col min="2565" max="2565" width="11.88671875" style="3" customWidth="1"/>
    <col min="2566" max="2566" width="17.5546875" style="3" customWidth="1"/>
    <col min="2567" max="2816" width="9.109375" style="3"/>
    <col min="2817" max="2817" width="40.109375" style="3" customWidth="1"/>
    <col min="2818" max="2818" width="5.33203125" style="3" bestFit="1" customWidth="1"/>
    <col min="2819" max="2819" width="9.109375" style="3" customWidth="1"/>
    <col min="2820" max="2820" width="18" style="3" customWidth="1"/>
    <col min="2821" max="2821" width="11.88671875" style="3" customWidth="1"/>
    <col min="2822" max="2822" width="17.5546875" style="3" customWidth="1"/>
    <col min="2823" max="3072" width="9.109375" style="3"/>
    <col min="3073" max="3073" width="40.109375" style="3" customWidth="1"/>
    <col min="3074" max="3074" width="5.33203125" style="3" bestFit="1" customWidth="1"/>
    <col min="3075" max="3075" width="9.109375" style="3" customWidth="1"/>
    <col min="3076" max="3076" width="18" style="3" customWidth="1"/>
    <col min="3077" max="3077" width="11.88671875" style="3" customWidth="1"/>
    <col min="3078" max="3078" width="17.5546875" style="3" customWidth="1"/>
    <col min="3079" max="3328" width="9.109375" style="3"/>
    <col min="3329" max="3329" width="40.109375" style="3" customWidth="1"/>
    <col min="3330" max="3330" width="5.33203125" style="3" bestFit="1" customWidth="1"/>
    <col min="3331" max="3331" width="9.109375" style="3" customWidth="1"/>
    <col min="3332" max="3332" width="18" style="3" customWidth="1"/>
    <col min="3333" max="3333" width="11.88671875" style="3" customWidth="1"/>
    <col min="3334" max="3334" width="17.5546875" style="3" customWidth="1"/>
    <col min="3335" max="3584" width="9.109375" style="3"/>
    <col min="3585" max="3585" width="40.109375" style="3" customWidth="1"/>
    <col min="3586" max="3586" width="5.33203125" style="3" bestFit="1" customWidth="1"/>
    <col min="3587" max="3587" width="9.109375" style="3" customWidth="1"/>
    <col min="3588" max="3588" width="18" style="3" customWidth="1"/>
    <col min="3589" max="3589" width="11.88671875" style="3" customWidth="1"/>
    <col min="3590" max="3590" width="17.5546875" style="3" customWidth="1"/>
    <col min="3591" max="3840" width="9.109375" style="3"/>
    <col min="3841" max="3841" width="40.109375" style="3" customWidth="1"/>
    <col min="3842" max="3842" width="5.33203125" style="3" bestFit="1" customWidth="1"/>
    <col min="3843" max="3843" width="9.109375" style="3" customWidth="1"/>
    <col min="3844" max="3844" width="18" style="3" customWidth="1"/>
    <col min="3845" max="3845" width="11.88671875" style="3" customWidth="1"/>
    <col min="3846" max="3846" width="17.5546875" style="3" customWidth="1"/>
    <col min="3847" max="4096" width="9.109375" style="3"/>
    <col min="4097" max="4097" width="40.109375" style="3" customWidth="1"/>
    <col min="4098" max="4098" width="5.33203125" style="3" bestFit="1" customWidth="1"/>
    <col min="4099" max="4099" width="9.109375" style="3" customWidth="1"/>
    <col min="4100" max="4100" width="18" style="3" customWidth="1"/>
    <col min="4101" max="4101" width="11.88671875" style="3" customWidth="1"/>
    <col min="4102" max="4102" width="17.5546875" style="3" customWidth="1"/>
    <col min="4103" max="4352" width="9.109375" style="3"/>
    <col min="4353" max="4353" width="40.109375" style="3" customWidth="1"/>
    <col min="4354" max="4354" width="5.33203125" style="3" bestFit="1" customWidth="1"/>
    <col min="4355" max="4355" width="9.109375" style="3" customWidth="1"/>
    <col min="4356" max="4356" width="18" style="3" customWidth="1"/>
    <col min="4357" max="4357" width="11.88671875" style="3" customWidth="1"/>
    <col min="4358" max="4358" width="17.5546875" style="3" customWidth="1"/>
    <col min="4359" max="4608" width="9.109375" style="3"/>
    <col min="4609" max="4609" width="40.109375" style="3" customWidth="1"/>
    <col min="4610" max="4610" width="5.33203125" style="3" bestFit="1" customWidth="1"/>
    <col min="4611" max="4611" width="9.109375" style="3" customWidth="1"/>
    <col min="4612" max="4612" width="18" style="3" customWidth="1"/>
    <col min="4613" max="4613" width="11.88671875" style="3" customWidth="1"/>
    <col min="4614" max="4614" width="17.5546875" style="3" customWidth="1"/>
    <col min="4615" max="4864" width="9.109375" style="3"/>
    <col min="4865" max="4865" width="40.109375" style="3" customWidth="1"/>
    <col min="4866" max="4866" width="5.33203125" style="3" bestFit="1" customWidth="1"/>
    <col min="4867" max="4867" width="9.109375" style="3" customWidth="1"/>
    <col min="4868" max="4868" width="18" style="3" customWidth="1"/>
    <col min="4869" max="4869" width="11.88671875" style="3" customWidth="1"/>
    <col min="4870" max="4870" width="17.5546875" style="3" customWidth="1"/>
    <col min="4871" max="5120" width="9.109375" style="3"/>
    <col min="5121" max="5121" width="40.109375" style="3" customWidth="1"/>
    <col min="5122" max="5122" width="5.33203125" style="3" bestFit="1" customWidth="1"/>
    <col min="5123" max="5123" width="9.109375" style="3" customWidth="1"/>
    <col min="5124" max="5124" width="18" style="3" customWidth="1"/>
    <col min="5125" max="5125" width="11.88671875" style="3" customWidth="1"/>
    <col min="5126" max="5126" width="17.5546875" style="3" customWidth="1"/>
    <col min="5127" max="5376" width="9.109375" style="3"/>
    <col min="5377" max="5377" width="40.109375" style="3" customWidth="1"/>
    <col min="5378" max="5378" width="5.33203125" style="3" bestFit="1" customWidth="1"/>
    <col min="5379" max="5379" width="9.109375" style="3" customWidth="1"/>
    <col min="5380" max="5380" width="18" style="3" customWidth="1"/>
    <col min="5381" max="5381" width="11.88671875" style="3" customWidth="1"/>
    <col min="5382" max="5382" width="17.5546875" style="3" customWidth="1"/>
    <col min="5383" max="5632" width="9.109375" style="3"/>
    <col min="5633" max="5633" width="40.109375" style="3" customWidth="1"/>
    <col min="5634" max="5634" width="5.33203125" style="3" bestFit="1" customWidth="1"/>
    <col min="5635" max="5635" width="9.109375" style="3" customWidth="1"/>
    <col min="5636" max="5636" width="18" style="3" customWidth="1"/>
    <col min="5637" max="5637" width="11.88671875" style="3" customWidth="1"/>
    <col min="5638" max="5638" width="17.5546875" style="3" customWidth="1"/>
    <col min="5639" max="5888" width="9.109375" style="3"/>
    <col min="5889" max="5889" width="40.109375" style="3" customWidth="1"/>
    <col min="5890" max="5890" width="5.33203125" style="3" bestFit="1" customWidth="1"/>
    <col min="5891" max="5891" width="9.109375" style="3" customWidth="1"/>
    <col min="5892" max="5892" width="18" style="3" customWidth="1"/>
    <col min="5893" max="5893" width="11.88671875" style="3" customWidth="1"/>
    <col min="5894" max="5894" width="17.5546875" style="3" customWidth="1"/>
    <col min="5895" max="6144" width="9.109375" style="3"/>
    <col min="6145" max="6145" width="40.109375" style="3" customWidth="1"/>
    <col min="6146" max="6146" width="5.33203125" style="3" bestFit="1" customWidth="1"/>
    <col min="6147" max="6147" width="9.109375" style="3" customWidth="1"/>
    <col min="6148" max="6148" width="18" style="3" customWidth="1"/>
    <col min="6149" max="6149" width="11.88671875" style="3" customWidth="1"/>
    <col min="6150" max="6150" width="17.5546875" style="3" customWidth="1"/>
    <col min="6151" max="6400" width="9.109375" style="3"/>
    <col min="6401" max="6401" width="40.109375" style="3" customWidth="1"/>
    <col min="6402" max="6402" width="5.33203125" style="3" bestFit="1" customWidth="1"/>
    <col min="6403" max="6403" width="9.109375" style="3" customWidth="1"/>
    <col min="6404" max="6404" width="18" style="3" customWidth="1"/>
    <col min="6405" max="6405" width="11.88671875" style="3" customWidth="1"/>
    <col min="6406" max="6406" width="17.5546875" style="3" customWidth="1"/>
    <col min="6407" max="6656" width="9.109375" style="3"/>
    <col min="6657" max="6657" width="40.109375" style="3" customWidth="1"/>
    <col min="6658" max="6658" width="5.33203125" style="3" bestFit="1" customWidth="1"/>
    <col min="6659" max="6659" width="9.109375" style="3" customWidth="1"/>
    <col min="6660" max="6660" width="18" style="3" customWidth="1"/>
    <col min="6661" max="6661" width="11.88671875" style="3" customWidth="1"/>
    <col min="6662" max="6662" width="17.5546875" style="3" customWidth="1"/>
    <col min="6663" max="6912" width="9.109375" style="3"/>
    <col min="6913" max="6913" width="40.109375" style="3" customWidth="1"/>
    <col min="6914" max="6914" width="5.33203125" style="3" bestFit="1" customWidth="1"/>
    <col min="6915" max="6915" width="9.109375" style="3" customWidth="1"/>
    <col min="6916" max="6916" width="18" style="3" customWidth="1"/>
    <col min="6917" max="6917" width="11.88671875" style="3" customWidth="1"/>
    <col min="6918" max="6918" width="17.5546875" style="3" customWidth="1"/>
    <col min="6919" max="7168" width="9.109375" style="3"/>
    <col min="7169" max="7169" width="40.109375" style="3" customWidth="1"/>
    <col min="7170" max="7170" width="5.33203125" style="3" bestFit="1" customWidth="1"/>
    <col min="7171" max="7171" width="9.109375" style="3" customWidth="1"/>
    <col min="7172" max="7172" width="18" style="3" customWidth="1"/>
    <col min="7173" max="7173" width="11.88671875" style="3" customWidth="1"/>
    <col min="7174" max="7174" width="17.5546875" style="3" customWidth="1"/>
    <col min="7175" max="7424" width="9.109375" style="3"/>
    <col min="7425" max="7425" width="40.109375" style="3" customWidth="1"/>
    <col min="7426" max="7426" width="5.33203125" style="3" bestFit="1" customWidth="1"/>
    <col min="7427" max="7427" width="9.109375" style="3" customWidth="1"/>
    <col min="7428" max="7428" width="18" style="3" customWidth="1"/>
    <col min="7429" max="7429" width="11.88671875" style="3" customWidth="1"/>
    <col min="7430" max="7430" width="17.5546875" style="3" customWidth="1"/>
    <col min="7431" max="7680" width="9.109375" style="3"/>
    <col min="7681" max="7681" width="40.109375" style="3" customWidth="1"/>
    <col min="7682" max="7682" width="5.33203125" style="3" bestFit="1" customWidth="1"/>
    <col min="7683" max="7683" width="9.109375" style="3" customWidth="1"/>
    <col min="7684" max="7684" width="18" style="3" customWidth="1"/>
    <col min="7685" max="7685" width="11.88671875" style="3" customWidth="1"/>
    <col min="7686" max="7686" width="17.5546875" style="3" customWidth="1"/>
    <col min="7687" max="7936" width="9.109375" style="3"/>
    <col min="7937" max="7937" width="40.109375" style="3" customWidth="1"/>
    <col min="7938" max="7938" width="5.33203125" style="3" bestFit="1" customWidth="1"/>
    <col min="7939" max="7939" width="9.109375" style="3" customWidth="1"/>
    <col min="7940" max="7940" width="18" style="3" customWidth="1"/>
    <col min="7941" max="7941" width="11.88671875" style="3" customWidth="1"/>
    <col min="7942" max="7942" width="17.5546875" style="3" customWidth="1"/>
    <col min="7943" max="8192" width="9.109375" style="3"/>
    <col min="8193" max="8193" width="40.109375" style="3" customWidth="1"/>
    <col min="8194" max="8194" width="5.33203125" style="3" bestFit="1" customWidth="1"/>
    <col min="8195" max="8195" width="9.109375" style="3" customWidth="1"/>
    <col min="8196" max="8196" width="18" style="3" customWidth="1"/>
    <col min="8197" max="8197" width="11.88671875" style="3" customWidth="1"/>
    <col min="8198" max="8198" width="17.5546875" style="3" customWidth="1"/>
    <col min="8199" max="8448" width="9.109375" style="3"/>
    <col min="8449" max="8449" width="40.109375" style="3" customWidth="1"/>
    <col min="8450" max="8450" width="5.33203125" style="3" bestFit="1" customWidth="1"/>
    <col min="8451" max="8451" width="9.109375" style="3" customWidth="1"/>
    <col min="8452" max="8452" width="18" style="3" customWidth="1"/>
    <col min="8453" max="8453" width="11.88671875" style="3" customWidth="1"/>
    <col min="8454" max="8454" width="17.5546875" style="3" customWidth="1"/>
    <col min="8455" max="8704" width="9.109375" style="3"/>
    <col min="8705" max="8705" width="40.109375" style="3" customWidth="1"/>
    <col min="8706" max="8706" width="5.33203125" style="3" bestFit="1" customWidth="1"/>
    <col min="8707" max="8707" width="9.109375" style="3" customWidth="1"/>
    <col min="8708" max="8708" width="18" style="3" customWidth="1"/>
    <col min="8709" max="8709" width="11.88671875" style="3" customWidth="1"/>
    <col min="8710" max="8710" width="17.5546875" style="3" customWidth="1"/>
    <col min="8711" max="8960" width="9.109375" style="3"/>
    <col min="8961" max="8961" width="40.109375" style="3" customWidth="1"/>
    <col min="8962" max="8962" width="5.33203125" style="3" bestFit="1" customWidth="1"/>
    <col min="8963" max="8963" width="9.109375" style="3" customWidth="1"/>
    <col min="8964" max="8964" width="18" style="3" customWidth="1"/>
    <col min="8965" max="8965" width="11.88671875" style="3" customWidth="1"/>
    <col min="8966" max="8966" width="17.5546875" style="3" customWidth="1"/>
    <col min="8967" max="9216" width="9.109375" style="3"/>
    <col min="9217" max="9217" width="40.109375" style="3" customWidth="1"/>
    <col min="9218" max="9218" width="5.33203125" style="3" bestFit="1" customWidth="1"/>
    <col min="9219" max="9219" width="9.109375" style="3" customWidth="1"/>
    <col min="9220" max="9220" width="18" style="3" customWidth="1"/>
    <col min="9221" max="9221" width="11.88671875" style="3" customWidth="1"/>
    <col min="9222" max="9222" width="17.5546875" style="3" customWidth="1"/>
    <col min="9223" max="9472" width="9.109375" style="3"/>
    <col min="9473" max="9473" width="40.109375" style="3" customWidth="1"/>
    <col min="9474" max="9474" width="5.33203125" style="3" bestFit="1" customWidth="1"/>
    <col min="9475" max="9475" width="9.109375" style="3" customWidth="1"/>
    <col min="9476" max="9476" width="18" style="3" customWidth="1"/>
    <col min="9477" max="9477" width="11.88671875" style="3" customWidth="1"/>
    <col min="9478" max="9478" width="17.5546875" style="3" customWidth="1"/>
    <col min="9479" max="9728" width="9.109375" style="3"/>
    <col min="9729" max="9729" width="40.109375" style="3" customWidth="1"/>
    <col min="9730" max="9730" width="5.33203125" style="3" bestFit="1" customWidth="1"/>
    <col min="9731" max="9731" width="9.109375" style="3" customWidth="1"/>
    <col min="9732" max="9732" width="18" style="3" customWidth="1"/>
    <col min="9733" max="9733" width="11.88671875" style="3" customWidth="1"/>
    <col min="9734" max="9734" width="17.5546875" style="3" customWidth="1"/>
    <col min="9735" max="9984" width="9.109375" style="3"/>
    <col min="9985" max="9985" width="40.109375" style="3" customWidth="1"/>
    <col min="9986" max="9986" width="5.33203125" style="3" bestFit="1" customWidth="1"/>
    <col min="9987" max="9987" width="9.109375" style="3" customWidth="1"/>
    <col min="9988" max="9988" width="18" style="3" customWidth="1"/>
    <col min="9989" max="9989" width="11.88671875" style="3" customWidth="1"/>
    <col min="9990" max="9990" width="17.5546875" style="3" customWidth="1"/>
    <col min="9991" max="10240" width="9.109375" style="3"/>
    <col min="10241" max="10241" width="40.109375" style="3" customWidth="1"/>
    <col min="10242" max="10242" width="5.33203125" style="3" bestFit="1" customWidth="1"/>
    <col min="10243" max="10243" width="9.109375" style="3" customWidth="1"/>
    <col min="10244" max="10244" width="18" style="3" customWidth="1"/>
    <col min="10245" max="10245" width="11.88671875" style="3" customWidth="1"/>
    <col min="10246" max="10246" width="17.5546875" style="3" customWidth="1"/>
    <col min="10247" max="10496" width="9.109375" style="3"/>
    <col min="10497" max="10497" width="40.109375" style="3" customWidth="1"/>
    <col min="10498" max="10498" width="5.33203125" style="3" bestFit="1" customWidth="1"/>
    <col min="10499" max="10499" width="9.109375" style="3" customWidth="1"/>
    <col min="10500" max="10500" width="18" style="3" customWidth="1"/>
    <col min="10501" max="10501" width="11.88671875" style="3" customWidth="1"/>
    <col min="10502" max="10502" width="17.5546875" style="3" customWidth="1"/>
    <col min="10503" max="10752" width="9.109375" style="3"/>
    <col min="10753" max="10753" width="40.109375" style="3" customWidth="1"/>
    <col min="10754" max="10754" width="5.33203125" style="3" bestFit="1" customWidth="1"/>
    <col min="10755" max="10755" width="9.109375" style="3" customWidth="1"/>
    <col min="10756" max="10756" width="18" style="3" customWidth="1"/>
    <col min="10757" max="10757" width="11.88671875" style="3" customWidth="1"/>
    <col min="10758" max="10758" width="17.5546875" style="3" customWidth="1"/>
    <col min="10759" max="11008" width="9.109375" style="3"/>
    <col min="11009" max="11009" width="40.109375" style="3" customWidth="1"/>
    <col min="11010" max="11010" width="5.33203125" style="3" bestFit="1" customWidth="1"/>
    <col min="11011" max="11011" width="9.109375" style="3" customWidth="1"/>
    <col min="11012" max="11012" width="18" style="3" customWidth="1"/>
    <col min="11013" max="11013" width="11.88671875" style="3" customWidth="1"/>
    <col min="11014" max="11014" width="17.5546875" style="3" customWidth="1"/>
    <col min="11015" max="11264" width="9.109375" style="3"/>
    <col min="11265" max="11265" width="40.109375" style="3" customWidth="1"/>
    <col min="11266" max="11266" width="5.33203125" style="3" bestFit="1" customWidth="1"/>
    <col min="11267" max="11267" width="9.109375" style="3" customWidth="1"/>
    <col min="11268" max="11268" width="18" style="3" customWidth="1"/>
    <col min="11269" max="11269" width="11.88671875" style="3" customWidth="1"/>
    <col min="11270" max="11270" width="17.5546875" style="3" customWidth="1"/>
    <col min="11271" max="11520" width="9.109375" style="3"/>
    <col min="11521" max="11521" width="40.109375" style="3" customWidth="1"/>
    <col min="11522" max="11522" width="5.33203125" style="3" bestFit="1" customWidth="1"/>
    <col min="11523" max="11523" width="9.109375" style="3" customWidth="1"/>
    <col min="11524" max="11524" width="18" style="3" customWidth="1"/>
    <col min="11525" max="11525" width="11.88671875" style="3" customWidth="1"/>
    <col min="11526" max="11526" width="17.5546875" style="3" customWidth="1"/>
    <col min="11527" max="11776" width="9.109375" style="3"/>
    <col min="11777" max="11777" width="40.109375" style="3" customWidth="1"/>
    <col min="11778" max="11778" width="5.33203125" style="3" bestFit="1" customWidth="1"/>
    <col min="11779" max="11779" width="9.109375" style="3" customWidth="1"/>
    <col min="11780" max="11780" width="18" style="3" customWidth="1"/>
    <col min="11781" max="11781" width="11.88671875" style="3" customWidth="1"/>
    <col min="11782" max="11782" width="17.5546875" style="3" customWidth="1"/>
    <col min="11783" max="12032" width="9.109375" style="3"/>
    <col min="12033" max="12033" width="40.109375" style="3" customWidth="1"/>
    <col min="12034" max="12034" width="5.33203125" style="3" bestFit="1" customWidth="1"/>
    <col min="12035" max="12035" width="9.109375" style="3" customWidth="1"/>
    <col min="12036" max="12036" width="18" style="3" customWidth="1"/>
    <col min="12037" max="12037" width="11.88671875" style="3" customWidth="1"/>
    <col min="12038" max="12038" width="17.5546875" style="3" customWidth="1"/>
    <col min="12039" max="12288" width="9.109375" style="3"/>
    <col min="12289" max="12289" width="40.109375" style="3" customWidth="1"/>
    <col min="12290" max="12290" width="5.33203125" style="3" bestFit="1" customWidth="1"/>
    <col min="12291" max="12291" width="9.109375" style="3" customWidth="1"/>
    <col min="12292" max="12292" width="18" style="3" customWidth="1"/>
    <col min="12293" max="12293" width="11.88671875" style="3" customWidth="1"/>
    <col min="12294" max="12294" width="17.5546875" style="3" customWidth="1"/>
    <col min="12295" max="12544" width="9.109375" style="3"/>
    <col min="12545" max="12545" width="40.109375" style="3" customWidth="1"/>
    <col min="12546" max="12546" width="5.33203125" style="3" bestFit="1" customWidth="1"/>
    <col min="12547" max="12547" width="9.109375" style="3" customWidth="1"/>
    <col min="12548" max="12548" width="18" style="3" customWidth="1"/>
    <col min="12549" max="12549" width="11.88671875" style="3" customWidth="1"/>
    <col min="12550" max="12550" width="17.5546875" style="3" customWidth="1"/>
    <col min="12551" max="12800" width="9.109375" style="3"/>
    <col min="12801" max="12801" width="40.109375" style="3" customWidth="1"/>
    <col min="12802" max="12802" width="5.33203125" style="3" bestFit="1" customWidth="1"/>
    <col min="12803" max="12803" width="9.109375" style="3" customWidth="1"/>
    <col min="12804" max="12804" width="18" style="3" customWidth="1"/>
    <col min="12805" max="12805" width="11.88671875" style="3" customWidth="1"/>
    <col min="12806" max="12806" width="17.5546875" style="3" customWidth="1"/>
    <col min="12807" max="13056" width="9.109375" style="3"/>
    <col min="13057" max="13057" width="40.109375" style="3" customWidth="1"/>
    <col min="13058" max="13058" width="5.33203125" style="3" bestFit="1" customWidth="1"/>
    <col min="13059" max="13059" width="9.109375" style="3" customWidth="1"/>
    <col min="13060" max="13060" width="18" style="3" customWidth="1"/>
    <col min="13061" max="13061" width="11.88671875" style="3" customWidth="1"/>
    <col min="13062" max="13062" width="17.5546875" style="3" customWidth="1"/>
    <col min="13063" max="13312" width="9.109375" style="3"/>
    <col min="13313" max="13313" width="40.109375" style="3" customWidth="1"/>
    <col min="13314" max="13314" width="5.33203125" style="3" bestFit="1" customWidth="1"/>
    <col min="13315" max="13315" width="9.109375" style="3" customWidth="1"/>
    <col min="13316" max="13316" width="18" style="3" customWidth="1"/>
    <col min="13317" max="13317" width="11.88671875" style="3" customWidth="1"/>
    <col min="13318" max="13318" width="17.5546875" style="3" customWidth="1"/>
    <col min="13319" max="13568" width="9.109375" style="3"/>
    <col min="13569" max="13569" width="40.109375" style="3" customWidth="1"/>
    <col min="13570" max="13570" width="5.33203125" style="3" bestFit="1" customWidth="1"/>
    <col min="13571" max="13571" width="9.109375" style="3" customWidth="1"/>
    <col min="13572" max="13572" width="18" style="3" customWidth="1"/>
    <col min="13573" max="13573" width="11.88671875" style="3" customWidth="1"/>
    <col min="13574" max="13574" width="17.5546875" style="3" customWidth="1"/>
    <col min="13575" max="13824" width="9.109375" style="3"/>
    <col min="13825" max="13825" width="40.109375" style="3" customWidth="1"/>
    <col min="13826" max="13826" width="5.33203125" style="3" bestFit="1" customWidth="1"/>
    <col min="13827" max="13827" width="9.109375" style="3" customWidth="1"/>
    <col min="13828" max="13828" width="18" style="3" customWidth="1"/>
    <col min="13829" max="13829" width="11.88671875" style="3" customWidth="1"/>
    <col min="13830" max="13830" width="17.5546875" style="3" customWidth="1"/>
    <col min="13831" max="14080" width="9.109375" style="3"/>
    <col min="14081" max="14081" width="40.109375" style="3" customWidth="1"/>
    <col min="14082" max="14082" width="5.33203125" style="3" bestFit="1" customWidth="1"/>
    <col min="14083" max="14083" width="9.109375" style="3" customWidth="1"/>
    <col min="14084" max="14084" width="18" style="3" customWidth="1"/>
    <col min="14085" max="14085" width="11.88671875" style="3" customWidth="1"/>
    <col min="14086" max="14086" width="17.5546875" style="3" customWidth="1"/>
    <col min="14087" max="14336" width="9.109375" style="3"/>
    <col min="14337" max="14337" width="40.109375" style="3" customWidth="1"/>
    <col min="14338" max="14338" width="5.33203125" style="3" bestFit="1" customWidth="1"/>
    <col min="14339" max="14339" width="9.109375" style="3" customWidth="1"/>
    <col min="14340" max="14340" width="18" style="3" customWidth="1"/>
    <col min="14341" max="14341" width="11.88671875" style="3" customWidth="1"/>
    <col min="14342" max="14342" width="17.5546875" style="3" customWidth="1"/>
    <col min="14343" max="14592" width="9.109375" style="3"/>
    <col min="14593" max="14593" width="40.109375" style="3" customWidth="1"/>
    <col min="14594" max="14594" width="5.33203125" style="3" bestFit="1" customWidth="1"/>
    <col min="14595" max="14595" width="9.109375" style="3" customWidth="1"/>
    <col min="14596" max="14596" width="18" style="3" customWidth="1"/>
    <col min="14597" max="14597" width="11.88671875" style="3" customWidth="1"/>
    <col min="14598" max="14598" width="17.5546875" style="3" customWidth="1"/>
    <col min="14599" max="14848" width="9.109375" style="3"/>
    <col min="14849" max="14849" width="40.109375" style="3" customWidth="1"/>
    <col min="14850" max="14850" width="5.33203125" style="3" bestFit="1" customWidth="1"/>
    <col min="14851" max="14851" width="9.109375" style="3" customWidth="1"/>
    <col min="14852" max="14852" width="18" style="3" customWidth="1"/>
    <col min="14853" max="14853" width="11.88671875" style="3" customWidth="1"/>
    <col min="14854" max="14854" width="17.5546875" style="3" customWidth="1"/>
    <col min="14855" max="15104" width="9.109375" style="3"/>
    <col min="15105" max="15105" width="40.109375" style="3" customWidth="1"/>
    <col min="15106" max="15106" width="5.33203125" style="3" bestFit="1" customWidth="1"/>
    <col min="15107" max="15107" width="9.109375" style="3" customWidth="1"/>
    <col min="15108" max="15108" width="18" style="3" customWidth="1"/>
    <col min="15109" max="15109" width="11.88671875" style="3" customWidth="1"/>
    <col min="15110" max="15110" width="17.5546875" style="3" customWidth="1"/>
    <col min="15111" max="15360" width="9.109375" style="3"/>
    <col min="15361" max="15361" width="40.109375" style="3" customWidth="1"/>
    <col min="15362" max="15362" width="5.33203125" style="3" bestFit="1" customWidth="1"/>
    <col min="15363" max="15363" width="9.109375" style="3" customWidth="1"/>
    <col min="15364" max="15364" width="18" style="3" customWidth="1"/>
    <col min="15365" max="15365" width="11.88671875" style="3" customWidth="1"/>
    <col min="15366" max="15366" width="17.5546875" style="3" customWidth="1"/>
    <col min="15367" max="15616" width="9.109375" style="3"/>
    <col min="15617" max="15617" width="40.109375" style="3" customWidth="1"/>
    <col min="15618" max="15618" width="5.33203125" style="3" bestFit="1" customWidth="1"/>
    <col min="15619" max="15619" width="9.109375" style="3" customWidth="1"/>
    <col min="15620" max="15620" width="18" style="3" customWidth="1"/>
    <col min="15621" max="15621" width="11.88671875" style="3" customWidth="1"/>
    <col min="15622" max="15622" width="17.5546875" style="3" customWidth="1"/>
    <col min="15623" max="15872" width="9.109375" style="3"/>
    <col min="15873" max="15873" width="40.109375" style="3" customWidth="1"/>
    <col min="15874" max="15874" width="5.33203125" style="3" bestFit="1" customWidth="1"/>
    <col min="15875" max="15875" width="9.109375" style="3" customWidth="1"/>
    <col min="15876" max="15876" width="18" style="3" customWidth="1"/>
    <col min="15877" max="15877" width="11.88671875" style="3" customWidth="1"/>
    <col min="15878" max="15878" width="17.5546875" style="3" customWidth="1"/>
    <col min="15879" max="16128" width="9.109375" style="3"/>
    <col min="16129" max="16129" width="40.109375" style="3" customWidth="1"/>
    <col min="16130" max="16130" width="5.33203125" style="3" bestFit="1" customWidth="1"/>
    <col min="16131" max="16131" width="9.109375" style="3" customWidth="1"/>
    <col min="16132" max="16132" width="18" style="3" customWidth="1"/>
    <col min="16133" max="16133" width="11.88671875" style="3" customWidth="1"/>
    <col min="16134" max="16134" width="17.5546875" style="3" customWidth="1"/>
    <col min="16135" max="16384" width="9.109375" style="3"/>
  </cols>
  <sheetData>
    <row r="1" spans="1:12" x14ac:dyDescent="0.25">
      <c r="I1" s="285" t="s">
        <v>609</v>
      </c>
      <c r="J1" s="286"/>
      <c r="K1" s="286"/>
      <c r="L1" s="286"/>
    </row>
    <row r="2" spans="1:12" x14ac:dyDescent="0.25">
      <c r="I2" s="286"/>
      <c r="J2" s="286"/>
      <c r="K2" s="286"/>
      <c r="L2" s="286"/>
    </row>
    <row r="3" spans="1:12" x14ac:dyDescent="0.25">
      <c r="I3" s="286"/>
      <c r="J3" s="286"/>
      <c r="K3" s="286"/>
      <c r="L3" s="286"/>
    </row>
    <row r="5" spans="1:12" x14ac:dyDescent="0.25">
      <c r="A5" s="5" t="s">
        <v>475</v>
      </c>
      <c r="B5" s="5"/>
      <c r="C5" s="5"/>
      <c r="D5" s="5"/>
      <c r="E5" s="5"/>
      <c r="F5" s="5"/>
      <c r="G5" s="5"/>
      <c r="H5" s="5"/>
      <c r="I5" s="5"/>
      <c r="J5" s="5"/>
      <c r="K5" s="5"/>
      <c r="L5" s="5"/>
    </row>
    <row r="6" spans="1:12" x14ac:dyDescent="0.25">
      <c r="A6" s="5" t="s">
        <v>610</v>
      </c>
      <c r="B6" s="5"/>
      <c r="C6" s="5"/>
      <c r="D6" s="5"/>
      <c r="E6" s="5"/>
      <c r="F6" s="5"/>
      <c r="G6" s="5"/>
      <c r="H6" s="5"/>
      <c r="I6" s="5"/>
      <c r="J6" s="5"/>
      <c r="K6" s="5"/>
      <c r="L6" s="5"/>
    </row>
    <row r="7" spans="1:12" x14ac:dyDescent="0.25">
      <c r="A7" s="5" t="str">
        <f>CONCATENATE("на ",[3]ЗАПОЛНИТЬ!$B$18," ",[3]ЗАПОЛНИТЬ!$C$18)</f>
        <v>на 1 січня 2016</v>
      </c>
      <c r="B7" s="5"/>
      <c r="C7" s="5"/>
      <c r="D7" s="5"/>
      <c r="E7" s="5"/>
      <c r="F7" s="5"/>
      <c r="G7" s="5"/>
      <c r="H7" s="5"/>
      <c r="I7" s="5"/>
      <c r="J7" s="5"/>
      <c r="K7" s="5"/>
      <c r="L7" s="5"/>
    </row>
    <row r="10" spans="1:12" x14ac:dyDescent="0.25">
      <c r="A10" s="116" t="s">
        <v>4</v>
      </c>
      <c r="B10" s="15" t="str">
        <f>[3]ЗАПОЛНИТЬ!$B$3</f>
        <v>Відділ освіти Амур-Нижньодніпровської районної у місті Дніпропетровську ради</v>
      </c>
      <c r="C10" s="15"/>
      <c r="D10" s="15"/>
      <c r="E10" s="15"/>
      <c r="F10" s="15"/>
      <c r="G10" s="15"/>
      <c r="H10" s="15"/>
      <c r="I10" s="117" t="str">
        <f>[3]ЗАПОЛНИТЬ!$A$13</f>
        <v>за ЄДРПОУ</v>
      </c>
      <c r="J10" s="12"/>
      <c r="K10" s="288" t="str">
        <f>[3]ЗАПОЛНИТЬ!$B$13</f>
        <v>02142187</v>
      </c>
      <c r="L10" s="290"/>
    </row>
    <row r="11" spans="1:12" x14ac:dyDescent="0.25">
      <c r="A11" s="18" t="s">
        <v>6</v>
      </c>
      <c r="B11" s="19" t="str">
        <f>[3]ЗАПОЛНИТЬ!$B$5</f>
        <v>49023, м. Дніпропетровськ АНД район, пр. Воронцова, 31</v>
      </c>
      <c r="C11" s="19"/>
      <c r="D11" s="19"/>
      <c r="E11" s="19"/>
      <c r="F11" s="19"/>
      <c r="G11" s="19"/>
      <c r="H11" s="19"/>
      <c r="I11" s="117" t="str">
        <f>[3]ЗАПОЛНИТЬ!$A$14</f>
        <v>за КОАТУУ</v>
      </c>
      <c r="J11" s="12"/>
      <c r="K11" s="290">
        <f>[3]ЗАПОЛНИТЬ!$B$14</f>
        <v>1210136300</v>
      </c>
      <c r="L11" s="290"/>
    </row>
    <row r="12" spans="1:12" x14ac:dyDescent="0.25">
      <c r="A12" s="18" t="str">
        <f>[3]Ф.4.3.1.КВК2!$A$11</f>
        <v>Організаційно-правова форма господарювання</v>
      </c>
      <c r="B12" s="255" t="str">
        <f>[3]ЗАПОЛНИТЬ!$D$15</f>
        <v>Орган місцевого самоврядування</v>
      </c>
      <c r="C12" s="255"/>
      <c r="D12" s="255"/>
      <c r="E12" s="255"/>
      <c r="F12" s="255"/>
      <c r="G12" s="255"/>
      <c r="H12" s="255"/>
      <c r="I12" s="117" t="str">
        <f>[3]ЗАПОЛНИТЬ!$A$15</f>
        <v>за КОПФГ</v>
      </c>
      <c r="J12" s="256"/>
      <c r="K12" s="290">
        <f>[3]ЗАПОЛНИТЬ!$B$15</f>
        <v>420</v>
      </c>
      <c r="L12" s="290"/>
    </row>
    <row r="13" spans="1:12" x14ac:dyDescent="0.25">
      <c r="A13" s="162" t="s">
        <v>10</v>
      </c>
      <c r="B13" s="162"/>
      <c r="C13" s="162"/>
      <c r="D13" s="162"/>
      <c r="E13" s="120">
        <f>[3]ЗАПОЛНИТЬ!$H$9</f>
        <v>0</v>
      </c>
      <c r="F13" s="570" t="str">
        <f>IF(E13&gt;0,VLOOKUP(E13,'[3]ДовидникКВК(ГОС)'!A$1:B$65536,2,FALSE),"")</f>
        <v/>
      </c>
      <c r="G13" s="570"/>
      <c r="H13" s="570"/>
      <c r="I13" s="570"/>
      <c r="J13" s="570"/>
      <c r="K13" s="570"/>
      <c r="L13" s="570"/>
    </row>
    <row r="14" spans="1:12" x14ac:dyDescent="0.25">
      <c r="A14" s="21" t="s">
        <v>13</v>
      </c>
      <c r="B14" s="21"/>
      <c r="C14" s="21"/>
      <c r="D14" s="21"/>
      <c r="E14" s="28" t="str">
        <f>[3]ЗАПОЛНИТЬ!$H$10</f>
        <v>10</v>
      </c>
      <c r="F14" s="121" t="str">
        <f>[3]ЗАПОЛНИТЬ!I10</f>
        <v>Орган з питань освіти і науки, молоді</v>
      </c>
      <c r="G14" s="121"/>
      <c r="H14" s="121"/>
      <c r="I14" s="121"/>
      <c r="J14" s="121"/>
      <c r="K14" s="121"/>
      <c r="L14" s="121"/>
    </row>
    <row r="15" spans="1:12" x14ac:dyDescent="0.25">
      <c r="A15" s="32" t="s">
        <v>589</v>
      </c>
      <c r="B15" s="12"/>
      <c r="C15" s="12"/>
      <c r="D15" s="12"/>
      <c r="E15" s="12"/>
      <c r="F15" s="12"/>
      <c r="G15" s="12"/>
      <c r="H15" s="12"/>
      <c r="I15" s="12"/>
      <c r="J15" s="12"/>
      <c r="K15" s="12"/>
      <c r="L15" s="12"/>
    </row>
    <row r="16" spans="1:12" x14ac:dyDescent="0.25">
      <c r="A16" s="12" t="s">
        <v>16</v>
      </c>
    </row>
    <row r="17" spans="1:12" ht="3.75" customHeight="1" thickBot="1" x14ac:dyDescent="0.3"/>
    <row r="18" spans="1:12" ht="48" customHeight="1" thickTop="1" thickBot="1" x14ac:dyDescent="0.3">
      <c r="A18" s="588" t="s">
        <v>611</v>
      </c>
      <c r="B18" s="589" t="s">
        <v>19</v>
      </c>
      <c r="C18" s="571" t="s">
        <v>612</v>
      </c>
      <c r="D18" s="571"/>
      <c r="E18" s="571" t="s">
        <v>613</v>
      </c>
      <c r="F18" s="571"/>
      <c r="G18" s="571" t="s">
        <v>614</v>
      </c>
      <c r="H18" s="571"/>
      <c r="I18" s="571"/>
      <c r="J18" s="571" t="s">
        <v>615</v>
      </c>
      <c r="K18" s="571"/>
      <c r="L18" s="571"/>
    </row>
    <row r="19" spans="1:12" ht="15" thickTop="1" thickBot="1" x14ac:dyDescent="0.3">
      <c r="A19" s="590"/>
      <c r="B19" s="589"/>
      <c r="C19" s="571"/>
      <c r="D19" s="571"/>
      <c r="E19" s="571"/>
      <c r="F19" s="571"/>
      <c r="G19" s="571"/>
      <c r="H19" s="571"/>
      <c r="I19" s="571"/>
      <c r="J19" s="571"/>
      <c r="K19" s="571"/>
      <c r="L19" s="571"/>
    </row>
    <row r="20" spans="1:12" ht="15" thickTop="1" thickBot="1" x14ac:dyDescent="0.3">
      <c r="A20" s="590"/>
      <c r="B20" s="589"/>
      <c r="C20" s="573" t="s">
        <v>616</v>
      </c>
      <c r="D20" s="573" t="s">
        <v>617</v>
      </c>
      <c r="E20" s="573" t="s">
        <v>618</v>
      </c>
      <c r="F20" s="573" t="s">
        <v>619</v>
      </c>
      <c r="G20" s="573" t="s">
        <v>616</v>
      </c>
      <c r="H20" s="573" t="s">
        <v>619</v>
      </c>
      <c r="I20" s="573"/>
      <c r="J20" s="573" t="s">
        <v>616</v>
      </c>
      <c r="K20" s="573" t="s">
        <v>619</v>
      </c>
      <c r="L20" s="573"/>
    </row>
    <row r="21" spans="1:12" ht="23.25" customHeight="1" thickTop="1" thickBot="1" x14ac:dyDescent="0.3">
      <c r="A21" s="591"/>
      <c r="B21" s="589"/>
      <c r="C21" s="573"/>
      <c r="D21" s="573"/>
      <c r="E21" s="573"/>
      <c r="F21" s="573"/>
      <c r="G21" s="573"/>
      <c r="H21" s="573"/>
      <c r="I21" s="573"/>
      <c r="J21" s="573"/>
      <c r="K21" s="573"/>
      <c r="L21" s="573"/>
    </row>
    <row r="22" spans="1:12" ht="15" thickTop="1" thickBot="1" x14ac:dyDescent="0.3">
      <c r="A22" s="491">
        <v>1</v>
      </c>
      <c r="B22" s="491">
        <v>2</v>
      </c>
      <c r="C22" s="491">
        <v>3</v>
      </c>
      <c r="D22" s="491">
        <v>4</v>
      </c>
      <c r="E22" s="491">
        <v>5</v>
      </c>
      <c r="F22" s="491">
        <v>6</v>
      </c>
      <c r="G22" s="491">
        <v>7</v>
      </c>
      <c r="H22" s="490">
        <v>8</v>
      </c>
      <c r="I22" s="490"/>
      <c r="J22" s="491">
        <v>9</v>
      </c>
      <c r="K22" s="490">
        <v>10</v>
      </c>
      <c r="L22" s="490"/>
    </row>
    <row r="23" spans="1:12" ht="15" thickTop="1" thickBot="1" x14ac:dyDescent="0.3">
      <c r="A23" s="592" t="s">
        <v>620</v>
      </c>
      <c r="B23" s="593">
        <v>10</v>
      </c>
      <c r="C23" s="594" t="s">
        <v>11</v>
      </c>
      <c r="D23" s="595" t="s">
        <v>11</v>
      </c>
      <c r="E23" s="594" t="s">
        <v>11</v>
      </c>
      <c r="F23" s="595" t="s">
        <v>11</v>
      </c>
      <c r="G23" s="594" t="s">
        <v>11</v>
      </c>
      <c r="H23" s="572" t="s">
        <v>11</v>
      </c>
      <c r="I23" s="572"/>
      <c r="J23" s="594" t="s">
        <v>11</v>
      </c>
      <c r="K23" s="572" t="s">
        <v>11</v>
      </c>
      <c r="L23" s="572"/>
    </row>
    <row r="24" spans="1:12" ht="15" thickTop="1" thickBot="1" x14ac:dyDescent="0.3">
      <c r="A24" s="592" t="s">
        <v>621</v>
      </c>
      <c r="B24" s="589">
        <v>20</v>
      </c>
      <c r="C24" s="596" t="s">
        <v>11</v>
      </c>
      <c r="D24" s="572" t="s">
        <v>11</v>
      </c>
      <c r="E24" s="596" t="s">
        <v>11</v>
      </c>
      <c r="F24" s="572" t="s">
        <v>11</v>
      </c>
      <c r="G24" s="596" t="s">
        <v>11</v>
      </c>
      <c r="H24" s="572" t="s">
        <v>11</v>
      </c>
      <c r="I24" s="572"/>
      <c r="J24" s="596" t="s">
        <v>11</v>
      </c>
      <c r="K24" s="572" t="s">
        <v>11</v>
      </c>
      <c r="L24" s="572"/>
    </row>
    <row r="25" spans="1:12" ht="15" thickTop="1" thickBot="1" x14ac:dyDescent="0.3">
      <c r="A25" s="592" t="s">
        <v>622</v>
      </c>
      <c r="B25" s="589"/>
      <c r="C25" s="596"/>
      <c r="D25" s="572"/>
      <c r="E25" s="596"/>
      <c r="F25" s="572"/>
      <c r="G25" s="596"/>
      <c r="H25" s="572"/>
      <c r="I25" s="572"/>
      <c r="J25" s="596"/>
      <c r="K25" s="572"/>
      <c r="L25" s="572"/>
    </row>
    <row r="26" spans="1:12" ht="15" thickTop="1" thickBot="1" x14ac:dyDescent="0.3">
      <c r="A26" s="592" t="s">
        <v>623</v>
      </c>
      <c r="B26" s="593">
        <v>30</v>
      </c>
      <c r="C26" s="594" t="s">
        <v>11</v>
      </c>
      <c r="D26" s="595" t="s">
        <v>11</v>
      </c>
      <c r="E26" s="594" t="s">
        <v>11</v>
      </c>
      <c r="F26" s="595" t="s">
        <v>11</v>
      </c>
      <c r="G26" s="594" t="s">
        <v>11</v>
      </c>
      <c r="H26" s="572" t="s">
        <v>11</v>
      </c>
      <c r="I26" s="572"/>
      <c r="J26" s="594" t="s">
        <v>11</v>
      </c>
      <c r="K26" s="572" t="s">
        <v>11</v>
      </c>
      <c r="L26" s="572"/>
    </row>
    <row r="27" spans="1:12" ht="15" thickTop="1" thickBot="1" x14ac:dyDescent="0.3">
      <c r="A27" s="592" t="s">
        <v>624</v>
      </c>
      <c r="B27" s="593">
        <v>40</v>
      </c>
      <c r="C27" s="594" t="s">
        <v>11</v>
      </c>
      <c r="D27" s="595" t="s">
        <v>11</v>
      </c>
      <c r="E27" s="594" t="s">
        <v>11</v>
      </c>
      <c r="F27" s="595" t="s">
        <v>11</v>
      </c>
      <c r="G27" s="594" t="s">
        <v>11</v>
      </c>
      <c r="H27" s="572" t="s">
        <v>11</v>
      </c>
      <c r="I27" s="572"/>
      <c r="J27" s="594" t="s">
        <v>11</v>
      </c>
      <c r="K27" s="572" t="s">
        <v>11</v>
      </c>
      <c r="L27" s="572"/>
    </row>
    <row r="28" spans="1:12" ht="15" thickTop="1" thickBot="1" x14ac:dyDescent="0.3">
      <c r="A28" s="592" t="s">
        <v>625</v>
      </c>
      <c r="B28" s="593">
        <v>50</v>
      </c>
      <c r="C28" s="594" t="s">
        <v>11</v>
      </c>
      <c r="D28" s="595" t="s">
        <v>11</v>
      </c>
      <c r="E28" s="594" t="s">
        <v>11</v>
      </c>
      <c r="F28" s="595" t="s">
        <v>11</v>
      </c>
      <c r="G28" s="594" t="s">
        <v>11</v>
      </c>
      <c r="H28" s="572" t="s">
        <v>11</v>
      </c>
      <c r="I28" s="572"/>
      <c r="J28" s="594" t="s">
        <v>11</v>
      </c>
      <c r="K28" s="572" t="s">
        <v>11</v>
      </c>
      <c r="L28" s="572"/>
    </row>
    <row r="29" spans="1:12" ht="14.4" thickTop="1" x14ac:dyDescent="0.25">
      <c r="G29" s="597"/>
    </row>
    <row r="31" spans="1:12" x14ac:dyDescent="0.25">
      <c r="A31" s="562"/>
      <c r="B31" s="352" t="str">
        <f>[3]ЗАПОЛНИТЬ!$F$30</f>
        <v>Начальник</v>
      </c>
      <c r="C31" s="76"/>
      <c r="D31" s="76"/>
      <c r="E31" s="146"/>
      <c r="F31" s="146"/>
      <c r="H31" s="110" t="str">
        <f>[3]ЗАПОЛНИТЬ!$F$26</f>
        <v>Л. О. Темченко</v>
      </c>
      <c r="I31" s="110"/>
      <c r="J31" s="110"/>
      <c r="K31" s="110"/>
    </row>
    <row r="32" spans="1:12" x14ac:dyDescent="0.25">
      <c r="B32" s="352"/>
      <c r="C32" s="76"/>
      <c r="D32" s="76"/>
      <c r="E32" s="147" t="s">
        <v>97</v>
      </c>
      <c r="F32" s="147"/>
      <c r="H32" s="113" t="s">
        <v>98</v>
      </c>
      <c r="I32" s="113"/>
    </row>
    <row r="33" spans="1:11" x14ac:dyDescent="0.25">
      <c r="B33" s="352" t="str">
        <f>[3]ЗАПОЛНИТЬ!$F$31</f>
        <v>Головний бухгалтер</v>
      </c>
      <c r="C33" s="76"/>
      <c r="D33" s="76"/>
      <c r="E33" s="146"/>
      <c r="F33" s="146"/>
      <c r="H33" s="110" t="str">
        <f>[3]ЗАПОЛНИТЬ!$F$28</f>
        <v>А. М. Трусевич</v>
      </c>
      <c r="I33" s="110"/>
      <c r="J33" s="110"/>
      <c r="K33" s="110"/>
    </row>
    <row r="34" spans="1:11" x14ac:dyDescent="0.25">
      <c r="A34" s="3" t="str">
        <f>[3]ЗАПОЛНИТЬ!$C$19</f>
        <v>"12" січня 2016</v>
      </c>
      <c r="E34" s="147" t="s">
        <v>97</v>
      </c>
      <c r="F34" s="147"/>
      <c r="H34" s="113" t="s">
        <v>98</v>
      </c>
      <c r="I34" s="113"/>
    </row>
  </sheetData>
  <mergeCells count="55">
    <mergeCell ref="E33:F33"/>
    <mergeCell ref="H33:K33"/>
    <mergeCell ref="E34:F34"/>
    <mergeCell ref="H34:I34"/>
    <mergeCell ref="H28:I28"/>
    <mergeCell ref="K28:L28"/>
    <mergeCell ref="E31:F31"/>
    <mergeCell ref="H31:K31"/>
    <mergeCell ref="E32:F32"/>
    <mergeCell ref="H32:I32"/>
    <mergeCell ref="H24:I25"/>
    <mergeCell ref="J24:J25"/>
    <mergeCell ref="K24:L25"/>
    <mergeCell ref="H26:I26"/>
    <mergeCell ref="K26:L26"/>
    <mergeCell ref="H27:I27"/>
    <mergeCell ref="K27:L27"/>
    <mergeCell ref="H22:I22"/>
    <mergeCell ref="K22:L22"/>
    <mergeCell ref="H23:I23"/>
    <mergeCell ref="K23:L23"/>
    <mergeCell ref="B24:B25"/>
    <mergeCell ref="C24:C25"/>
    <mergeCell ref="D24:D25"/>
    <mergeCell ref="E24:E25"/>
    <mergeCell ref="F24:F25"/>
    <mergeCell ref="G24:G25"/>
    <mergeCell ref="E20:E21"/>
    <mergeCell ref="F20:F21"/>
    <mergeCell ref="G20:G21"/>
    <mergeCell ref="H20:I21"/>
    <mergeCell ref="J20:J21"/>
    <mergeCell ref="K20:L21"/>
    <mergeCell ref="A14:D14"/>
    <mergeCell ref="F14:L14"/>
    <mergeCell ref="A18:A21"/>
    <mergeCell ref="B18:B21"/>
    <mergeCell ref="C18:D19"/>
    <mergeCell ref="E18:F19"/>
    <mergeCell ref="G18:I19"/>
    <mergeCell ref="J18:L19"/>
    <mergeCell ref="C20:C21"/>
    <mergeCell ref="D20:D21"/>
    <mergeCell ref="B11:H11"/>
    <mergeCell ref="K11:L11"/>
    <mergeCell ref="B12:H12"/>
    <mergeCell ref="K12:L12"/>
    <mergeCell ref="A13:D13"/>
    <mergeCell ref="F13:L13"/>
    <mergeCell ref="I1:L3"/>
    <mergeCell ref="A5:L5"/>
    <mergeCell ref="A6:L6"/>
    <mergeCell ref="A7:L7"/>
    <mergeCell ref="B10:H10"/>
    <mergeCell ref="K10:L10"/>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sqref="A1:XFD1048576"/>
    </sheetView>
  </sheetViews>
  <sheetFormatPr defaultColWidth="9.109375" defaultRowHeight="13.8" x14ac:dyDescent="0.25"/>
  <cols>
    <col min="1" max="1" width="4" style="3" bestFit="1" customWidth="1"/>
    <col min="2" max="2" width="18" style="3" customWidth="1"/>
    <col min="3" max="3" width="19.44140625" style="3" customWidth="1"/>
    <col min="4" max="4" width="9.109375" style="3" customWidth="1"/>
    <col min="5" max="5" width="14.44140625" style="3" customWidth="1"/>
    <col min="6" max="6" width="16.6640625" style="3" customWidth="1"/>
    <col min="7" max="7" width="9.44140625" style="3" bestFit="1" customWidth="1"/>
    <col min="8" max="8" width="9.5546875" style="3" bestFit="1" customWidth="1"/>
    <col min="9" max="256" width="9.109375" style="3"/>
    <col min="257" max="257" width="4" style="3" bestFit="1" customWidth="1"/>
    <col min="258" max="258" width="18" style="3" customWidth="1"/>
    <col min="259" max="259" width="19.44140625" style="3" customWidth="1"/>
    <col min="260" max="260" width="9.109375" style="3" customWidth="1"/>
    <col min="261" max="261" width="14.44140625" style="3" customWidth="1"/>
    <col min="262" max="262" width="16.6640625" style="3" customWidth="1"/>
    <col min="263" max="263" width="9.44140625" style="3" bestFit="1" customWidth="1"/>
    <col min="264" max="264" width="9.5546875" style="3" bestFit="1" customWidth="1"/>
    <col min="265" max="512" width="9.109375" style="3"/>
    <col min="513" max="513" width="4" style="3" bestFit="1" customWidth="1"/>
    <col min="514" max="514" width="18" style="3" customWidth="1"/>
    <col min="515" max="515" width="19.44140625" style="3" customWidth="1"/>
    <col min="516" max="516" width="9.109375" style="3" customWidth="1"/>
    <col min="517" max="517" width="14.44140625" style="3" customWidth="1"/>
    <col min="518" max="518" width="16.6640625" style="3" customWidth="1"/>
    <col min="519" max="519" width="9.44140625" style="3" bestFit="1" customWidth="1"/>
    <col min="520" max="520" width="9.5546875" style="3" bestFit="1" customWidth="1"/>
    <col min="521" max="768" width="9.109375" style="3"/>
    <col min="769" max="769" width="4" style="3" bestFit="1" customWidth="1"/>
    <col min="770" max="770" width="18" style="3" customWidth="1"/>
    <col min="771" max="771" width="19.44140625" style="3" customWidth="1"/>
    <col min="772" max="772" width="9.109375" style="3" customWidth="1"/>
    <col min="773" max="773" width="14.44140625" style="3" customWidth="1"/>
    <col min="774" max="774" width="16.6640625" style="3" customWidth="1"/>
    <col min="775" max="775" width="9.44140625" style="3" bestFit="1" customWidth="1"/>
    <col min="776" max="776" width="9.5546875" style="3" bestFit="1" customWidth="1"/>
    <col min="777" max="1024" width="9.109375" style="3"/>
    <col min="1025" max="1025" width="4" style="3" bestFit="1" customWidth="1"/>
    <col min="1026" max="1026" width="18" style="3" customWidth="1"/>
    <col min="1027" max="1027" width="19.44140625" style="3" customWidth="1"/>
    <col min="1028" max="1028" width="9.109375" style="3" customWidth="1"/>
    <col min="1029" max="1029" width="14.44140625" style="3" customWidth="1"/>
    <col min="1030" max="1030" width="16.6640625" style="3" customWidth="1"/>
    <col min="1031" max="1031" width="9.44140625" style="3" bestFit="1" customWidth="1"/>
    <col min="1032" max="1032" width="9.5546875" style="3" bestFit="1" customWidth="1"/>
    <col min="1033" max="1280" width="9.109375" style="3"/>
    <col min="1281" max="1281" width="4" style="3" bestFit="1" customWidth="1"/>
    <col min="1282" max="1282" width="18" style="3" customWidth="1"/>
    <col min="1283" max="1283" width="19.44140625" style="3" customWidth="1"/>
    <col min="1284" max="1284" width="9.109375" style="3" customWidth="1"/>
    <col min="1285" max="1285" width="14.44140625" style="3" customWidth="1"/>
    <col min="1286" max="1286" width="16.6640625" style="3" customWidth="1"/>
    <col min="1287" max="1287" width="9.44140625" style="3" bestFit="1" customWidth="1"/>
    <col min="1288" max="1288" width="9.5546875" style="3" bestFit="1" customWidth="1"/>
    <col min="1289" max="1536" width="9.109375" style="3"/>
    <col min="1537" max="1537" width="4" style="3" bestFit="1" customWidth="1"/>
    <col min="1538" max="1538" width="18" style="3" customWidth="1"/>
    <col min="1539" max="1539" width="19.44140625" style="3" customWidth="1"/>
    <col min="1540" max="1540" width="9.109375" style="3" customWidth="1"/>
    <col min="1541" max="1541" width="14.44140625" style="3" customWidth="1"/>
    <col min="1542" max="1542" width="16.6640625" style="3" customWidth="1"/>
    <col min="1543" max="1543" width="9.44140625" style="3" bestFit="1" customWidth="1"/>
    <col min="1544" max="1544" width="9.5546875" style="3" bestFit="1" customWidth="1"/>
    <col min="1545" max="1792" width="9.109375" style="3"/>
    <col min="1793" max="1793" width="4" style="3" bestFit="1" customWidth="1"/>
    <col min="1794" max="1794" width="18" style="3" customWidth="1"/>
    <col min="1795" max="1795" width="19.44140625" style="3" customWidth="1"/>
    <col min="1796" max="1796" width="9.109375" style="3" customWidth="1"/>
    <col min="1797" max="1797" width="14.44140625" style="3" customWidth="1"/>
    <col min="1798" max="1798" width="16.6640625" style="3" customWidth="1"/>
    <col min="1799" max="1799" width="9.44140625" style="3" bestFit="1" customWidth="1"/>
    <col min="1800" max="1800" width="9.5546875" style="3" bestFit="1" customWidth="1"/>
    <col min="1801" max="2048" width="9.109375" style="3"/>
    <col min="2049" max="2049" width="4" style="3" bestFit="1" customWidth="1"/>
    <col min="2050" max="2050" width="18" style="3" customWidth="1"/>
    <col min="2051" max="2051" width="19.44140625" style="3" customWidth="1"/>
    <col min="2052" max="2052" width="9.109375" style="3" customWidth="1"/>
    <col min="2053" max="2053" width="14.44140625" style="3" customWidth="1"/>
    <col min="2054" max="2054" width="16.6640625" style="3" customWidth="1"/>
    <col min="2055" max="2055" width="9.44140625" style="3" bestFit="1" customWidth="1"/>
    <col min="2056" max="2056" width="9.5546875" style="3" bestFit="1" customWidth="1"/>
    <col min="2057" max="2304" width="9.109375" style="3"/>
    <col min="2305" max="2305" width="4" style="3" bestFit="1" customWidth="1"/>
    <col min="2306" max="2306" width="18" style="3" customWidth="1"/>
    <col min="2307" max="2307" width="19.44140625" style="3" customWidth="1"/>
    <col min="2308" max="2308" width="9.109375" style="3" customWidth="1"/>
    <col min="2309" max="2309" width="14.44140625" style="3" customWidth="1"/>
    <col min="2310" max="2310" width="16.6640625" style="3" customWidth="1"/>
    <col min="2311" max="2311" width="9.44140625" style="3" bestFit="1" customWidth="1"/>
    <col min="2312" max="2312" width="9.5546875" style="3" bestFit="1" customWidth="1"/>
    <col min="2313" max="2560" width="9.109375" style="3"/>
    <col min="2561" max="2561" width="4" style="3" bestFit="1" customWidth="1"/>
    <col min="2562" max="2562" width="18" style="3" customWidth="1"/>
    <col min="2563" max="2563" width="19.44140625" style="3" customWidth="1"/>
    <col min="2564" max="2564" width="9.109375" style="3" customWidth="1"/>
    <col min="2565" max="2565" width="14.44140625" style="3" customWidth="1"/>
    <col min="2566" max="2566" width="16.6640625" style="3" customWidth="1"/>
    <col min="2567" max="2567" width="9.44140625" style="3" bestFit="1" customWidth="1"/>
    <col min="2568" max="2568" width="9.5546875" style="3" bestFit="1" customWidth="1"/>
    <col min="2569" max="2816" width="9.109375" style="3"/>
    <col min="2817" max="2817" width="4" style="3" bestFit="1" customWidth="1"/>
    <col min="2818" max="2818" width="18" style="3" customWidth="1"/>
    <col min="2819" max="2819" width="19.44140625" style="3" customWidth="1"/>
    <col min="2820" max="2820" width="9.109375" style="3" customWidth="1"/>
    <col min="2821" max="2821" width="14.44140625" style="3" customWidth="1"/>
    <col min="2822" max="2822" width="16.6640625" style="3" customWidth="1"/>
    <col min="2823" max="2823" width="9.44140625" style="3" bestFit="1" customWidth="1"/>
    <col min="2824" max="2824" width="9.5546875" style="3" bestFit="1" customWidth="1"/>
    <col min="2825" max="3072" width="9.109375" style="3"/>
    <col min="3073" max="3073" width="4" style="3" bestFit="1" customWidth="1"/>
    <col min="3074" max="3074" width="18" style="3" customWidth="1"/>
    <col min="3075" max="3075" width="19.44140625" style="3" customWidth="1"/>
    <col min="3076" max="3076" width="9.109375" style="3" customWidth="1"/>
    <col min="3077" max="3077" width="14.44140625" style="3" customWidth="1"/>
    <col min="3078" max="3078" width="16.6640625" style="3" customWidth="1"/>
    <col min="3079" max="3079" width="9.44140625" style="3" bestFit="1" customWidth="1"/>
    <col min="3080" max="3080" width="9.5546875" style="3" bestFit="1" customWidth="1"/>
    <col min="3081" max="3328" width="9.109375" style="3"/>
    <col min="3329" max="3329" width="4" style="3" bestFit="1" customWidth="1"/>
    <col min="3330" max="3330" width="18" style="3" customWidth="1"/>
    <col min="3331" max="3331" width="19.44140625" style="3" customWidth="1"/>
    <col min="3332" max="3332" width="9.109375" style="3" customWidth="1"/>
    <col min="3333" max="3333" width="14.44140625" style="3" customWidth="1"/>
    <col min="3334" max="3334" width="16.6640625" style="3" customWidth="1"/>
    <col min="3335" max="3335" width="9.44140625" style="3" bestFit="1" customWidth="1"/>
    <col min="3336" max="3336" width="9.5546875" style="3" bestFit="1" customWidth="1"/>
    <col min="3337" max="3584" width="9.109375" style="3"/>
    <col min="3585" max="3585" width="4" style="3" bestFit="1" customWidth="1"/>
    <col min="3586" max="3586" width="18" style="3" customWidth="1"/>
    <col min="3587" max="3587" width="19.44140625" style="3" customWidth="1"/>
    <col min="3588" max="3588" width="9.109375" style="3" customWidth="1"/>
    <col min="3589" max="3589" width="14.44140625" style="3" customWidth="1"/>
    <col min="3590" max="3590" width="16.6640625" style="3" customWidth="1"/>
    <col min="3591" max="3591" width="9.44140625" style="3" bestFit="1" customWidth="1"/>
    <col min="3592" max="3592" width="9.5546875" style="3" bestFit="1" customWidth="1"/>
    <col min="3593" max="3840" width="9.109375" style="3"/>
    <col min="3841" max="3841" width="4" style="3" bestFit="1" customWidth="1"/>
    <col min="3842" max="3842" width="18" style="3" customWidth="1"/>
    <col min="3843" max="3843" width="19.44140625" style="3" customWidth="1"/>
    <col min="3844" max="3844" width="9.109375" style="3" customWidth="1"/>
    <col min="3845" max="3845" width="14.44140625" style="3" customWidth="1"/>
    <col min="3846" max="3846" width="16.6640625" style="3" customWidth="1"/>
    <col min="3847" max="3847" width="9.44140625" style="3" bestFit="1" customWidth="1"/>
    <col min="3848" max="3848" width="9.5546875" style="3" bestFit="1" customWidth="1"/>
    <col min="3849" max="4096" width="9.109375" style="3"/>
    <col min="4097" max="4097" width="4" style="3" bestFit="1" customWidth="1"/>
    <col min="4098" max="4098" width="18" style="3" customWidth="1"/>
    <col min="4099" max="4099" width="19.44140625" style="3" customWidth="1"/>
    <col min="4100" max="4100" width="9.109375" style="3" customWidth="1"/>
    <col min="4101" max="4101" width="14.44140625" style="3" customWidth="1"/>
    <col min="4102" max="4102" width="16.6640625" style="3" customWidth="1"/>
    <col min="4103" max="4103" width="9.44140625" style="3" bestFit="1" customWidth="1"/>
    <col min="4104" max="4104" width="9.5546875" style="3" bestFit="1" customWidth="1"/>
    <col min="4105" max="4352" width="9.109375" style="3"/>
    <col min="4353" max="4353" width="4" style="3" bestFit="1" customWidth="1"/>
    <col min="4354" max="4354" width="18" style="3" customWidth="1"/>
    <col min="4355" max="4355" width="19.44140625" style="3" customWidth="1"/>
    <col min="4356" max="4356" width="9.109375" style="3" customWidth="1"/>
    <col min="4357" max="4357" width="14.44140625" style="3" customWidth="1"/>
    <col min="4358" max="4358" width="16.6640625" style="3" customWidth="1"/>
    <col min="4359" max="4359" width="9.44140625" style="3" bestFit="1" customWidth="1"/>
    <col min="4360" max="4360" width="9.5546875" style="3" bestFit="1" customWidth="1"/>
    <col min="4361" max="4608" width="9.109375" style="3"/>
    <col min="4609" max="4609" width="4" style="3" bestFit="1" customWidth="1"/>
    <col min="4610" max="4610" width="18" style="3" customWidth="1"/>
    <col min="4611" max="4611" width="19.44140625" style="3" customWidth="1"/>
    <col min="4612" max="4612" width="9.109375" style="3" customWidth="1"/>
    <col min="4613" max="4613" width="14.44140625" style="3" customWidth="1"/>
    <col min="4614" max="4614" width="16.6640625" style="3" customWidth="1"/>
    <col min="4615" max="4615" width="9.44140625" style="3" bestFit="1" customWidth="1"/>
    <col min="4616" max="4616" width="9.5546875" style="3" bestFit="1" customWidth="1"/>
    <col min="4617" max="4864" width="9.109375" style="3"/>
    <col min="4865" max="4865" width="4" style="3" bestFit="1" customWidth="1"/>
    <col min="4866" max="4866" width="18" style="3" customWidth="1"/>
    <col min="4867" max="4867" width="19.44140625" style="3" customWidth="1"/>
    <col min="4868" max="4868" width="9.109375" style="3" customWidth="1"/>
    <col min="4869" max="4869" width="14.44140625" style="3" customWidth="1"/>
    <col min="4870" max="4870" width="16.6640625" style="3" customWidth="1"/>
    <col min="4871" max="4871" width="9.44140625" style="3" bestFit="1" customWidth="1"/>
    <col min="4872" max="4872" width="9.5546875" style="3" bestFit="1" customWidth="1"/>
    <col min="4873" max="5120" width="9.109375" style="3"/>
    <col min="5121" max="5121" width="4" style="3" bestFit="1" customWidth="1"/>
    <col min="5122" max="5122" width="18" style="3" customWidth="1"/>
    <col min="5123" max="5123" width="19.44140625" style="3" customWidth="1"/>
    <col min="5124" max="5124" width="9.109375" style="3" customWidth="1"/>
    <col min="5125" max="5125" width="14.44140625" style="3" customWidth="1"/>
    <col min="5126" max="5126" width="16.6640625" style="3" customWidth="1"/>
    <col min="5127" max="5127" width="9.44140625" style="3" bestFit="1" customWidth="1"/>
    <col min="5128" max="5128" width="9.5546875" style="3" bestFit="1" customWidth="1"/>
    <col min="5129" max="5376" width="9.109375" style="3"/>
    <col min="5377" max="5377" width="4" style="3" bestFit="1" customWidth="1"/>
    <col min="5378" max="5378" width="18" style="3" customWidth="1"/>
    <col min="5379" max="5379" width="19.44140625" style="3" customWidth="1"/>
    <col min="5380" max="5380" width="9.109375" style="3" customWidth="1"/>
    <col min="5381" max="5381" width="14.44140625" style="3" customWidth="1"/>
    <col min="5382" max="5382" width="16.6640625" style="3" customWidth="1"/>
    <col min="5383" max="5383" width="9.44140625" style="3" bestFit="1" customWidth="1"/>
    <col min="5384" max="5384" width="9.5546875" style="3" bestFit="1" customWidth="1"/>
    <col min="5385" max="5632" width="9.109375" style="3"/>
    <col min="5633" max="5633" width="4" style="3" bestFit="1" customWidth="1"/>
    <col min="5634" max="5634" width="18" style="3" customWidth="1"/>
    <col min="5635" max="5635" width="19.44140625" style="3" customWidth="1"/>
    <col min="5636" max="5636" width="9.109375" style="3" customWidth="1"/>
    <col min="5637" max="5637" width="14.44140625" style="3" customWidth="1"/>
    <col min="5638" max="5638" width="16.6640625" style="3" customWidth="1"/>
    <col min="5639" max="5639" width="9.44140625" style="3" bestFit="1" customWidth="1"/>
    <col min="5640" max="5640" width="9.5546875" style="3" bestFit="1" customWidth="1"/>
    <col min="5641" max="5888" width="9.109375" style="3"/>
    <col min="5889" max="5889" width="4" style="3" bestFit="1" customWidth="1"/>
    <col min="5890" max="5890" width="18" style="3" customWidth="1"/>
    <col min="5891" max="5891" width="19.44140625" style="3" customWidth="1"/>
    <col min="5892" max="5892" width="9.109375" style="3" customWidth="1"/>
    <col min="5893" max="5893" width="14.44140625" style="3" customWidth="1"/>
    <col min="5894" max="5894" width="16.6640625" style="3" customWidth="1"/>
    <col min="5895" max="5895" width="9.44140625" style="3" bestFit="1" customWidth="1"/>
    <col min="5896" max="5896" width="9.5546875" style="3" bestFit="1" customWidth="1"/>
    <col min="5897" max="6144" width="9.109375" style="3"/>
    <col min="6145" max="6145" width="4" style="3" bestFit="1" customWidth="1"/>
    <col min="6146" max="6146" width="18" style="3" customWidth="1"/>
    <col min="6147" max="6147" width="19.44140625" style="3" customWidth="1"/>
    <col min="6148" max="6148" width="9.109375" style="3" customWidth="1"/>
    <col min="6149" max="6149" width="14.44140625" style="3" customWidth="1"/>
    <col min="6150" max="6150" width="16.6640625" style="3" customWidth="1"/>
    <col min="6151" max="6151" width="9.44140625" style="3" bestFit="1" customWidth="1"/>
    <col min="6152" max="6152" width="9.5546875" style="3" bestFit="1" customWidth="1"/>
    <col min="6153" max="6400" width="9.109375" style="3"/>
    <col min="6401" max="6401" width="4" style="3" bestFit="1" customWidth="1"/>
    <col min="6402" max="6402" width="18" style="3" customWidth="1"/>
    <col min="6403" max="6403" width="19.44140625" style="3" customWidth="1"/>
    <col min="6404" max="6404" width="9.109375" style="3" customWidth="1"/>
    <col min="6405" max="6405" width="14.44140625" style="3" customWidth="1"/>
    <col min="6406" max="6406" width="16.6640625" style="3" customWidth="1"/>
    <col min="6407" max="6407" width="9.44140625" style="3" bestFit="1" customWidth="1"/>
    <col min="6408" max="6408" width="9.5546875" style="3" bestFit="1" customWidth="1"/>
    <col min="6409" max="6656" width="9.109375" style="3"/>
    <col min="6657" max="6657" width="4" style="3" bestFit="1" customWidth="1"/>
    <col min="6658" max="6658" width="18" style="3" customWidth="1"/>
    <col min="6659" max="6659" width="19.44140625" style="3" customWidth="1"/>
    <col min="6660" max="6660" width="9.109375" style="3" customWidth="1"/>
    <col min="6661" max="6661" width="14.44140625" style="3" customWidth="1"/>
    <col min="6662" max="6662" width="16.6640625" style="3" customWidth="1"/>
    <col min="6663" max="6663" width="9.44140625" style="3" bestFit="1" customWidth="1"/>
    <col min="6664" max="6664" width="9.5546875" style="3" bestFit="1" customWidth="1"/>
    <col min="6665" max="6912" width="9.109375" style="3"/>
    <col min="6913" max="6913" width="4" style="3" bestFit="1" customWidth="1"/>
    <col min="6914" max="6914" width="18" style="3" customWidth="1"/>
    <col min="6915" max="6915" width="19.44140625" style="3" customWidth="1"/>
    <col min="6916" max="6916" width="9.109375" style="3" customWidth="1"/>
    <col min="6917" max="6917" width="14.44140625" style="3" customWidth="1"/>
    <col min="6918" max="6918" width="16.6640625" style="3" customWidth="1"/>
    <col min="6919" max="6919" width="9.44140625" style="3" bestFit="1" customWidth="1"/>
    <col min="6920" max="6920" width="9.5546875" style="3" bestFit="1" customWidth="1"/>
    <col min="6921" max="7168" width="9.109375" style="3"/>
    <col min="7169" max="7169" width="4" style="3" bestFit="1" customWidth="1"/>
    <col min="7170" max="7170" width="18" style="3" customWidth="1"/>
    <col min="7171" max="7171" width="19.44140625" style="3" customWidth="1"/>
    <col min="7172" max="7172" width="9.109375" style="3" customWidth="1"/>
    <col min="7173" max="7173" width="14.44140625" style="3" customWidth="1"/>
    <col min="7174" max="7174" width="16.6640625" style="3" customWidth="1"/>
    <col min="7175" max="7175" width="9.44140625" style="3" bestFit="1" customWidth="1"/>
    <col min="7176" max="7176" width="9.5546875" style="3" bestFit="1" customWidth="1"/>
    <col min="7177" max="7424" width="9.109375" style="3"/>
    <col min="7425" max="7425" width="4" style="3" bestFit="1" customWidth="1"/>
    <col min="7426" max="7426" width="18" style="3" customWidth="1"/>
    <col min="7427" max="7427" width="19.44140625" style="3" customWidth="1"/>
    <col min="7428" max="7428" width="9.109375" style="3" customWidth="1"/>
    <col min="7429" max="7429" width="14.44140625" style="3" customWidth="1"/>
    <col min="7430" max="7430" width="16.6640625" style="3" customWidth="1"/>
    <col min="7431" max="7431" width="9.44140625" style="3" bestFit="1" customWidth="1"/>
    <col min="7432" max="7432" width="9.5546875" style="3" bestFit="1" customWidth="1"/>
    <col min="7433" max="7680" width="9.109375" style="3"/>
    <col min="7681" max="7681" width="4" style="3" bestFit="1" customWidth="1"/>
    <col min="7682" max="7682" width="18" style="3" customWidth="1"/>
    <col min="7683" max="7683" width="19.44140625" style="3" customWidth="1"/>
    <col min="7684" max="7684" width="9.109375" style="3" customWidth="1"/>
    <col min="7685" max="7685" width="14.44140625" style="3" customWidth="1"/>
    <col min="7686" max="7686" width="16.6640625" style="3" customWidth="1"/>
    <col min="7687" max="7687" width="9.44140625" style="3" bestFit="1" customWidth="1"/>
    <col min="7688" max="7688" width="9.5546875" style="3" bestFit="1" customWidth="1"/>
    <col min="7689" max="7936" width="9.109375" style="3"/>
    <col min="7937" max="7937" width="4" style="3" bestFit="1" customWidth="1"/>
    <col min="7938" max="7938" width="18" style="3" customWidth="1"/>
    <col min="7939" max="7939" width="19.44140625" style="3" customWidth="1"/>
    <col min="7940" max="7940" width="9.109375" style="3" customWidth="1"/>
    <col min="7941" max="7941" width="14.44140625" style="3" customWidth="1"/>
    <col min="7942" max="7942" width="16.6640625" style="3" customWidth="1"/>
    <col min="7943" max="7943" width="9.44140625" style="3" bestFit="1" customWidth="1"/>
    <col min="7944" max="7944" width="9.5546875" style="3" bestFit="1" customWidth="1"/>
    <col min="7945" max="8192" width="9.109375" style="3"/>
    <col min="8193" max="8193" width="4" style="3" bestFit="1" customWidth="1"/>
    <col min="8194" max="8194" width="18" style="3" customWidth="1"/>
    <col min="8195" max="8195" width="19.44140625" style="3" customWidth="1"/>
    <col min="8196" max="8196" width="9.109375" style="3" customWidth="1"/>
    <col min="8197" max="8197" width="14.44140625" style="3" customWidth="1"/>
    <col min="8198" max="8198" width="16.6640625" style="3" customWidth="1"/>
    <col min="8199" max="8199" width="9.44140625" style="3" bestFit="1" customWidth="1"/>
    <col min="8200" max="8200" width="9.5546875" style="3" bestFit="1" customWidth="1"/>
    <col min="8201" max="8448" width="9.109375" style="3"/>
    <col min="8449" max="8449" width="4" style="3" bestFit="1" customWidth="1"/>
    <col min="8450" max="8450" width="18" style="3" customWidth="1"/>
    <col min="8451" max="8451" width="19.44140625" style="3" customWidth="1"/>
    <col min="8452" max="8452" width="9.109375" style="3" customWidth="1"/>
    <col min="8453" max="8453" width="14.44140625" style="3" customWidth="1"/>
    <col min="8454" max="8454" width="16.6640625" style="3" customWidth="1"/>
    <col min="8455" max="8455" width="9.44140625" style="3" bestFit="1" customWidth="1"/>
    <col min="8456" max="8456" width="9.5546875" style="3" bestFit="1" customWidth="1"/>
    <col min="8457" max="8704" width="9.109375" style="3"/>
    <col min="8705" max="8705" width="4" style="3" bestFit="1" customWidth="1"/>
    <col min="8706" max="8706" width="18" style="3" customWidth="1"/>
    <col min="8707" max="8707" width="19.44140625" style="3" customWidth="1"/>
    <col min="8708" max="8708" width="9.109375" style="3" customWidth="1"/>
    <col min="8709" max="8709" width="14.44140625" style="3" customWidth="1"/>
    <col min="8710" max="8710" width="16.6640625" style="3" customWidth="1"/>
    <col min="8711" max="8711" width="9.44140625" style="3" bestFit="1" customWidth="1"/>
    <col min="8712" max="8712" width="9.5546875" style="3" bestFit="1" customWidth="1"/>
    <col min="8713" max="8960" width="9.109375" style="3"/>
    <col min="8961" max="8961" width="4" style="3" bestFit="1" customWidth="1"/>
    <col min="8962" max="8962" width="18" style="3" customWidth="1"/>
    <col min="8963" max="8963" width="19.44140625" style="3" customWidth="1"/>
    <col min="8964" max="8964" width="9.109375" style="3" customWidth="1"/>
    <col min="8965" max="8965" width="14.44140625" style="3" customWidth="1"/>
    <col min="8966" max="8966" width="16.6640625" style="3" customWidth="1"/>
    <col min="8967" max="8967" width="9.44140625" style="3" bestFit="1" customWidth="1"/>
    <col min="8968" max="8968" width="9.5546875" style="3" bestFit="1" customWidth="1"/>
    <col min="8969" max="9216" width="9.109375" style="3"/>
    <col min="9217" max="9217" width="4" style="3" bestFit="1" customWidth="1"/>
    <col min="9218" max="9218" width="18" style="3" customWidth="1"/>
    <col min="9219" max="9219" width="19.44140625" style="3" customWidth="1"/>
    <col min="9220" max="9220" width="9.109375" style="3" customWidth="1"/>
    <col min="9221" max="9221" width="14.44140625" style="3" customWidth="1"/>
    <col min="9222" max="9222" width="16.6640625" style="3" customWidth="1"/>
    <col min="9223" max="9223" width="9.44140625" style="3" bestFit="1" customWidth="1"/>
    <col min="9224" max="9224" width="9.5546875" style="3" bestFit="1" customWidth="1"/>
    <col min="9225" max="9472" width="9.109375" style="3"/>
    <col min="9473" max="9473" width="4" style="3" bestFit="1" customWidth="1"/>
    <col min="9474" max="9474" width="18" style="3" customWidth="1"/>
    <col min="9475" max="9475" width="19.44140625" style="3" customWidth="1"/>
    <col min="9476" max="9476" width="9.109375" style="3" customWidth="1"/>
    <col min="9477" max="9477" width="14.44140625" style="3" customWidth="1"/>
    <col min="9478" max="9478" width="16.6640625" style="3" customWidth="1"/>
    <col min="9479" max="9479" width="9.44140625" style="3" bestFit="1" customWidth="1"/>
    <col min="9480" max="9480" width="9.5546875" style="3" bestFit="1" customWidth="1"/>
    <col min="9481" max="9728" width="9.109375" style="3"/>
    <col min="9729" max="9729" width="4" style="3" bestFit="1" customWidth="1"/>
    <col min="9730" max="9730" width="18" style="3" customWidth="1"/>
    <col min="9731" max="9731" width="19.44140625" style="3" customWidth="1"/>
    <col min="9732" max="9732" width="9.109375" style="3" customWidth="1"/>
    <col min="9733" max="9733" width="14.44140625" style="3" customWidth="1"/>
    <col min="9734" max="9734" width="16.6640625" style="3" customWidth="1"/>
    <col min="9735" max="9735" width="9.44140625" style="3" bestFit="1" customWidth="1"/>
    <col min="9736" max="9736" width="9.5546875" style="3" bestFit="1" customWidth="1"/>
    <col min="9737" max="9984" width="9.109375" style="3"/>
    <col min="9985" max="9985" width="4" style="3" bestFit="1" customWidth="1"/>
    <col min="9986" max="9986" width="18" style="3" customWidth="1"/>
    <col min="9987" max="9987" width="19.44140625" style="3" customWidth="1"/>
    <col min="9988" max="9988" width="9.109375" style="3" customWidth="1"/>
    <col min="9989" max="9989" width="14.44140625" style="3" customWidth="1"/>
    <col min="9990" max="9990" width="16.6640625" style="3" customWidth="1"/>
    <col min="9991" max="9991" width="9.44140625" style="3" bestFit="1" customWidth="1"/>
    <col min="9992" max="9992" width="9.5546875" style="3" bestFit="1" customWidth="1"/>
    <col min="9993" max="10240" width="9.109375" style="3"/>
    <col min="10241" max="10241" width="4" style="3" bestFit="1" customWidth="1"/>
    <col min="10242" max="10242" width="18" style="3" customWidth="1"/>
    <col min="10243" max="10243" width="19.44140625" style="3" customWidth="1"/>
    <col min="10244" max="10244" width="9.109375" style="3" customWidth="1"/>
    <col min="10245" max="10245" width="14.44140625" style="3" customWidth="1"/>
    <col min="10246" max="10246" width="16.6640625" style="3" customWidth="1"/>
    <col min="10247" max="10247" width="9.44140625" style="3" bestFit="1" customWidth="1"/>
    <col min="10248" max="10248" width="9.5546875" style="3" bestFit="1" customWidth="1"/>
    <col min="10249" max="10496" width="9.109375" style="3"/>
    <col min="10497" max="10497" width="4" style="3" bestFit="1" customWidth="1"/>
    <col min="10498" max="10498" width="18" style="3" customWidth="1"/>
    <col min="10499" max="10499" width="19.44140625" style="3" customWidth="1"/>
    <col min="10500" max="10500" width="9.109375" style="3" customWidth="1"/>
    <col min="10501" max="10501" width="14.44140625" style="3" customWidth="1"/>
    <col min="10502" max="10502" width="16.6640625" style="3" customWidth="1"/>
    <col min="10503" max="10503" width="9.44140625" style="3" bestFit="1" customWidth="1"/>
    <col min="10504" max="10504" width="9.5546875" style="3" bestFit="1" customWidth="1"/>
    <col min="10505" max="10752" width="9.109375" style="3"/>
    <col min="10753" max="10753" width="4" style="3" bestFit="1" customWidth="1"/>
    <col min="10754" max="10754" width="18" style="3" customWidth="1"/>
    <col min="10755" max="10755" width="19.44140625" style="3" customWidth="1"/>
    <col min="10756" max="10756" width="9.109375" style="3" customWidth="1"/>
    <col min="10757" max="10757" width="14.44140625" style="3" customWidth="1"/>
    <col min="10758" max="10758" width="16.6640625" style="3" customWidth="1"/>
    <col min="10759" max="10759" width="9.44140625" style="3" bestFit="1" customWidth="1"/>
    <col min="10760" max="10760" width="9.5546875" style="3" bestFit="1" customWidth="1"/>
    <col min="10761" max="11008" width="9.109375" style="3"/>
    <col min="11009" max="11009" width="4" style="3" bestFit="1" customWidth="1"/>
    <col min="11010" max="11010" width="18" style="3" customWidth="1"/>
    <col min="11011" max="11011" width="19.44140625" style="3" customWidth="1"/>
    <col min="11012" max="11012" width="9.109375" style="3" customWidth="1"/>
    <col min="11013" max="11013" width="14.44140625" style="3" customWidth="1"/>
    <col min="11014" max="11014" width="16.6640625" style="3" customWidth="1"/>
    <col min="11015" max="11015" width="9.44140625" style="3" bestFit="1" customWidth="1"/>
    <col min="11016" max="11016" width="9.5546875" style="3" bestFit="1" customWidth="1"/>
    <col min="11017" max="11264" width="9.109375" style="3"/>
    <col min="11265" max="11265" width="4" style="3" bestFit="1" customWidth="1"/>
    <col min="11266" max="11266" width="18" style="3" customWidth="1"/>
    <col min="11267" max="11267" width="19.44140625" style="3" customWidth="1"/>
    <col min="11268" max="11268" width="9.109375" style="3" customWidth="1"/>
    <col min="11269" max="11269" width="14.44140625" style="3" customWidth="1"/>
    <col min="11270" max="11270" width="16.6640625" style="3" customWidth="1"/>
    <col min="11271" max="11271" width="9.44140625" style="3" bestFit="1" customWidth="1"/>
    <col min="11272" max="11272" width="9.5546875" style="3" bestFit="1" customWidth="1"/>
    <col min="11273" max="11520" width="9.109375" style="3"/>
    <col min="11521" max="11521" width="4" style="3" bestFit="1" customWidth="1"/>
    <col min="11522" max="11522" width="18" style="3" customWidth="1"/>
    <col min="11523" max="11523" width="19.44140625" style="3" customWidth="1"/>
    <col min="11524" max="11524" width="9.109375" style="3" customWidth="1"/>
    <col min="11525" max="11525" width="14.44140625" style="3" customWidth="1"/>
    <col min="11526" max="11526" width="16.6640625" style="3" customWidth="1"/>
    <col min="11527" max="11527" width="9.44140625" style="3" bestFit="1" customWidth="1"/>
    <col min="11528" max="11528" width="9.5546875" style="3" bestFit="1" customWidth="1"/>
    <col min="11529" max="11776" width="9.109375" style="3"/>
    <col min="11777" max="11777" width="4" style="3" bestFit="1" customWidth="1"/>
    <col min="11778" max="11778" width="18" style="3" customWidth="1"/>
    <col min="11779" max="11779" width="19.44140625" style="3" customWidth="1"/>
    <col min="11780" max="11780" width="9.109375" style="3" customWidth="1"/>
    <col min="11781" max="11781" width="14.44140625" style="3" customWidth="1"/>
    <col min="11782" max="11782" width="16.6640625" style="3" customWidth="1"/>
    <col min="11783" max="11783" width="9.44140625" style="3" bestFit="1" customWidth="1"/>
    <col min="11784" max="11784" width="9.5546875" style="3" bestFit="1" customWidth="1"/>
    <col min="11785" max="12032" width="9.109375" style="3"/>
    <col min="12033" max="12033" width="4" style="3" bestFit="1" customWidth="1"/>
    <col min="12034" max="12034" width="18" style="3" customWidth="1"/>
    <col min="12035" max="12035" width="19.44140625" style="3" customWidth="1"/>
    <col min="12036" max="12036" width="9.109375" style="3" customWidth="1"/>
    <col min="12037" max="12037" width="14.44140625" style="3" customWidth="1"/>
    <col min="12038" max="12038" width="16.6640625" style="3" customWidth="1"/>
    <col min="12039" max="12039" width="9.44140625" style="3" bestFit="1" customWidth="1"/>
    <col min="12040" max="12040" width="9.5546875" style="3" bestFit="1" customWidth="1"/>
    <col min="12041" max="12288" width="9.109375" style="3"/>
    <col min="12289" max="12289" width="4" style="3" bestFit="1" customWidth="1"/>
    <col min="12290" max="12290" width="18" style="3" customWidth="1"/>
    <col min="12291" max="12291" width="19.44140625" style="3" customWidth="1"/>
    <col min="12292" max="12292" width="9.109375" style="3" customWidth="1"/>
    <col min="12293" max="12293" width="14.44140625" style="3" customWidth="1"/>
    <col min="12294" max="12294" width="16.6640625" style="3" customWidth="1"/>
    <col min="12295" max="12295" width="9.44140625" style="3" bestFit="1" customWidth="1"/>
    <col min="12296" max="12296" width="9.5546875" style="3" bestFit="1" customWidth="1"/>
    <col min="12297" max="12544" width="9.109375" style="3"/>
    <col min="12545" max="12545" width="4" style="3" bestFit="1" customWidth="1"/>
    <col min="12546" max="12546" width="18" style="3" customWidth="1"/>
    <col min="12547" max="12547" width="19.44140625" style="3" customWidth="1"/>
    <col min="12548" max="12548" width="9.109375" style="3" customWidth="1"/>
    <col min="12549" max="12549" width="14.44140625" style="3" customWidth="1"/>
    <col min="12550" max="12550" width="16.6640625" style="3" customWidth="1"/>
    <col min="12551" max="12551" width="9.44140625" style="3" bestFit="1" customWidth="1"/>
    <col min="12552" max="12552" width="9.5546875" style="3" bestFit="1" customWidth="1"/>
    <col min="12553" max="12800" width="9.109375" style="3"/>
    <col min="12801" max="12801" width="4" style="3" bestFit="1" customWidth="1"/>
    <col min="12802" max="12802" width="18" style="3" customWidth="1"/>
    <col min="12803" max="12803" width="19.44140625" style="3" customWidth="1"/>
    <col min="12804" max="12804" width="9.109375" style="3" customWidth="1"/>
    <col min="12805" max="12805" width="14.44140625" style="3" customWidth="1"/>
    <col min="12806" max="12806" width="16.6640625" style="3" customWidth="1"/>
    <col min="12807" max="12807" width="9.44140625" style="3" bestFit="1" customWidth="1"/>
    <col min="12808" max="12808" width="9.5546875" style="3" bestFit="1" customWidth="1"/>
    <col min="12809" max="13056" width="9.109375" style="3"/>
    <col min="13057" max="13057" width="4" style="3" bestFit="1" customWidth="1"/>
    <col min="13058" max="13058" width="18" style="3" customWidth="1"/>
    <col min="13059" max="13059" width="19.44140625" style="3" customWidth="1"/>
    <col min="13060" max="13060" width="9.109375" style="3" customWidth="1"/>
    <col min="13061" max="13061" width="14.44140625" style="3" customWidth="1"/>
    <col min="13062" max="13062" width="16.6640625" style="3" customWidth="1"/>
    <col min="13063" max="13063" width="9.44140625" style="3" bestFit="1" customWidth="1"/>
    <col min="13064" max="13064" width="9.5546875" style="3" bestFit="1" customWidth="1"/>
    <col min="13065" max="13312" width="9.109375" style="3"/>
    <col min="13313" max="13313" width="4" style="3" bestFit="1" customWidth="1"/>
    <col min="13314" max="13314" width="18" style="3" customWidth="1"/>
    <col min="13315" max="13315" width="19.44140625" style="3" customWidth="1"/>
    <col min="13316" max="13316" width="9.109375" style="3" customWidth="1"/>
    <col min="13317" max="13317" width="14.44140625" style="3" customWidth="1"/>
    <col min="13318" max="13318" width="16.6640625" style="3" customWidth="1"/>
    <col min="13319" max="13319" width="9.44140625" style="3" bestFit="1" customWidth="1"/>
    <col min="13320" max="13320" width="9.5546875" style="3" bestFit="1" customWidth="1"/>
    <col min="13321" max="13568" width="9.109375" style="3"/>
    <col min="13569" max="13569" width="4" style="3" bestFit="1" customWidth="1"/>
    <col min="13570" max="13570" width="18" style="3" customWidth="1"/>
    <col min="13571" max="13571" width="19.44140625" style="3" customWidth="1"/>
    <col min="13572" max="13572" width="9.109375" style="3" customWidth="1"/>
    <col min="13573" max="13573" width="14.44140625" style="3" customWidth="1"/>
    <col min="13574" max="13574" width="16.6640625" style="3" customWidth="1"/>
    <col min="13575" max="13575" width="9.44140625" style="3" bestFit="1" customWidth="1"/>
    <col min="13576" max="13576" width="9.5546875" style="3" bestFit="1" customWidth="1"/>
    <col min="13577" max="13824" width="9.109375" style="3"/>
    <col min="13825" max="13825" width="4" style="3" bestFit="1" customWidth="1"/>
    <col min="13826" max="13826" width="18" style="3" customWidth="1"/>
    <col min="13827" max="13827" width="19.44140625" style="3" customWidth="1"/>
    <col min="13828" max="13828" width="9.109375" style="3" customWidth="1"/>
    <col min="13829" max="13829" width="14.44140625" style="3" customWidth="1"/>
    <col min="13830" max="13830" width="16.6640625" style="3" customWidth="1"/>
    <col min="13831" max="13831" width="9.44140625" style="3" bestFit="1" customWidth="1"/>
    <col min="13832" max="13832" width="9.5546875" style="3" bestFit="1" customWidth="1"/>
    <col min="13833" max="14080" width="9.109375" style="3"/>
    <col min="14081" max="14081" width="4" style="3" bestFit="1" customWidth="1"/>
    <col min="14082" max="14082" width="18" style="3" customWidth="1"/>
    <col min="14083" max="14083" width="19.44140625" style="3" customWidth="1"/>
    <col min="14084" max="14084" width="9.109375" style="3" customWidth="1"/>
    <col min="14085" max="14085" width="14.44140625" style="3" customWidth="1"/>
    <col min="14086" max="14086" width="16.6640625" style="3" customWidth="1"/>
    <col min="14087" max="14087" width="9.44140625" style="3" bestFit="1" customWidth="1"/>
    <col min="14088" max="14088" width="9.5546875" style="3" bestFit="1" customWidth="1"/>
    <col min="14089" max="14336" width="9.109375" style="3"/>
    <col min="14337" max="14337" width="4" style="3" bestFit="1" customWidth="1"/>
    <col min="14338" max="14338" width="18" style="3" customWidth="1"/>
    <col min="14339" max="14339" width="19.44140625" style="3" customWidth="1"/>
    <col min="14340" max="14340" width="9.109375" style="3" customWidth="1"/>
    <col min="14341" max="14341" width="14.44140625" style="3" customWidth="1"/>
    <col min="14342" max="14342" width="16.6640625" style="3" customWidth="1"/>
    <col min="14343" max="14343" width="9.44140625" style="3" bestFit="1" customWidth="1"/>
    <col min="14344" max="14344" width="9.5546875" style="3" bestFit="1" customWidth="1"/>
    <col min="14345" max="14592" width="9.109375" style="3"/>
    <col min="14593" max="14593" width="4" style="3" bestFit="1" customWidth="1"/>
    <col min="14594" max="14594" width="18" style="3" customWidth="1"/>
    <col min="14595" max="14595" width="19.44140625" style="3" customWidth="1"/>
    <col min="14596" max="14596" width="9.109375" style="3" customWidth="1"/>
    <col min="14597" max="14597" width="14.44140625" style="3" customWidth="1"/>
    <col min="14598" max="14598" width="16.6640625" style="3" customWidth="1"/>
    <col min="14599" max="14599" width="9.44140625" style="3" bestFit="1" customWidth="1"/>
    <col min="14600" max="14600" width="9.5546875" style="3" bestFit="1" customWidth="1"/>
    <col min="14601" max="14848" width="9.109375" style="3"/>
    <col min="14849" max="14849" width="4" style="3" bestFit="1" customWidth="1"/>
    <col min="14850" max="14850" width="18" style="3" customWidth="1"/>
    <col min="14851" max="14851" width="19.44140625" style="3" customWidth="1"/>
    <col min="14852" max="14852" width="9.109375" style="3" customWidth="1"/>
    <col min="14853" max="14853" width="14.44140625" style="3" customWidth="1"/>
    <col min="14854" max="14854" width="16.6640625" style="3" customWidth="1"/>
    <col min="14855" max="14855" width="9.44140625" style="3" bestFit="1" customWidth="1"/>
    <col min="14856" max="14856" width="9.5546875" style="3" bestFit="1" customWidth="1"/>
    <col min="14857" max="15104" width="9.109375" style="3"/>
    <col min="15105" max="15105" width="4" style="3" bestFit="1" customWidth="1"/>
    <col min="15106" max="15106" width="18" style="3" customWidth="1"/>
    <col min="15107" max="15107" width="19.44140625" style="3" customWidth="1"/>
    <col min="15108" max="15108" width="9.109375" style="3" customWidth="1"/>
    <col min="15109" max="15109" width="14.44140625" style="3" customWidth="1"/>
    <col min="15110" max="15110" width="16.6640625" style="3" customWidth="1"/>
    <col min="15111" max="15111" width="9.44140625" style="3" bestFit="1" customWidth="1"/>
    <col min="15112" max="15112" width="9.5546875" style="3" bestFit="1" customWidth="1"/>
    <col min="15113" max="15360" width="9.109375" style="3"/>
    <col min="15361" max="15361" width="4" style="3" bestFit="1" customWidth="1"/>
    <col min="15362" max="15362" width="18" style="3" customWidth="1"/>
    <col min="15363" max="15363" width="19.44140625" style="3" customWidth="1"/>
    <col min="15364" max="15364" width="9.109375" style="3" customWidth="1"/>
    <col min="15365" max="15365" width="14.44140625" style="3" customWidth="1"/>
    <col min="15366" max="15366" width="16.6640625" style="3" customWidth="1"/>
    <col min="15367" max="15367" width="9.44140625" style="3" bestFit="1" customWidth="1"/>
    <col min="15368" max="15368" width="9.5546875" style="3" bestFit="1" customWidth="1"/>
    <col min="15369" max="15616" width="9.109375" style="3"/>
    <col min="15617" max="15617" width="4" style="3" bestFit="1" customWidth="1"/>
    <col min="15618" max="15618" width="18" style="3" customWidth="1"/>
    <col min="15619" max="15619" width="19.44140625" style="3" customWidth="1"/>
    <col min="15620" max="15620" width="9.109375" style="3" customWidth="1"/>
    <col min="15621" max="15621" width="14.44140625" style="3" customWidth="1"/>
    <col min="15622" max="15622" width="16.6640625" style="3" customWidth="1"/>
    <col min="15623" max="15623" width="9.44140625" style="3" bestFit="1" customWidth="1"/>
    <col min="15624" max="15624" width="9.5546875" style="3" bestFit="1" customWidth="1"/>
    <col min="15625" max="15872" width="9.109375" style="3"/>
    <col min="15873" max="15873" width="4" style="3" bestFit="1" customWidth="1"/>
    <col min="15874" max="15874" width="18" style="3" customWidth="1"/>
    <col min="15875" max="15875" width="19.44140625" style="3" customWidth="1"/>
    <col min="15876" max="15876" width="9.109375" style="3" customWidth="1"/>
    <col min="15877" max="15877" width="14.44140625" style="3" customWidth="1"/>
    <col min="15878" max="15878" width="16.6640625" style="3" customWidth="1"/>
    <col min="15879" max="15879" width="9.44140625" style="3" bestFit="1" customWidth="1"/>
    <col min="15880" max="15880" width="9.5546875" style="3" bestFit="1" customWidth="1"/>
    <col min="15881" max="16128" width="9.109375" style="3"/>
    <col min="16129" max="16129" width="4" style="3" bestFit="1" customWidth="1"/>
    <col min="16130" max="16130" width="18" style="3" customWidth="1"/>
    <col min="16131" max="16131" width="19.44140625" style="3" customWidth="1"/>
    <col min="16132" max="16132" width="9.109375" style="3" customWidth="1"/>
    <col min="16133" max="16133" width="14.44140625" style="3" customWidth="1"/>
    <col min="16134" max="16134" width="16.6640625" style="3" customWidth="1"/>
    <col min="16135" max="16135" width="9.44140625" style="3" bestFit="1" customWidth="1"/>
    <col min="16136" max="16136" width="9.5546875" style="3" bestFit="1" customWidth="1"/>
    <col min="16137" max="16384" width="9.109375" style="3"/>
  </cols>
  <sheetData>
    <row r="1" spans="1:8" x14ac:dyDescent="0.25">
      <c r="F1" s="285" t="s">
        <v>626</v>
      </c>
      <c r="G1" s="286"/>
      <c r="H1" s="286"/>
    </row>
    <row r="2" spans="1:8" x14ac:dyDescent="0.25">
      <c r="F2" s="286"/>
      <c r="G2" s="286"/>
      <c r="H2" s="286"/>
    </row>
    <row r="3" spans="1:8" x14ac:dyDescent="0.25">
      <c r="F3" s="286"/>
      <c r="G3" s="286"/>
      <c r="H3" s="286"/>
    </row>
    <row r="4" spans="1:8" x14ac:dyDescent="0.25">
      <c r="A4" s="5" t="s">
        <v>475</v>
      </c>
      <c r="B4" s="5"/>
      <c r="C4" s="5"/>
      <c r="D4" s="5"/>
      <c r="E4" s="5"/>
      <c r="F4" s="5"/>
      <c r="G4" s="5"/>
      <c r="H4" s="5"/>
    </row>
    <row r="5" spans="1:8" x14ac:dyDescent="0.25">
      <c r="A5" s="5" t="s">
        <v>627</v>
      </c>
      <c r="B5" s="5"/>
      <c r="C5" s="5"/>
      <c r="D5" s="5"/>
      <c r="E5" s="5"/>
      <c r="F5" s="5"/>
      <c r="G5" s="5"/>
      <c r="H5" s="5"/>
    </row>
    <row r="6" spans="1:8" x14ac:dyDescent="0.25">
      <c r="A6" s="5" t="s">
        <v>628</v>
      </c>
      <c r="B6" s="5"/>
      <c r="C6" s="5"/>
      <c r="D6" s="5"/>
      <c r="E6" s="5"/>
      <c r="F6" s="5"/>
      <c r="G6" s="5"/>
      <c r="H6" s="5"/>
    </row>
    <row r="7" spans="1:8" x14ac:dyDescent="0.25">
      <c r="A7" s="5" t="str">
        <f>CONCATENATE("за ",[3]ЗАПОЛНИТЬ!$B$17," ",[3]ЗАПОЛНИТЬ!$C$17)</f>
        <v xml:space="preserve">за 2015 </v>
      </c>
      <c r="B7" s="5"/>
      <c r="C7" s="5"/>
      <c r="D7" s="5"/>
      <c r="E7" s="5"/>
      <c r="F7" s="5"/>
      <c r="G7" s="5"/>
      <c r="H7" s="5"/>
    </row>
    <row r="10" spans="1:8" ht="33" customHeight="1" x14ac:dyDescent="0.25">
      <c r="A10" s="598" t="s">
        <v>4</v>
      </c>
      <c r="B10" s="598"/>
      <c r="C10" s="15" t="str">
        <f>[3]ЗАПОЛНИТЬ!$B$3</f>
        <v>Відділ освіти Амур-Нижньодніпровської районної у місті Дніпропетровську ради</v>
      </c>
      <c r="D10" s="15"/>
      <c r="E10" s="15"/>
      <c r="F10" s="15"/>
      <c r="G10" s="117" t="str">
        <f>[3]ЗАПОЛНИТЬ!$A$13</f>
        <v>за ЄДРПОУ</v>
      </c>
      <c r="H10" s="599" t="str">
        <f>[3]ЗАПОЛНИТЬ!$B$13</f>
        <v>02142187</v>
      </c>
    </row>
    <row r="11" spans="1:8" x14ac:dyDescent="0.25">
      <c r="A11" s="21" t="s">
        <v>6</v>
      </c>
      <c r="B11" s="21"/>
      <c r="C11" s="289" t="str">
        <f>[3]ЗАПОЛНИТЬ!$B$5</f>
        <v>49023, м. Дніпропетровськ АНД район, пр. Воронцова, 31</v>
      </c>
      <c r="D11" s="289"/>
      <c r="E11" s="289"/>
      <c r="F11" s="289"/>
      <c r="G11" s="117" t="str">
        <f>[3]ЗАПОЛНИТЬ!$A$14</f>
        <v>за КОАТУУ</v>
      </c>
      <c r="H11" s="600">
        <f>[3]ЗАПОЛНИТЬ!$B$14</f>
        <v>1210136300</v>
      </c>
    </row>
    <row r="12" spans="1:8" x14ac:dyDescent="0.25">
      <c r="A12" s="21" t="str">
        <f>[3]Ф.4.3.1.КВК2!$A$11</f>
        <v>Організаційно-правова форма господарювання</v>
      </c>
      <c r="B12" s="21"/>
      <c r="C12" s="21"/>
      <c r="D12" s="291" t="str">
        <f>[3]ЗАПОЛНИТЬ!$D$15</f>
        <v>Орган місцевого самоврядування</v>
      </c>
      <c r="E12" s="291"/>
      <c r="F12" s="291"/>
      <c r="G12" s="117" t="str">
        <f>[3]ЗАПОЛНИТЬ!$A$15</f>
        <v>за КОПФГ</v>
      </c>
      <c r="H12" s="600">
        <f>[3]ЗАПОЛНИТЬ!$B$15</f>
        <v>420</v>
      </c>
    </row>
    <row r="13" spans="1:8" ht="27" customHeight="1" x14ac:dyDescent="0.25">
      <c r="A13" s="21" t="s">
        <v>10</v>
      </c>
      <c r="B13" s="21"/>
      <c r="C13" s="21"/>
      <c r="D13" s="120">
        <f>[3]ЗАПОЛНИТЬ!$H$9</f>
        <v>0</v>
      </c>
      <c r="E13" s="581" t="str">
        <f>IF(D13&gt;0,VLOOKUP(D13,'[3]ДовидникКВК(ГОС)'!A$1:B$65536,2,FALSE),"")</f>
        <v/>
      </c>
      <c r="F13" s="581"/>
      <c r="G13" s="581"/>
      <c r="H13" s="581"/>
    </row>
    <row r="14" spans="1:8" ht="27" customHeight="1" x14ac:dyDescent="0.25">
      <c r="A14" s="21" t="s">
        <v>13</v>
      </c>
      <c r="B14" s="21"/>
      <c r="C14" s="21"/>
      <c r="D14" s="28" t="str">
        <f>[3]ЗАПОЛНИТЬ!$H$10</f>
        <v>10</v>
      </c>
      <c r="E14" s="289" t="str">
        <f>[3]ЗАПОЛНИТЬ!I10</f>
        <v>Орган з питань освіти і науки, молоді</v>
      </c>
      <c r="F14" s="289"/>
      <c r="G14" s="289"/>
      <c r="H14" s="289"/>
    </row>
    <row r="15" spans="1:8" hidden="1" x14ac:dyDescent="0.25"/>
    <row r="16" spans="1:8" s="84" customFormat="1" ht="12" customHeight="1" x14ac:dyDescent="0.25">
      <c r="B16" s="541" t="s">
        <v>629</v>
      </c>
    </row>
    <row r="17" spans="1:8" s="84" customFormat="1" ht="12" customHeight="1" thickBot="1" x14ac:dyDescent="0.3">
      <c r="B17" s="541" t="s">
        <v>16</v>
      </c>
    </row>
    <row r="18" spans="1:8" ht="60" customHeight="1" thickTop="1" thickBot="1" x14ac:dyDescent="0.3">
      <c r="A18" s="563" t="s">
        <v>630</v>
      </c>
      <c r="B18" s="563" t="s">
        <v>631</v>
      </c>
      <c r="C18" s="563"/>
      <c r="D18" s="563"/>
      <c r="E18" s="563" t="s">
        <v>632</v>
      </c>
      <c r="F18" s="563" t="s">
        <v>633</v>
      </c>
      <c r="G18" s="563" t="s">
        <v>634</v>
      </c>
      <c r="H18" s="563"/>
    </row>
    <row r="19" spans="1:8" ht="15" thickTop="1" thickBot="1" x14ac:dyDescent="0.3">
      <c r="A19" s="563"/>
      <c r="B19" s="563"/>
      <c r="C19" s="563"/>
      <c r="D19" s="563"/>
      <c r="E19" s="563"/>
      <c r="F19" s="563"/>
      <c r="G19" s="563"/>
      <c r="H19" s="563"/>
    </row>
    <row r="20" spans="1:8" ht="15" thickTop="1" thickBot="1" x14ac:dyDescent="0.3">
      <c r="A20" s="563"/>
      <c r="B20" s="563"/>
      <c r="C20" s="563"/>
      <c r="D20" s="563"/>
      <c r="E20" s="563"/>
      <c r="F20" s="563"/>
      <c r="G20" s="563"/>
      <c r="H20" s="563"/>
    </row>
    <row r="21" spans="1:8" ht="15" thickTop="1" thickBot="1" x14ac:dyDescent="0.3">
      <c r="A21" s="294">
        <v>1</v>
      </c>
      <c r="B21" s="293">
        <v>2</v>
      </c>
      <c r="C21" s="293"/>
      <c r="D21" s="293"/>
      <c r="E21" s="294">
        <v>3</v>
      </c>
      <c r="F21" s="294">
        <v>4</v>
      </c>
      <c r="G21" s="293">
        <v>5</v>
      </c>
      <c r="H21" s="293"/>
    </row>
    <row r="22" spans="1:8" s="387" customFormat="1" ht="15" thickTop="1" thickBot="1" x14ac:dyDescent="0.3">
      <c r="A22" s="601">
        <v>1</v>
      </c>
      <c r="B22" s="602" t="s">
        <v>11</v>
      </c>
      <c r="C22" s="602"/>
      <c r="D22" s="602"/>
      <c r="E22" s="603" t="s">
        <v>11</v>
      </c>
      <c r="F22" s="604" t="s">
        <v>11</v>
      </c>
      <c r="G22" s="605" t="s">
        <v>11</v>
      </c>
      <c r="H22" s="605"/>
    </row>
    <row r="23" spans="1:8" s="387" customFormat="1" ht="15" thickTop="1" thickBot="1" x14ac:dyDescent="0.3">
      <c r="A23" s="601">
        <v>2</v>
      </c>
      <c r="B23" s="602" t="s">
        <v>11</v>
      </c>
      <c r="C23" s="602"/>
      <c r="D23" s="602"/>
      <c r="E23" s="603" t="s">
        <v>11</v>
      </c>
      <c r="F23" s="604" t="s">
        <v>11</v>
      </c>
      <c r="G23" s="605" t="s">
        <v>11</v>
      </c>
      <c r="H23" s="605"/>
    </row>
    <row r="24" spans="1:8" s="387" customFormat="1" ht="15" thickTop="1" thickBot="1" x14ac:dyDescent="0.3">
      <c r="A24" s="601">
        <v>3</v>
      </c>
      <c r="B24" s="602" t="s">
        <v>11</v>
      </c>
      <c r="C24" s="602"/>
      <c r="D24" s="602"/>
      <c r="E24" s="603" t="s">
        <v>11</v>
      </c>
      <c r="F24" s="604" t="s">
        <v>11</v>
      </c>
      <c r="G24" s="605" t="s">
        <v>11</v>
      </c>
      <c r="H24" s="605"/>
    </row>
    <row r="25" spans="1:8" s="387" customFormat="1" ht="15" thickTop="1" thickBot="1" x14ac:dyDescent="0.3">
      <c r="A25" s="601">
        <v>4</v>
      </c>
      <c r="B25" s="602" t="s">
        <v>11</v>
      </c>
      <c r="C25" s="602"/>
      <c r="D25" s="602"/>
      <c r="E25" s="603" t="s">
        <v>11</v>
      </c>
      <c r="F25" s="604" t="s">
        <v>11</v>
      </c>
      <c r="G25" s="605" t="s">
        <v>11</v>
      </c>
      <c r="H25" s="605"/>
    </row>
    <row r="26" spans="1:8" s="387" customFormat="1" ht="15" thickTop="1" thickBot="1" x14ac:dyDescent="0.3">
      <c r="A26" s="601">
        <v>5</v>
      </c>
      <c r="B26" s="602" t="s">
        <v>11</v>
      </c>
      <c r="C26" s="602"/>
      <c r="D26" s="602"/>
      <c r="E26" s="603" t="s">
        <v>11</v>
      </c>
      <c r="F26" s="604" t="s">
        <v>11</v>
      </c>
      <c r="G26" s="605" t="s">
        <v>11</v>
      </c>
      <c r="H26" s="605"/>
    </row>
    <row r="27" spans="1:8" s="387" customFormat="1" ht="15" thickTop="1" thickBot="1" x14ac:dyDescent="0.3">
      <c r="A27" s="601" t="s">
        <v>517</v>
      </c>
      <c r="B27" s="602" t="s">
        <v>11</v>
      </c>
      <c r="C27" s="602"/>
      <c r="D27" s="602"/>
      <c r="E27" s="603" t="s">
        <v>11</v>
      </c>
      <c r="F27" s="604" t="s">
        <v>11</v>
      </c>
      <c r="G27" s="605" t="s">
        <v>11</v>
      </c>
      <c r="H27" s="605"/>
    </row>
    <row r="28" spans="1:8" ht="16.8" thickTop="1" thickBot="1" x14ac:dyDescent="0.35">
      <c r="A28" s="606"/>
      <c r="B28" s="607" t="s">
        <v>635</v>
      </c>
      <c r="C28" s="607"/>
      <c r="D28" s="607"/>
      <c r="E28" s="608" t="s">
        <v>11</v>
      </c>
      <c r="F28" s="329" t="s">
        <v>94</v>
      </c>
      <c r="G28" s="299" t="s">
        <v>94</v>
      </c>
      <c r="H28" s="299"/>
    </row>
    <row r="29" spans="1:8" ht="14.4" thickTop="1" x14ac:dyDescent="0.25"/>
    <row r="30" spans="1:8" x14ac:dyDescent="0.25">
      <c r="A30" s="352" t="str">
        <f>[3]ЗАПОЛНИТЬ!$F$30</f>
        <v>Начальник</v>
      </c>
      <c r="C30" s="398"/>
      <c r="D30" s="76"/>
      <c r="E30" s="110" t="str">
        <f>[3]ЗАПОЛНИТЬ!$F$26</f>
        <v>Л. О. Темченко</v>
      </c>
      <c r="F30" s="110"/>
      <c r="G30" s="110"/>
    </row>
    <row r="31" spans="1:8" x14ac:dyDescent="0.25">
      <c r="A31" s="352"/>
      <c r="C31" s="79" t="s">
        <v>97</v>
      </c>
      <c r="D31" s="76"/>
      <c r="E31" s="434" t="s">
        <v>98</v>
      </c>
      <c r="F31" s="84"/>
    </row>
    <row r="32" spans="1:8" x14ac:dyDescent="0.25">
      <c r="A32" s="352" t="str">
        <f>[3]ЗАПОЛНИТЬ!$F$31</f>
        <v>Головний бухгалтер</v>
      </c>
      <c r="C32" s="398"/>
      <c r="D32" s="76"/>
      <c r="E32" s="110" t="str">
        <f>[3]ЗАПОЛНИТЬ!$F$28</f>
        <v>А. М. Трусевич</v>
      </c>
      <c r="F32" s="110"/>
      <c r="G32" s="110"/>
    </row>
    <row r="33" spans="2:6" x14ac:dyDescent="0.25">
      <c r="C33" s="79" t="s">
        <v>97</v>
      </c>
      <c r="E33" s="434" t="s">
        <v>98</v>
      </c>
      <c r="F33" s="84"/>
    </row>
    <row r="34" spans="2:6" x14ac:dyDescent="0.25">
      <c r="B34" s="3" t="str">
        <f>[3]ЗАПОЛНИТЬ!$C$19</f>
        <v>"12" січня 2016</v>
      </c>
    </row>
  </sheetData>
  <mergeCells count="38">
    <mergeCell ref="B27:D27"/>
    <mergeCell ref="G27:H27"/>
    <mergeCell ref="B28:D28"/>
    <mergeCell ref="G28:H28"/>
    <mergeCell ref="E30:G30"/>
    <mergeCell ref="E32:G32"/>
    <mergeCell ref="B24:D24"/>
    <mergeCell ref="G24:H24"/>
    <mergeCell ref="B25:D25"/>
    <mergeCell ref="G25:H25"/>
    <mergeCell ref="B26:D26"/>
    <mergeCell ref="G26:H26"/>
    <mergeCell ref="B21:D21"/>
    <mergeCell ref="G21:H21"/>
    <mergeCell ref="B22:D22"/>
    <mergeCell ref="G22:H22"/>
    <mergeCell ref="B23:D23"/>
    <mergeCell ref="G23:H23"/>
    <mergeCell ref="A14:C14"/>
    <mergeCell ref="E14:H14"/>
    <mergeCell ref="A18:A20"/>
    <mergeCell ref="B18:D20"/>
    <mergeCell ref="E18:E20"/>
    <mergeCell ref="F18:F20"/>
    <mergeCell ref="G18:H20"/>
    <mergeCell ref="A11:B11"/>
    <mergeCell ref="C11:F11"/>
    <mergeCell ref="A12:C12"/>
    <mergeCell ref="D12:F12"/>
    <mergeCell ref="A13:C13"/>
    <mergeCell ref="E13:H13"/>
    <mergeCell ref="F1:H3"/>
    <mergeCell ref="A4:H4"/>
    <mergeCell ref="A5:H5"/>
    <mergeCell ref="A6:H6"/>
    <mergeCell ref="A7:H7"/>
    <mergeCell ref="A10:B10"/>
    <mergeCell ref="C10:F10"/>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sqref="A1:XFD1048576"/>
    </sheetView>
  </sheetViews>
  <sheetFormatPr defaultColWidth="9.109375" defaultRowHeight="13.8" x14ac:dyDescent="0.25"/>
  <cols>
    <col min="1" max="1" width="5.44140625" style="3" customWidth="1"/>
    <col min="2" max="2" width="39.44140625" style="3" customWidth="1"/>
    <col min="3" max="9" width="9.109375" style="3" customWidth="1"/>
    <col min="10" max="10" width="5.5546875" style="3" customWidth="1"/>
    <col min="11" max="14" width="9.109375" style="3" customWidth="1"/>
    <col min="15" max="15" width="0.6640625" style="3" customWidth="1"/>
    <col min="16" max="16" width="9.109375" style="3" customWidth="1"/>
    <col min="17" max="17" width="5" style="3" customWidth="1"/>
    <col min="18" max="18" width="13.5546875" style="3" customWidth="1"/>
    <col min="19" max="256" width="9.109375" style="3"/>
    <col min="257" max="257" width="5.44140625" style="3" customWidth="1"/>
    <col min="258" max="258" width="39.44140625" style="3" customWidth="1"/>
    <col min="259" max="265" width="9.109375" style="3" customWidth="1"/>
    <col min="266" max="266" width="5.5546875" style="3" customWidth="1"/>
    <col min="267" max="270" width="9.109375" style="3" customWidth="1"/>
    <col min="271" max="271" width="0.6640625" style="3" customWidth="1"/>
    <col min="272" max="272" width="9.109375" style="3" customWidth="1"/>
    <col min="273" max="273" width="5" style="3" customWidth="1"/>
    <col min="274" max="274" width="13.5546875" style="3" customWidth="1"/>
    <col min="275" max="512" width="9.109375" style="3"/>
    <col min="513" max="513" width="5.44140625" style="3" customWidth="1"/>
    <col min="514" max="514" width="39.44140625" style="3" customWidth="1"/>
    <col min="515" max="521" width="9.109375" style="3" customWidth="1"/>
    <col min="522" max="522" width="5.5546875" style="3" customWidth="1"/>
    <col min="523" max="526" width="9.109375" style="3" customWidth="1"/>
    <col min="527" max="527" width="0.6640625" style="3" customWidth="1"/>
    <col min="528" max="528" width="9.109375" style="3" customWidth="1"/>
    <col min="529" max="529" width="5" style="3" customWidth="1"/>
    <col min="530" max="530" width="13.5546875" style="3" customWidth="1"/>
    <col min="531" max="768" width="9.109375" style="3"/>
    <col min="769" max="769" width="5.44140625" style="3" customWidth="1"/>
    <col min="770" max="770" width="39.44140625" style="3" customWidth="1"/>
    <col min="771" max="777" width="9.109375" style="3" customWidth="1"/>
    <col min="778" max="778" width="5.5546875" style="3" customWidth="1"/>
    <col min="779" max="782" width="9.109375" style="3" customWidth="1"/>
    <col min="783" max="783" width="0.6640625" style="3" customWidth="1"/>
    <col min="784" max="784" width="9.109375" style="3" customWidth="1"/>
    <col min="785" max="785" width="5" style="3" customWidth="1"/>
    <col min="786" max="786" width="13.5546875" style="3" customWidth="1"/>
    <col min="787" max="1024" width="9.109375" style="3"/>
    <col min="1025" max="1025" width="5.44140625" style="3" customWidth="1"/>
    <col min="1026" max="1026" width="39.44140625" style="3" customWidth="1"/>
    <col min="1027" max="1033" width="9.109375" style="3" customWidth="1"/>
    <col min="1034" max="1034" width="5.5546875" style="3" customWidth="1"/>
    <col min="1035" max="1038" width="9.109375" style="3" customWidth="1"/>
    <col min="1039" max="1039" width="0.6640625" style="3" customWidth="1"/>
    <col min="1040" max="1040" width="9.109375" style="3" customWidth="1"/>
    <col min="1041" max="1041" width="5" style="3" customWidth="1"/>
    <col min="1042" max="1042" width="13.5546875" style="3" customWidth="1"/>
    <col min="1043" max="1280" width="9.109375" style="3"/>
    <col min="1281" max="1281" width="5.44140625" style="3" customWidth="1"/>
    <col min="1282" max="1282" width="39.44140625" style="3" customWidth="1"/>
    <col min="1283" max="1289" width="9.109375" style="3" customWidth="1"/>
    <col min="1290" max="1290" width="5.5546875" style="3" customWidth="1"/>
    <col min="1291" max="1294" width="9.109375" style="3" customWidth="1"/>
    <col min="1295" max="1295" width="0.6640625" style="3" customWidth="1"/>
    <col min="1296" max="1296" width="9.109375" style="3" customWidth="1"/>
    <col min="1297" max="1297" width="5" style="3" customWidth="1"/>
    <col min="1298" max="1298" width="13.5546875" style="3" customWidth="1"/>
    <col min="1299" max="1536" width="9.109375" style="3"/>
    <col min="1537" max="1537" width="5.44140625" style="3" customWidth="1"/>
    <col min="1538" max="1538" width="39.44140625" style="3" customWidth="1"/>
    <col min="1539" max="1545" width="9.109375" style="3" customWidth="1"/>
    <col min="1546" max="1546" width="5.5546875" style="3" customWidth="1"/>
    <col min="1547" max="1550" width="9.109375" style="3" customWidth="1"/>
    <col min="1551" max="1551" width="0.6640625" style="3" customWidth="1"/>
    <col min="1552" max="1552" width="9.109375" style="3" customWidth="1"/>
    <col min="1553" max="1553" width="5" style="3" customWidth="1"/>
    <col min="1554" max="1554" width="13.5546875" style="3" customWidth="1"/>
    <col min="1555" max="1792" width="9.109375" style="3"/>
    <col min="1793" max="1793" width="5.44140625" style="3" customWidth="1"/>
    <col min="1794" max="1794" width="39.44140625" style="3" customWidth="1"/>
    <col min="1795" max="1801" width="9.109375" style="3" customWidth="1"/>
    <col min="1802" max="1802" width="5.5546875" style="3" customWidth="1"/>
    <col min="1803" max="1806" width="9.109375" style="3" customWidth="1"/>
    <col min="1807" max="1807" width="0.6640625" style="3" customWidth="1"/>
    <col min="1808" max="1808" width="9.109375" style="3" customWidth="1"/>
    <col min="1809" max="1809" width="5" style="3" customWidth="1"/>
    <col min="1810" max="1810" width="13.5546875" style="3" customWidth="1"/>
    <col min="1811" max="2048" width="9.109375" style="3"/>
    <col min="2049" max="2049" width="5.44140625" style="3" customWidth="1"/>
    <col min="2050" max="2050" width="39.44140625" style="3" customWidth="1"/>
    <col min="2051" max="2057" width="9.109375" style="3" customWidth="1"/>
    <col min="2058" max="2058" width="5.5546875" style="3" customWidth="1"/>
    <col min="2059" max="2062" width="9.109375" style="3" customWidth="1"/>
    <col min="2063" max="2063" width="0.6640625" style="3" customWidth="1"/>
    <col min="2064" max="2064" width="9.109375" style="3" customWidth="1"/>
    <col min="2065" max="2065" width="5" style="3" customWidth="1"/>
    <col min="2066" max="2066" width="13.5546875" style="3" customWidth="1"/>
    <col min="2067" max="2304" width="9.109375" style="3"/>
    <col min="2305" max="2305" width="5.44140625" style="3" customWidth="1"/>
    <col min="2306" max="2306" width="39.44140625" style="3" customWidth="1"/>
    <col min="2307" max="2313" width="9.109375" style="3" customWidth="1"/>
    <col min="2314" max="2314" width="5.5546875" style="3" customWidth="1"/>
    <col min="2315" max="2318" width="9.109375" style="3" customWidth="1"/>
    <col min="2319" max="2319" width="0.6640625" style="3" customWidth="1"/>
    <col min="2320" max="2320" width="9.109375" style="3" customWidth="1"/>
    <col min="2321" max="2321" width="5" style="3" customWidth="1"/>
    <col min="2322" max="2322" width="13.5546875" style="3" customWidth="1"/>
    <col min="2323" max="2560" width="9.109375" style="3"/>
    <col min="2561" max="2561" width="5.44140625" style="3" customWidth="1"/>
    <col min="2562" max="2562" width="39.44140625" style="3" customWidth="1"/>
    <col min="2563" max="2569" width="9.109375" style="3" customWidth="1"/>
    <col min="2570" max="2570" width="5.5546875" style="3" customWidth="1"/>
    <col min="2571" max="2574" width="9.109375" style="3" customWidth="1"/>
    <col min="2575" max="2575" width="0.6640625" style="3" customWidth="1"/>
    <col min="2576" max="2576" width="9.109375" style="3" customWidth="1"/>
    <col min="2577" max="2577" width="5" style="3" customWidth="1"/>
    <col min="2578" max="2578" width="13.5546875" style="3" customWidth="1"/>
    <col min="2579" max="2816" width="9.109375" style="3"/>
    <col min="2817" max="2817" width="5.44140625" style="3" customWidth="1"/>
    <col min="2818" max="2818" width="39.44140625" style="3" customWidth="1"/>
    <col min="2819" max="2825" width="9.109375" style="3" customWidth="1"/>
    <col min="2826" max="2826" width="5.5546875" style="3" customWidth="1"/>
    <col min="2827" max="2830" width="9.109375" style="3" customWidth="1"/>
    <col min="2831" max="2831" width="0.6640625" style="3" customWidth="1"/>
    <col min="2832" max="2832" width="9.109375" style="3" customWidth="1"/>
    <col min="2833" max="2833" width="5" style="3" customWidth="1"/>
    <col min="2834" max="2834" width="13.5546875" style="3" customWidth="1"/>
    <col min="2835" max="3072" width="9.109375" style="3"/>
    <col min="3073" max="3073" width="5.44140625" style="3" customWidth="1"/>
    <col min="3074" max="3074" width="39.44140625" style="3" customWidth="1"/>
    <col min="3075" max="3081" width="9.109375" style="3" customWidth="1"/>
    <col min="3082" max="3082" width="5.5546875" style="3" customWidth="1"/>
    <col min="3083" max="3086" width="9.109375" style="3" customWidth="1"/>
    <col min="3087" max="3087" width="0.6640625" style="3" customWidth="1"/>
    <col min="3088" max="3088" width="9.109375" style="3" customWidth="1"/>
    <col min="3089" max="3089" width="5" style="3" customWidth="1"/>
    <col min="3090" max="3090" width="13.5546875" style="3" customWidth="1"/>
    <col min="3091" max="3328" width="9.109375" style="3"/>
    <col min="3329" max="3329" width="5.44140625" style="3" customWidth="1"/>
    <col min="3330" max="3330" width="39.44140625" style="3" customWidth="1"/>
    <col min="3331" max="3337" width="9.109375" style="3" customWidth="1"/>
    <col min="3338" max="3338" width="5.5546875" style="3" customWidth="1"/>
    <col min="3339" max="3342" width="9.109375" style="3" customWidth="1"/>
    <col min="3343" max="3343" width="0.6640625" style="3" customWidth="1"/>
    <col min="3344" max="3344" width="9.109375" style="3" customWidth="1"/>
    <col min="3345" max="3345" width="5" style="3" customWidth="1"/>
    <col min="3346" max="3346" width="13.5546875" style="3" customWidth="1"/>
    <col min="3347" max="3584" width="9.109375" style="3"/>
    <col min="3585" max="3585" width="5.44140625" style="3" customWidth="1"/>
    <col min="3586" max="3586" width="39.44140625" style="3" customWidth="1"/>
    <col min="3587" max="3593" width="9.109375" style="3" customWidth="1"/>
    <col min="3594" max="3594" width="5.5546875" style="3" customWidth="1"/>
    <col min="3595" max="3598" width="9.109375" style="3" customWidth="1"/>
    <col min="3599" max="3599" width="0.6640625" style="3" customWidth="1"/>
    <col min="3600" max="3600" width="9.109375" style="3" customWidth="1"/>
    <col min="3601" max="3601" width="5" style="3" customWidth="1"/>
    <col min="3602" max="3602" width="13.5546875" style="3" customWidth="1"/>
    <col min="3603" max="3840" width="9.109375" style="3"/>
    <col min="3841" max="3841" width="5.44140625" style="3" customWidth="1"/>
    <col min="3842" max="3842" width="39.44140625" style="3" customWidth="1"/>
    <col min="3843" max="3849" width="9.109375" style="3" customWidth="1"/>
    <col min="3850" max="3850" width="5.5546875" style="3" customWidth="1"/>
    <col min="3851" max="3854" width="9.109375" style="3" customWidth="1"/>
    <col min="3855" max="3855" width="0.6640625" style="3" customWidth="1"/>
    <col min="3856" max="3856" width="9.109375" style="3" customWidth="1"/>
    <col min="3857" max="3857" width="5" style="3" customWidth="1"/>
    <col min="3858" max="3858" width="13.5546875" style="3" customWidth="1"/>
    <col min="3859" max="4096" width="9.109375" style="3"/>
    <col min="4097" max="4097" width="5.44140625" style="3" customWidth="1"/>
    <col min="4098" max="4098" width="39.44140625" style="3" customWidth="1"/>
    <col min="4099" max="4105" width="9.109375" style="3" customWidth="1"/>
    <col min="4106" max="4106" width="5.5546875" style="3" customWidth="1"/>
    <col min="4107" max="4110" width="9.109375" style="3" customWidth="1"/>
    <col min="4111" max="4111" width="0.6640625" style="3" customWidth="1"/>
    <col min="4112" max="4112" width="9.109375" style="3" customWidth="1"/>
    <col min="4113" max="4113" width="5" style="3" customWidth="1"/>
    <col min="4114" max="4114" width="13.5546875" style="3" customWidth="1"/>
    <col min="4115" max="4352" width="9.109375" style="3"/>
    <col min="4353" max="4353" width="5.44140625" style="3" customWidth="1"/>
    <col min="4354" max="4354" width="39.44140625" style="3" customWidth="1"/>
    <col min="4355" max="4361" width="9.109375" style="3" customWidth="1"/>
    <col min="4362" max="4362" width="5.5546875" style="3" customWidth="1"/>
    <col min="4363" max="4366" width="9.109375" style="3" customWidth="1"/>
    <col min="4367" max="4367" width="0.6640625" style="3" customWidth="1"/>
    <col min="4368" max="4368" width="9.109375" style="3" customWidth="1"/>
    <col min="4369" max="4369" width="5" style="3" customWidth="1"/>
    <col min="4370" max="4370" width="13.5546875" style="3" customWidth="1"/>
    <col min="4371" max="4608" width="9.109375" style="3"/>
    <col min="4609" max="4609" width="5.44140625" style="3" customWidth="1"/>
    <col min="4610" max="4610" width="39.44140625" style="3" customWidth="1"/>
    <col min="4611" max="4617" width="9.109375" style="3" customWidth="1"/>
    <col min="4618" max="4618" width="5.5546875" style="3" customWidth="1"/>
    <col min="4619" max="4622" width="9.109375" style="3" customWidth="1"/>
    <col min="4623" max="4623" width="0.6640625" style="3" customWidth="1"/>
    <col min="4624" max="4624" width="9.109375" style="3" customWidth="1"/>
    <col min="4625" max="4625" width="5" style="3" customWidth="1"/>
    <col min="4626" max="4626" width="13.5546875" style="3" customWidth="1"/>
    <col min="4627" max="4864" width="9.109375" style="3"/>
    <col min="4865" max="4865" width="5.44140625" style="3" customWidth="1"/>
    <col min="4866" max="4866" width="39.44140625" style="3" customWidth="1"/>
    <col min="4867" max="4873" width="9.109375" style="3" customWidth="1"/>
    <col min="4874" max="4874" width="5.5546875" style="3" customWidth="1"/>
    <col min="4875" max="4878" width="9.109375" style="3" customWidth="1"/>
    <col min="4879" max="4879" width="0.6640625" style="3" customWidth="1"/>
    <col min="4880" max="4880" width="9.109375" style="3" customWidth="1"/>
    <col min="4881" max="4881" width="5" style="3" customWidth="1"/>
    <col min="4882" max="4882" width="13.5546875" style="3" customWidth="1"/>
    <col min="4883" max="5120" width="9.109375" style="3"/>
    <col min="5121" max="5121" width="5.44140625" style="3" customWidth="1"/>
    <col min="5122" max="5122" width="39.44140625" style="3" customWidth="1"/>
    <col min="5123" max="5129" width="9.109375" style="3" customWidth="1"/>
    <col min="5130" max="5130" width="5.5546875" style="3" customWidth="1"/>
    <col min="5131" max="5134" width="9.109375" style="3" customWidth="1"/>
    <col min="5135" max="5135" width="0.6640625" style="3" customWidth="1"/>
    <col min="5136" max="5136" width="9.109375" style="3" customWidth="1"/>
    <col min="5137" max="5137" width="5" style="3" customWidth="1"/>
    <col min="5138" max="5138" width="13.5546875" style="3" customWidth="1"/>
    <col min="5139" max="5376" width="9.109375" style="3"/>
    <col min="5377" max="5377" width="5.44140625" style="3" customWidth="1"/>
    <col min="5378" max="5378" width="39.44140625" style="3" customWidth="1"/>
    <col min="5379" max="5385" width="9.109375" style="3" customWidth="1"/>
    <col min="5386" max="5386" width="5.5546875" style="3" customWidth="1"/>
    <col min="5387" max="5390" width="9.109375" style="3" customWidth="1"/>
    <col min="5391" max="5391" width="0.6640625" style="3" customWidth="1"/>
    <col min="5392" max="5392" width="9.109375" style="3" customWidth="1"/>
    <col min="5393" max="5393" width="5" style="3" customWidth="1"/>
    <col min="5394" max="5394" width="13.5546875" style="3" customWidth="1"/>
    <col min="5395" max="5632" width="9.109375" style="3"/>
    <col min="5633" max="5633" width="5.44140625" style="3" customWidth="1"/>
    <col min="5634" max="5634" width="39.44140625" style="3" customWidth="1"/>
    <col min="5635" max="5641" width="9.109375" style="3" customWidth="1"/>
    <col min="5642" max="5642" width="5.5546875" style="3" customWidth="1"/>
    <col min="5643" max="5646" width="9.109375" style="3" customWidth="1"/>
    <col min="5647" max="5647" width="0.6640625" style="3" customWidth="1"/>
    <col min="5648" max="5648" width="9.109375" style="3" customWidth="1"/>
    <col min="5649" max="5649" width="5" style="3" customWidth="1"/>
    <col min="5650" max="5650" width="13.5546875" style="3" customWidth="1"/>
    <col min="5651" max="5888" width="9.109375" style="3"/>
    <col min="5889" max="5889" width="5.44140625" style="3" customWidth="1"/>
    <col min="5890" max="5890" width="39.44140625" style="3" customWidth="1"/>
    <col min="5891" max="5897" width="9.109375" style="3" customWidth="1"/>
    <col min="5898" max="5898" width="5.5546875" style="3" customWidth="1"/>
    <col min="5899" max="5902" width="9.109375" style="3" customWidth="1"/>
    <col min="5903" max="5903" width="0.6640625" style="3" customWidth="1"/>
    <col min="5904" max="5904" width="9.109375" style="3" customWidth="1"/>
    <col min="5905" max="5905" width="5" style="3" customWidth="1"/>
    <col min="5906" max="5906" width="13.5546875" style="3" customWidth="1"/>
    <col min="5907" max="6144" width="9.109375" style="3"/>
    <col min="6145" max="6145" width="5.44140625" style="3" customWidth="1"/>
    <col min="6146" max="6146" width="39.44140625" style="3" customWidth="1"/>
    <col min="6147" max="6153" width="9.109375" style="3" customWidth="1"/>
    <col min="6154" max="6154" width="5.5546875" style="3" customWidth="1"/>
    <col min="6155" max="6158" width="9.109375" style="3" customWidth="1"/>
    <col min="6159" max="6159" width="0.6640625" style="3" customWidth="1"/>
    <col min="6160" max="6160" width="9.109375" style="3" customWidth="1"/>
    <col min="6161" max="6161" width="5" style="3" customWidth="1"/>
    <col min="6162" max="6162" width="13.5546875" style="3" customWidth="1"/>
    <col min="6163" max="6400" width="9.109375" style="3"/>
    <col min="6401" max="6401" width="5.44140625" style="3" customWidth="1"/>
    <col min="6402" max="6402" width="39.44140625" style="3" customWidth="1"/>
    <col min="6403" max="6409" width="9.109375" style="3" customWidth="1"/>
    <col min="6410" max="6410" width="5.5546875" style="3" customWidth="1"/>
    <col min="6411" max="6414" width="9.109375" style="3" customWidth="1"/>
    <col min="6415" max="6415" width="0.6640625" style="3" customWidth="1"/>
    <col min="6416" max="6416" width="9.109375" style="3" customWidth="1"/>
    <col min="6417" max="6417" width="5" style="3" customWidth="1"/>
    <col min="6418" max="6418" width="13.5546875" style="3" customWidth="1"/>
    <col min="6419" max="6656" width="9.109375" style="3"/>
    <col min="6657" max="6657" width="5.44140625" style="3" customWidth="1"/>
    <col min="6658" max="6658" width="39.44140625" style="3" customWidth="1"/>
    <col min="6659" max="6665" width="9.109375" style="3" customWidth="1"/>
    <col min="6666" max="6666" width="5.5546875" style="3" customWidth="1"/>
    <col min="6667" max="6670" width="9.109375" style="3" customWidth="1"/>
    <col min="6671" max="6671" width="0.6640625" style="3" customWidth="1"/>
    <col min="6672" max="6672" width="9.109375" style="3" customWidth="1"/>
    <col min="6673" max="6673" width="5" style="3" customWidth="1"/>
    <col min="6674" max="6674" width="13.5546875" style="3" customWidth="1"/>
    <col min="6675" max="6912" width="9.109375" style="3"/>
    <col min="6913" max="6913" width="5.44140625" style="3" customWidth="1"/>
    <col min="6914" max="6914" width="39.44140625" style="3" customWidth="1"/>
    <col min="6915" max="6921" width="9.109375" style="3" customWidth="1"/>
    <col min="6922" max="6922" width="5.5546875" style="3" customWidth="1"/>
    <col min="6923" max="6926" width="9.109375" style="3" customWidth="1"/>
    <col min="6927" max="6927" width="0.6640625" style="3" customWidth="1"/>
    <col min="6928" max="6928" width="9.109375" style="3" customWidth="1"/>
    <col min="6929" max="6929" width="5" style="3" customWidth="1"/>
    <col min="6930" max="6930" width="13.5546875" style="3" customWidth="1"/>
    <col min="6931" max="7168" width="9.109375" style="3"/>
    <col min="7169" max="7169" width="5.44140625" style="3" customWidth="1"/>
    <col min="7170" max="7170" width="39.44140625" style="3" customWidth="1"/>
    <col min="7171" max="7177" width="9.109375" style="3" customWidth="1"/>
    <col min="7178" max="7178" width="5.5546875" style="3" customWidth="1"/>
    <col min="7179" max="7182" width="9.109375" style="3" customWidth="1"/>
    <col min="7183" max="7183" width="0.6640625" style="3" customWidth="1"/>
    <col min="7184" max="7184" width="9.109375" style="3" customWidth="1"/>
    <col min="7185" max="7185" width="5" style="3" customWidth="1"/>
    <col min="7186" max="7186" width="13.5546875" style="3" customWidth="1"/>
    <col min="7187" max="7424" width="9.109375" style="3"/>
    <col min="7425" max="7425" width="5.44140625" style="3" customWidth="1"/>
    <col min="7426" max="7426" width="39.44140625" style="3" customWidth="1"/>
    <col min="7427" max="7433" width="9.109375" style="3" customWidth="1"/>
    <col min="7434" max="7434" width="5.5546875" style="3" customWidth="1"/>
    <col min="7435" max="7438" width="9.109375" style="3" customWidth="1"/>
    <col min="7439" max="7439" width="0.6640625" style="3" customWidth="1"/>
    <col min="7440" max="7440" width="9.109375" style="3" customWidth="1"/>
    <col min="7441" max="7441" width="5" style="3" customWidth="1"/>
    <col min="7442" max="7442" width="13.5546875" style="3" customWidth="1"/>
    <col min="7443" max="7680" width="9.109375" style="3"/>
    <col min="7681" max="7681" width="5.44140625" style="3" customWidth="1"/>
    <col min="7682" max="7682" width="39.44140625" style="3" customWidth="1"/>
    <col min="7683" max="7689" width="9.109375" style="3" customWidth="1"/>
    <col min="7690" max="7690" width="5.5546875" style="3" customWidth="1"/>
    <col min="7691" max="7694" width="9.109375" style="3" customWidth="1"/>
    <col min="7695" max="7695" width="0.6640625" style="3" customWidth="1"/>
    <col min="7696" max="7696" width="9.109375" style="3" customWidth="1"/>
    <col min="7697" max="7697" width="5" style="3" customWidth="1"/>
    <col min="7698" max="7698" width="13.5546875" style="3" customWidth="1"/>
    <col min="7699" max="7936" width="9.109375" style="3"/>
    <col min="7937" max="7937" width="5.44140625" style="3" customWidth="1"/>
    <col min="7938" max="7938" width="39.44140625" style="3" customWidth="1"/>
    <col min="7939" max="7945" width="9.109375" style="3" customWidth="1"/>
    <col min="7946" max="7946" width="5.5546875" style="3" customWidth="1"/>
    <col min="7947" max="7950" width="9.109375" style="3" customWidth="1"/>
    <col min="7951" max="7951" width="0.6640625" style="3" customWidth="1"/>
    <col min="7952" max="7952" width="9.109375" style="3" customWidth="1"/>
    <col min="7953" max="7953" width="5" style="3" customWidth="1"/>
    <col min="7954" max="7954" width="13.5546875" style="3" customWidth="1"/>
    <col min="7955" max="8192" width="9.109375" style="3"/>
    <col min="8193" max="8193" width="5.44140625" style="3" customWidth="1"/>
    <col min="8194" max="8194" width="39.44140625" style="3" customWidth="1"/>
    <col min="8195" max="8201" width="9.109375" style="3" customWidth="1"/>
    <col min="8202" max="8202" width="5.5546875" style="3" customWidth="1"/>
    <col min="8203" max="8206" width="9.109375" style="3" customWidth="1"/>
    <col min="8207" max="8207" width="0.6640625" style="3" customWidth="1"/>
    <col min="8208" max="8208" width="9.109375" style="3" customWidth="1"/>
    <col min="8209" max="8209" width="5" style="3" customWidth="1"/>
    <col min="8210" max="8210" width="13.5546875" style="3" customWidth="1"/>
    <col min="8211" max="8448" width="9.109375" style="3"/>
    <col min="8449" max="8449" width="5.44140625" style="3" customWidth="1"/>
    <col min="8450" max="8450" width="39.44140625" style="3" customWidth="1"/>
    <col min="8451" max="8457" width="9.109375" style="3" customWidth="1"/>
    <col min="8458" max="8458" width="5.5546875" style="3" customWidth="1"/>
    <col min="8459" max="8462" width="9.109375" style="3" customWidth="1"/>
    <col min="8463" max="8463" width="0.6640625" style="3" customWidth="1"/>
    <col min="8464" max="8464" width="9.109375" style="3" customWidth="1"/>
    <col min="8465" max="8465" width="5" style="3" customWidth="1"/>
    <col min="8466" max="8466" width="13.5546875" style="3" customWidth="1"/>
    <col min="8467" max="8704" width="9.109375" style="3"/>
    <col min="8705" max="8705" width="5.44140625" style="3" customWidth="1"/>
    <col min="8706" max="8706" width="39.44140625" style="3" customWidth="1"/>
    <col min="8707" max="8713" width="9.109375" style="3" customWidth="1"/>
    <col min="8714" max="8714" width="5.5546875" style="3" customWidth="1"/>
    <col min="8715" max="8718" width="9.109375" style="3" customWidth="1"/>
    <col min="8719" max="8719" width="0.6640625" style="3" customWidth="1"/>
    <col min="8720" max="8720" width="9.109375" style="3" customWidth="1"/>
    <col min="8721" max="8721" width="5" style="3" customWidth="1"/>
    <col min="8722" max="8722" width="13.5546875" style="3" customWidth="1"/>
    <col min="8723" max="8960" width="9.109375" style="3"/>
    <col min="8961" max="8961" width="5.44140625" style="3" customWidth="1"/>
    <col min="8962" max="8962" width="39.44140625" style="3" customWidth="1"/>
    <col min="8963" max="8969" width="9.109375" style="3" customWidth="1"/>
    <col min="8970" max="8970" width="5.5546875" style="3" customWidth="1"/>
    <col min="8971" max="8974" width="9.109375" style="3" customWidth="1"/>
    <col min="8975" max="8975" width="0.6640625" style="3" customWidth="1"/>
    <col min="8976" max="8976" width="9.109375" style="3" customWidth="1"/>
    <col min="8977" max="8977" width="5" style="3" customWidth="1"/>
    <col min="8978" max="8978" width="13.5546875" style="3" customWidth="1"/>
    <col min="8979" max="9216" width="9.109375" style="3"/>
    <col min="9217" max="9217" width="5.44140625" style="3" customWidth="1"/>
    <col min="9218" max="9218" width="39.44140625" style="3" customWidth="1"/>
    <col min="9219" max="9225" width="9.109375" style="3" customWidth="1"/>
    <col min="9226" max="9226" width="5.5546875" style="3" customWidth="1"/>
    <col min="9227" max="9230" width="9.109375" style="3" customWidth="1"/>
    <col min="9231" max="9231" width="0.6640625" style="3" customWidth="1"/>
    <col min="9232" max="9232" width="9.109375" style="3" customWidth="1"/>
    <col min="9233" max="9233" width="5" style="3" customWidth="1"/>
    <col min="9234" max="9234" width="13.5546875" style="3" customWidth="1"/>
    <col min="9235" max="9472" width="9.109375" style="3"/>
    <col min="9473" max="9473" width="5.44140625" style="3" customWidth="1"/>
    <col min="9474" max="9474" width="39.44140625" style="3" customWidth="1"/>
    <col min="9475" max="9481" width="9.109375" style="3" customWidth="1"/>
    <col min="9482" max="9482" width="5.5546875" style="3" customWidth="1"/>
    <col min="9483" max="9486" width="9.109375" style="3" customWidth="1"/>
    <col min="9487" max="9487" width="0.6640625" style="3" customWidth="1"/>
    <col min="9488" max="9488" width="9.109375" style="3" customWidth="1"/>
    <col min="9489" max="9489" width="5" style="3" customWidth="1"/>
    <col min="9490" max="9490" width="13.5546875" style="3" customWidth="1"/>
    <col min="9491" max="9728" width="9.109375" style="3"/>
    <col min="9729" max="9729" width="5.44140625" style="3" customWidth="1"/>
    <col min="9730" max="9730" width="39.44140625" style="3" customWidth="1"/>
    <col min="9731" max="9737" width="9.109375" style="3" customWidth="1"/>
    <col min="9738" max="9738" width="5.5546875" style="3" customWidth="1"/>
    <col min="9739" max="9742" width="9.109375" style="3" customWidth="1"/>
    <col min="9743" max="9743" width="0.6640625" style="3" customWidth="1"/>
    <col min="9744" max="9744" width="9.109375" style="3" customWidth="1"/>
    <col min="9745" max="9745" width="5" style="3" customWidth="1"/>
    <col min="9746" max="9746" width="13.5546875" style="3" customWidth="1"/>
    <col min="9747" max="9984" width="9.109375" style="3"/>
    <col min="9985" max="9985" width="5.44140625" style="3" customWidth="1"/>
    <col min="9986" max="9986" width="39.44140625" style="3" customWidth="1"/>
    <col min="9987" max="9993" width="9.109375" style="3" customWidth="1"/>
    <col min="9994" max="9994" width="5.5546875" style="3" customWidth="1"/>
    <col min="9995" max="9998" width="9.109375" style="3" customWidth="1"/>
    <col min="9999" max="9999" width="0.6640625" style="3" customWidth="1"/>
    <col min="10000" max="10000" width="9.109375" style="3" customWidth="1"/>
    <col min="10001" max="10001" width="5" style="3" customWidth="1"/>
    <col min="10002" max="10002" width="13.5546875" style="3" customWidth="1"/>
    <col min="10003" max="10240" width="9.109375" style="3"/>
    <col min="10241" max="10241" width="5.44140625" style="3" customWidth="1"/>
    <col min="10242" max="10242" width="39.44140625" style="3" customWidth="1"/>
    <col min="10243" max="10249" width="9.109375" style="3" customWidth="1"/>
    <col min="10250" max="10250" width="5.5546875" style="3" customWidth="1"/>
    <col min="10251" max="10254" width="9.109375" style="3" customWidth="1"/>
    <col min="10255" max="10255" width="0.6640625" style="3" customWidth="1"/>
    <col min="10256" max="10256" width="9.109375" style="3" customWidth="1"/>
    <col min="10257" max="10257" width="5" style="3" customWidth="1"/>
    <col min="10258" max="10258" width="13.5546875" style="3" customWidth="1"/>
    <col min="10259" max="10496" width="9.109375" style="3"/>
    <col min="10497" max="10497" width="5.44140625" style="3" customWidth="1"/>
    <col min="10498" max="10498" width="39.44140625" style="3" customWidth="1"/>
    <col min="10499" max="10505" width="9.109375" style="3" customWidth="1"/>
    <col min="10506" max="10506" width="5.5546875" style="3" customWidth="1"/>
    <col min="10507" max="10510" width="9.109375" style="3" customWidth="1"/>
    <col min="10511" max="10511" width="0.6640625" style="3" customWidth="1"/>
    <col min="10512" max="10512" width="9.109375" style="3" customWidth="1"/>
    <col min="10513" max="10513" width="5" style="3" customWidth="1"/>
    <col min="10514" max="10514" width="13.5546875" style="3" customWidth="1"/>
    <col min="10515" max="10752" width="9.109375" style="3"/>
    <col min="10753" max="10753" width="5.44140625" style="3" customWidth="1"/>
    <col min="10754" max="10754" width="39.44140625" style="3" customWidth="1"/>
    <col min="10755" max="10761" width="9.109375" style="3" customWidth="1"/>
    <col min="10762" max="10762" width="5.5546875" style="3" customWidth="1"/>
    <col min="10763" max="10766" width="9.109375" style="3" customWidth="1"/>
    <col min="10767" max="10767" width="0.6640625" style="3" customWidth="1"/>
    <col min="10768" max="10768" width="9.109375" style="3" customWidth="1"/>
    <col min="10769" max="10769" width="5" style="3" customWidth="1"/>
    <col min="10770" max="10770" width="13.5546875" style="3" customWidth="1"/>
    <col min="10771" max="11008" width="9.109375" style="3"/>
    <col min="11009" max="11009" width="5.44140625" style="3" customWidth="1"/>
    <col min="11010" max="11010" width="39.44140625" style="3" customWidth="1"/>
    <col min="11011" max="11017" width="9.109375" style="3" customWidth="1"/>
    <col min="11018" max="11018" width="5.5546875" style="3" customWidth="1"/>
    <col min="11019" max="11022" width="9.109375" style="3" customWidth="1"/>
    <col min="11023" max="11023" width="0.6640625" style="3" customWidth="1"/>
    <col min="11024" max="11024" width="9.109375" style="3" customWidth="1"/>
    <col min="11025" max="11025" width="5" style="3" customWidth="1"/>
    <col min="11026" max="11026" width="13.5546875" style="3" customWidth="1"/>
    <col min="11027" max="11264" width="9.109375" style="3"/>
    <col min="11265" max="11265" width="5.44140625" style="3" customWidth="1"/>
    <col min="11266" max="11266" width="39.44140625" style="3" customWidth="1"/>
    <col min="11267" max="11273" width="9.109375" style="3" customWidth="1"/>
    <col min="11274" max="11274" width="5.5546875" style="3" customWidth="1"/>
    <col min="11275" max="11278" width="9.109375" style="3" customWidth="1"/>
    <col min="11279" max="11279" width="0.6640625" style="3" customWidth="1"/>
    <col min="11280" max="11280" width="9.109375" style="3" customWidth="1"/>
    <col min="11281" max="11281" width="5" style="3" customWidth="1"/>
    <col min="11282" max="11282" width="13.5546875" style="3" customWidth="1"/>
    <col min="11283" max="11520" width="9.109375" style="3"/>
    <col min="11521" max="11521" width="5.44140625" style="3" customWidth="1"/>
    <col min="11522" max="11522" width="39.44140625" style="3" customWidth="1"/>
    <col min="11523" max="11529" width="9.109375" style="3" customWidth="1"/>
    <col min="11530" max="11530" width="5.5546875" style="3" customWidth="1"/>
    <col min="11531" max="11534" width="9.109375" style="3" customWidth="1"/>
    <col min="11535" max="11535" width="0.6640625" style="3" customWidth="1"/>
    <col min="11536" max="11536" width="9.109375" style="3" customWidth="1"/>
    <col min="11537" max="11537" width="5" style="3" customWidth="1"/>
    <col min="11538" max="11538" width="13.5546875" style="3" customWidth="1"/>
    <col min="11539" max="11776" width="9.109375" style="3"/>
    <col min="11777" max="11777" width="5.44140625" style="3" customWidth="1"/>
    <col min="11778" max="11778" width="39.44140625" style="3" customWidth="1"/>
    <col min="11779" max="11785" width="9.109375" style="3" customWidth="1"/>
    <col min="11786" max="11786" width="5.5546875" style="3" customWidth="1"/>
    <col min="11787" max="11790" width="9.109375" style="3" customWidth="1"/>
    <col min="11791" max="11791" width="0.6640625" style="3" customWidth="1"/>
    <col min="11792" max="11792" width="9.109375" style="3" customWidth="1"/>
    <col min="11793" max="11793" width="5" style="3" customWidth="1"/>
    <col min="11794" max="11794" width="13.5546875" style="3" customWidth="1"/>
    <col min="11795" max="12032" width="9.109375" style="3"/>
    <col min="12033" max="12033" width="5.44140625" style="3" customWidth="1"/>
    <col min="12034" max="12034" width="39.44140625" style="3" customWidth="1"/>
    <col min="12035" max="12041" width="9.109375" style="3" customWidth="1"/>
    <col min="12042" max="12042" width="5.5546875" style="3" customWidth="1"/>
    <col min="12043" max="12046" width="9.109375" style="3" customWidth="1"/>
    <col min="12047" max="12047" width="0.6640625" style="3" customWidth="1"/>
    <col min="12048" max="12048" width="9.109375" style="3" customWidth="1"/>
    <col min="12049" max="12049" width="5" style="3" customWidth="1"/>
    <col min="12050" max="12050" width="13.5546875" style="3" customWidth="1"/>
    <col min="12051" max="12288" width="9.109375" style="3"/>
    <col min="12289" max="12289" width="5.44140625" style="3" customWidth="1"/>
    <col min="12290" max="12290" width="39.44140625" style="3" customWidth="1"/>
    <col min="12291" max="12297" width="9.109375" style="3" customWidth="1"/>
    <col min="12298" max="12298" width="5.5546875" style="3" customWidth="1"/>
    <col min="12299" max="12302" width="9.109375" style="3" customWidth="1"/>
    <col min="12303" max="12303" width="0.6640625" style="3" customWidth="1"/>
    <col min="12304" max="12304" width="9.109375" style="3" customWidth="1"/>
    <col min="12305" max="12305" width="5" style="3" customWidth="1"/>
    <col min="12306" max="12306" width="13.5546875" style="3" customWidth="1"/>
    <col min="12307" max="12544" width="9.109375" style="3"/>
    <col min="12545" max="12545" width="5.44140625" style="3" customWidth="1"/>
    <col min="12546" max="12546" width="39.44140625" style="3" customWidth="1"/>
    <col min="12547" max="12553" width="9.109375" style="3" customWidth="1"/>
    <col min="12554" max="12554" width="5.5546875" style="3" customWidth="1"/>
    <col min="12555" max="12558" width="9.109375" style="3" customWidth="1"/>
    <col min="12559" max="12559" width="0.6640625" style="3" customWidth="1"/>
    <col min="12560" max="12560" width="9.109375" style="3" customWidth="1"/>
    <col min="12561" max="12561" width="5" style="3" customWidth="1"/>
    <col min="12562" max="12562" width="13.5546875" style="3" customWidth="1"/>
    <col min="12563" max="12800" width="9.109375" style="3"/>
    <col min="12801" max="12801" width="5.44140625" style="3" customWidth="1"/>
    <col min="12802" max="12802" width="39.44140625" style="3" customWidth="1"/>
    <col min="12803" max="12809" width="9.109375" style="3" customWidth="1"/>
    <col min="12810" max="12810" width="5.5546875" style="3" customWidth="1"/>
    <col min="12811" max="12814" width="9.109375" style="3" customWidth="1"/>
    <col min="12815" max="12815" width="0.6640625" style="3" customWidth="1"/>
    <col min="12816" max="12816" width="9.109375" style="3" customWidth="1"/>
    <col min="12817" max="12817" width="5" style="3" customWidth="1"/>
    <col min="12818" max="12818" width="13.5546875" style="3" customWidth="1"/>
    <col min="12819" max="13056" width="9.109375" style="3"/>
    <col min="13057" max="13057" width="5.44140625" style="3" customWidth="1"/>
    <col min="13058" max="13058" width="39.44140625" style="3" customWidth="1"/>
    <col min="13059" max="13065" width="9.109375" style="3" customWidth="1"/>
    <col min="13066" max="13066" width="5.5546875" style="3" customWidth="1"/>
    <col min="13067" max="13070" width="9.109375" style="3" customWidth="1"/>
    <col min="13071" max="13071" width="0.6640625" style="3" customWidth="1"/>
    <col min="13072" max="13072" width="9.109375" style="3" customWidth="1"/>
    <col min="13073" max="13073" width="5" style="3" customWidth="1"/>
    <col min="13074" max="13074" width="13.5546875" style="3" customWidth="1"/>
    <col min="13075" max="13312" width="9.109375" style="3"/>
    <col min="13313" max="13313" width="5.44140625" style="3" customWidth="1"/>
    <col min="13314" max="13314" width="39.44140625" style="3" customWidth="1"/>
    <col min="13315" max="13321" width="9.109375" style="3" customWidth="1"/>
    <col min="13322" max="13322" width="5.5546875" style="3" customWidth="1"/>
    <col min="13323" max="13326" width="9.109375" style="3" customWidth="1"/>
    <col min="13327" max="13327" width="0.6640625" style="3" customWidth="1"/>
    <col min="13328" max="13328" width="9.109375" style="3" customWidth="1"/>
    <col min="13329" max="13329" width="5" style="3" customWidth="1"/>
    <col min="13330" max="13330" width="13.5546875" style="3" customWidth="1"/>
    <col min="13331" max="13568" width="9.109375" style="3"/>
    <col min="13569" max="13569" width="5.44140625" style="3" customWidth="1"/>
    <col min="13570" max="13570" width="39.44140625" style="3" customWidth="1"/>
    <col min="13571" max="13577" width="9.109375" style="3" customWidth="1"/>
    <col min="13578" max="13578" width="5.5546875" style="3" customWidth="1"/>
    <col min="13579" max="13582" width="9.109375" style="3" customWidth="1"/>
    <col min="13583" max="13583" width="0.6640625" style="3" customWidth="1"/>
    <col min="13584" max="13584" width="9.109375" style="3" customWidth="1"/>
    <col min="13585" max="13585" width="5" style="3" customWidth="1"/>
    <col min="13586" max="13586" width="13.5546875" style="3" customWidth="1"/>
    <col min="13587" max="13824" width="9.109375" style="3"/>
    <col min="13825" max="13825" width="5.44140625" style="3" customWidth="1"/>
    <col min="13826" max="13826" width="39.44140625" style="3" customWidth="1"/>
    <col min="13827" max="13833" width="9.109375" style="3" customWidth="1"/>
    <col min="13834" max="13834" width="5.5546875" style="3" customWidth="1"/>
    <col min="13835" max="13838" width="9.109375" style="3" customWidth="1"/>
    <col min="13839" max="13839" width="0.6640625" style="3" customWidth="1"/>
    <col min="13840" max="13840" width="9.109375" style="3" customWidth="1"/>
    <col min="13841" max="13841" width="5" style="3" customWidth="1"/>
    <col min="13842" max="13842" width="13.5546875" style="3" customWidth="1"/>
    <col min="13843" max="14080" width="9.109375" style="3"/>
    <col min="14081" max="14081" width="5.44140625" style="3" customWidth="1"/>
    <col min="14082" max="14082" width="39.44140625" style="3" customWidth="1"/>
    <col min="14083" max="14089" width="9.109375" style="3" customWidth="1"/>
    <col min="14090" max="14090" width="5.5546875" style="3" customWidth="1"/>
    <col min="14091" max="14094" width="9.109375" style="3" customWidth="1"/>
    <col min="14095" max="14095" width="0.6640625" style="3" customWidth="1"/>
    <col min="14096" max="14096" width="9.109375" style="3" customWidth="1"/>
    <col min="14097" max="14097" width="5" style="3" customWidth="1"/>
    <col min="14098" max="14098" width="13.5546875" style="3" customWidth="1"/>
    <col min="14099" max="14336" width="9.109375" style="3"/>
    <col min="14337" max="14337" width="5.44140625" style="3" customWidth="1"/>
    <col min="14338" max="14338" width="39.44140625" style="3" customWidth="1"/>
    <col min="14339" max="14345" width="9.109375" style="3" customWidth="1"/>
    <col min="14346" max="14346" width="5.5546875" style="3" customWidth="1"/>
    <col min="14347" max="14350" width="9.109375" style="3" customWidth="1"/>
    <col min="14351" max="14351" width="0.6640625" style="3" customWidth="1"/>
    <col min="14352" max="14352" width="9.109375" style="3" customWidth="1"/>
    <col min="14353" max="14353" width="5" style="3" customWidth="1"/>
    <col min="14354" max="14354" width="13.5546875" style="3" customWidth="1"/>
    <col min="14355" max="14592" width="9.109375" style="3"/>
    <col min="14593" max="14593" width="5.44140625" style="3" customWidth="1"/>
    <col min="14594" max="14594" width="39.44140625" style="3" customWidth="1"/>
    <col min="14595" max="14601" width="9.109375" style="3" customWidth="1"/>
    <col min="14602" max="14602" width="5.5546875" style="3" customWidth="1"/>
    <col min="14603" max="14606" width="9.109375" style="3" customWidth="1"/>
    <col min="14607" max="14607" width="0.6640625" style="3" customWidth="1"/>
    <col min="14608" max="14608" width="9.109375" style="3" customWidth="1"/>
    <col min="14609" max="14609" width="5" style="3" customWidth="1"/>
    <col min="14610" max="14610" width="13.5546875" style="3" customWidth="1"/>
    <col min="14611" max="14848" width="9.109375" style="3"/>
    <col min="14849" max="14849" width="5.44140625" style="3" customWidth="1"/>
    <col min="14850" max="14850" width="39.44140625" style="3" customWidth="1"/>
    <col min="14851" max="14857" width="9.109375" style="3" customWidth="1"/>
    <col min="14858" max="14858" width="5.5546875" style="3" customWidth="1"/>
    <col min="14859" max="14862" width="9.109375" style="3" customWidth="1"/>
    <col min="14863" max="14863" width="0.6640625" style="3" customWidth="1"/>
    <col min="14864" max="14864" width="9.109375" style="3" customWidth="1"/>
    <col min="14865" max="14865" width="5" style="3" customWidth="1"/>
    <col min="14866" max="14866" width="13.5546875" style="3" customWidth="1"/>
    <col min="14867" max="15104" width="9.109375" style="3"/>
    <col min="15105" max="15105" width="5.44140625" style="3" customWidth="1"/>
    <col min="15106" max="15106" width="39.44140625" style="3" customWidth="1"/>
    <col min="15107" max="15113" width="9.109375" style="3" customWidth="1"/>
    <col min="15114" max="15114" width="5.5546875" style="3" customWidth="1"/>
    <col min="15115" max="15118" width="9.109375" style="3" customWidth="1"/>
    <col min="15119" max="15119" width="0.6640625" style="3" customWidth="1"/>
    <col min="15120" max="15120" width="9.109375" style="3" customWidth="1"/>
    <col min="15121" max="15121" width="5" style="3" customWidth="1"/>
    <col min="15122" max="15122" width="13.5546875" style="3" customWidth="1"/>
    <col min="15123" max="15360" width="9.109375" style="3"/>
    <col min="15361" max="15361" width="5.44140625" style="3" customWidth="1"/>
    <col min="15362" max="15362" width="39.44140625" style="3" customWidth="1"/>
    <col min="15363" max="15369" width="9.109375" style="3" customWidth="1"/>
    <col min="15370" max="15370" width="5.5546875" style="3" customWidth="1"/>
    <col min="15371" max="15374" width="9.109375" style="3" customWidth="1"/>
    <col min="15375" max="15375" width="0.6640625" style="3" customWidth="1"/>
    <col min="15376" max="15376" width="9.109375" style="3" customWidth="1"/>
    <col min="15377" max="15377" width="5" style="3" customWidth="1"/>
    <col min="15378" max="15378" width="13.5546875" style="3" customWidth="1"/>
    <col min="15379" max="15616" width="9.109375" style="3"/>
    <col min="15617" max="15617" width="5.44140625" style="3" customWidth="1"/>
    <col min="15618" max="15618" width="39.44140625" style="3" customWidth="1"/>
    <col min="15619" max="15625" width="9.109375" style="3" customWidth="1"/>
    <col min="15626" max="15626" width="5.5546875" style="3" customWidth="1"/>
    <col min="15627" max="15630" width="9.109375" style="3" customWidth="1"/>
    <col min="15631" max="15631" width="0.6640625" style="3" customWidth="1"/>
    <col min="15632" max="15632" width="9.109375" style="3" customWidth="1"/>
    <col min="15633" max="15633" width="5" style="3" customWidth="1"/>
    <col min="15634" max="15634" width="13.5546875" style="3" customWidth="1"/>
    <col min="15635" max="15872" width="9.109375" style="3"/>
    <col min="15873" max="15873" width="5.44140625" style="3" customWidth="1"/>
    <col min="15874" max="15874" width="39.44140625" style="3" customWidth="1"/>
    <col min="15875" max="15881" width="9.109375" style="3" customWidth="1"/>
    <col min="15882" max="15882" width="5.5546875" style="3" customWidth="1"/>
    <col min="15883" max="15886" width="9.109375" style="3" customWidth="1"/>
    <col min="15887" max="15887" width="0.6640625" style="3" customWidth="1"/>
    <col min="15888" max="15888" width="9.109375" style="3" customWidth="1"/>
    <col min="15889" max="15889" width="5" style="3" customWidth="1"/>
    <col min="15890" max="15890" width="13.5546875" style="3" customWidth="1"/>
    <col min="15891" max="16128" width="9.109375" style="3"/>
    <col min="16129" max="16129" width="5.44140625" style="3" customWidth="1"/>
    <col min="16130" max="16130" width="39.44140625" style="3" customWidth="1"/>
    <col min="16131" max="16137" width="9.109375" style="3" customWidth="1"/>
    <col min="16138" max="16138" width="5.5546875" style="3" customWidth="1"/>
    <col min="16139" max="16142" width="9.109375" style="3" customWidth="1"/>
    <col min="16143" max="16143" width="0.6640625" style="3" customWidth="1"/>
    <col min="16144" max="16144" width="9.109375" style="3" customWidth="1"/>
    <col min="16145" max="16145" width="5" style="3" customWidth="1"/>
    <col min="16146" max="16146" width="13.5546875" style="3" customWidth="1"/>
    <col min="16147" max="16384" width="9.109375" style="3"/>
  </cols>
  <sheetData>
    <row r="1" spans="2:17" x14ac:dyDescent="0.25">
      <c r="L1" s="285" t="s">
        <v>636</v>
      </c>
      <c r="M1" s="286"/>
      <c r="N1" s="286"/>
      <c r="O1" s="286"/>
      <c r="P1" s="286"/>
      <c r="Q1" s="286"/>
    </row>
    <row r="2" spans="2:17" ht="18.75" customHeight="1" x14ac:dyDescent="0.25">
      <c r="L2" s="286"/>
      <c r="M2" s="286"/>
      <c r="N2" s="286"/>
      <c r="O2" s="286"/>
      <c r="P2" s="286"/>
      <c r="Q2" s="286"/>
    </row>
    <row r="3" spans="2:17" ht="10.5" customHeight="1" x14ac:dyDescent="0.25">
      <c r="L3" s="286"/>
      <c r="M3" s="286"/>
      <c r="N3" s="286"/>
      <c r="O3" s="286"/>
      <c r="P3" s="286"/>
      <c r="Q3" s="286"/>
    </row>
    <row r="4" spans="2:17" x14ac:dyDescent="0.25">
      <c r="L4" s="286"/>
      <c r="M4" s="286"/>
      <c r="N4" s="286"/>
      <c r="O4" s="286"/>
      <c r="P4" s="286"/>
      <c r="Q4" s="286"/>
    </row>
    <row r="5" spans="2:17" x14ac:dyDescent="0.25">
      <c r="B5" s="609" t="s">
        <v>475</v>
      </c>
      <c r="C5" s="609"/>
      <c r="D5" s="609"/>
      <c r="E5" s="609"/>
      <c r="F5" s="609"/>
      <c r="G5" s="609"/>
      <c r="H5" s="609"/>
      <c r="I5" s="609"/>
      <c r="J5" s="609"/>
      <c r="K5" s="609"/>
      <c r="L5" s="609"/>
      <c r="M5" s="609"/>
      <c r="N5" s="609"/>
      <c r="O5" s="609"/>
      <c r="P5" s="609"/>
      <c r="Q5" s="609"/>
    </row>
    <row r="6" spans="2:17" x14ac:dyDescent="0.25">
      <c r="B6" s="609" t="s">
        <v>637</v>
      </c>
      <c r="C6" s="609"/>
      <c r="D6" s="609"/>
      <c r="E6" s="609"/>
      <c r="F6" s="609"/>
      <c r="G6" s="609"/>
      <c r="H6" s="609"/>
      <c r="I6" s="609"/>
      <c r="J6" s="609"/>
      <c r="K6" s="609"/>
      <c r="L6" s="609"/>
      <c r="M6" s="609"/>
      <c r="N6" s="609"/>
      <c r="O6" s="609"/>
      <c r="P6" s="609"/>
      <c r="Q6" s="609"/>
    </row>
    <row r="7" spans="2:17" x14ac:dyDescent="0.25">
      <c r="B7" s="609" t="s">
        <v>638</v>
      </c>
      <c r="C7" s="609"/>
      <c r="D7" s="609"/>
      <c r="E7" s="609"/>
      <c r="F7" s="609"/>
      <c r="G7" s="609"/>
      <c r="H7" s="609"/>
      <c r="I7" s="609"/>
      <c r="J7" s="609"/>
      <c r="K7" s="609"/>
      <c r="L7" s="609"/>
      <c r="M7" s="609"/>
      <c r="N7" s="609"/>
      <c r="O7" s="609"/>
      <c r="P7" s="609"/>
      <c r="Q7" s="609"/>
    </row>
    <row r="8" spans="2:17" x14ac:dyDescent="0.25">
      <c r="B8" s="610" t="str">
        <f>CONCATENATE("на ",[3]ЗАПОЛНИТЬ!$B$18," ",[3]ЗАПОЛНИТЬ!$C$18)</f>
        <v>на 1 січня 2016</v>
      </c>
      <c r="C8" s="610"/>
      <c r="D8" s="610"/>
      <c r="E8" s="610"/>
      <c r="F8" s="610"/>
      <c r="G8" s="610"/>
      <c r="H8" s="610"/>
      <c r="I8" s="610"/>
      <c r="J8" s="610"/>
      <c r="K8" s="610"/>
      <c r="L8" s="610"/>
      <c r="M8" s="610"/>
      <c r="N8" s="610"/>
      <c r="O8" s="610"/>
      <c r="P8" s="610"/>
      <c r="Q8" s="610"/>
    </row>
    <row r="9" spans="2:17" x14ac:dyDescent="0.25">
      <c r="B9" s="116" t="s">
        <v>4</v>
      </c>
      <c r="C9" s="15" t="str">
        <f>[3]ЗАПОЛНИТЬ!$B$3</f>
        <v>Відділ освіти Амур-Нижньодніпровської районної у місті Дніпропетровську ради</v>
      </c>
      <c r="D9" s="15"/>
      <c r="E9" s="15"/>
      <c r="F9" s="15"/>
      <c r="G9" s="15"/>
      <c r="H9" s="15"/>
      <c r="I9" s="15"/>
      <c r="J9" s="15"/>
      <c r="K9" s="15"/>
      <c r="L9" s="15"/>
      <c r="M9" s="15"/>
      <c r="N9" s="117" t="str">
        <f>[3]ЗАПОЛНИТЬ!$A$13</f>
        <v>за ЄДРПОУ</v>
      </c>
      <c r="O9" s="117"/>
      <c r="P9" s="611" t="str">
        <f>[3]ЗАПОЛНИТЬ!$B$13</f>
        <v>02142187</v>
      </c>
      <c r="Q9" s="612"/>
    </row>
    <row r="10" spans="2:17" x14ac:dyDescent="0.25">
      <c r="B10" s="14" t="s">
        <v>6</v>
      </c>
      <c r="C10" s="289" t="str">
        <f>[3]ЗАПОЛНИТЬ!$B$5</f>
        <v>49023, м. Дніпропетровськ АНД район, пр. Воронцова, 31</v>
      </c>
      <c r="D10" s="289"/>
      <c r="E10" s="289"/>
      <c r="F10" s="289"/>
      <c r="G10" s="289"/>
      <c r="H10" s="289"/>
      <c r="I10" s="289"/>
      <c r="J10" s="289"/>
      <c r="K10" s="289"/>
      <c r="L10" s="289"/>
      <c r="M10" s="289"/>
      <c r="N10" s="117" t="str">
        <f>[3]ЗАПОЛНИТЬ!$A$14</f>
        <v>за КОАТУУ</v>
      </c>
      <c r="O10" s="117"/>
      <c r="P10" s="613">
        <f>[3]ЗАПОЛНИТЬ!$B$14</f>
        <v>1210136300</v>
      </c>
      <c r="Q10" s="614"/>
    </row>
    <row r="11" spans="2:17" x14ac:dyDescent="0.25">
      <c r="B11" s="14" t="str">
        <f>[3]Ф.4.3.1.КВК2!$A$11</f>
        <v>Організаційно-правова форма господарювання</v>
      </c>
      <c r="C11" s="291" t="str">
        <f>[3]ЗАПОЛНИТЬ!$D$15</f>
        <v>Орган місцевого самоврядування</v>
      </c>
      <c r="D11" s="291"/>
      <c r="E11" s="291"/>
      <c r="F11" s="291"/>
      <c r="G11" s="291"/>
      <c r="H11" s="291"/>
      <c r="I11" s="291"/>
      <c r="J11" s="291"/>
      <c r="K11" s="291"/>
      <c r="L11" s="291"/>
      <c r="M11" s="291"/>
      <c r="N11" s="117" t="str">
        <f>[3]ЗАПОЛНИТЬ!$A$15</f>
        <v>за КОПФГ</v>
      </c>
      <c r="O11" s="117"/>
      <c r="P11" s="613">
        <f>[3]ЗАПОЛНИТЬ!$B$15</f>
        <v>420</v>
      </c>
      <c r="Q11" s="614"/>
    </row>
    <row r="12" spans="2:17" x14ac:dyDescent="0.25">
      <c r="B12" s="21" t="s">
        <v>10</v>
      </c>
      <c r="C12" s="21"/>
      <c r="D12" s="21"/>
      <c r="E12" s="21"/>
      <c r="F12" s="120">
        <f>[3]ЗАПОЛНИТЬ!$H$9</f>
        <v>0</v>
      </c>
      <c r="G12" s="485" t="str">
        <f>IF(F12&gt;0,VLOOKUP(F12,'[3]ДовидникКВК(ГОС)'!A$1:B$65536,2,FALSE),"")</f>
        <v/>
      </c>
      <c r="H12" s="485"/>
      <c r="I12" s="485"/>
      <c r="J12" s="485"/>
      <c r="K12" s="485"/>
      <c r="L12" s="485"/>
      <c r="M12" s="485"/>
      <c r="N12" s="485"/>
      <c r="O12" s="485"/>
      <c r="P12" s="615"/>
      <c r="Q12" s="615"/>
    </row>
    <row r="13" spans="2:17" x14ac:dyDescent="0.25">
      <c r="B13" s="21" t="s">
        <v>12</v>
      </c>
      <c r="C13" s="21"/>
      <c r="D13" s="21"/>
      <c r="E13" s="21"/>
      <c r="F13" s="258"/>
      <c r="G13" s="150" t="str">
        <f>IF(F13&gt;0,VLOOKUP(F13,[3]ДовидникКПК!B$1:C$65536,2,FALSE),"")</f>
        <v/>
      </c>
      <c r="H13" s="150"/>
      <c r="I13" s="150"/>
      <c r="J13" s="150"/>
      <c r="K13" s="150"/>
      <c r="L13" s="150"/>
      <c r="M13" s="150"/>
      <c r="N13" s="150"/>
      <c r="O13" s="150"/>
      <c r="P13" s="150"/>
      <c r="Q13" s="150"/>
    </row>
    <row r="14" spans="2:17" x14ac:dyDescent="0.25">
      <c r="B14" s="21" t="s">
        <v>13</v>
      </c>
      <c r="C14" s="21"/>
      <c r="D14" s="21"/>
      <c r="E14" s="21"/>
      <c r="F14" s="28" t="str">
        <f>[3]ЗАПОЛНИТЬ!$H$10</f>
        <v>10</v>
      </c>
      <c r="G14" s="121" t="str">
        <f>[3]ЗАПОЛНИТЬ!I10</f>
        <v>Орган з питань освіти і науки, молоді</v>
      </c>
      <c r="H14" s="121"/>
      <c r="I14" s="121"/>
      <c r="J14" s="121"/>
      <c r="K14" s="121"/>
      <c r="L14" s="121"/>
      <c r="M14" s="121"/>
      <c r="N14" s="121"/>
      <c r="O14" s="121"/>
      <c r="P14" s="121"/>
      <c r="Q14" s="121"/>
    </row>
    <row r="15" spans="2:17" ht="45" customHeight="1" x14ac:dyDescent="0.25">
      <c r="B15" s="21" t="s">
        <v>14</v>
      </c>
      <c r="C15" s="21"/>
      <c r="D15" s="21"/>
      <c r="E15" s="21"/>
      <c r="F15" s="86"/>
      <c r="G15" s="121" t="str">
        <f>IF(F15&gt;0,VLOOKUP(F15,[3]ДовидникКФК!A$1:B$65536,2,FALSE),"")</f>
        <v/>
      </c>
      <c r="H15" s="121"/>
      <c r="I15" s="121"/>
      <c r="J15" s="121"/>
      <c r="K15" s="121"/>
      <c r="L15" s="121"/>
      <c r="M15" s="121"/>
      <c r="N15" s="121"/>
      <c r="O15" s="121"/>
      <c r="P15" s="121"/>
      <c r="Q15" s="121"/>
    </row>
    <row r="16" spans="2:17" x14ac:dyDescent="0.25">
      <c r="B16" s="486" t="s">
        <v>478</v>
      </c>
      <c r="C16" s="117"/>
      <c r="D16" s="117"/>
      <c r="E16" s="117"/>
      <c r="F16" s="117"/>
      <c r="G16" s="117"/>
      <c r="H16" s="117"/>
      <c r="I16" s="117"/>
      <c r="J16" s="117"/>
      <c r="K16" s="117"/>
      <c r="L16" s="117"/>
      <c r="M16" s="117"/>
      <c r="N16" s="117"/>
      <c r="O16" s="117"/>
      <c r="P16" s="117"/>
      <c r="Q16" s="117"/>
    </row>
    <row r="17" spans="1:18" ht="14.4" thickBot="1" x14ac:dyDescent="0.3">
      <c r="B17" s="616" t="s">
        <v>256</v>
      </c>
      <c r="C17" s="117"/>
      <c r="D17" s="117"/>
      <c r="E17" s="117"/>
      <c r="F17" s="117"/>
      <c r="G17" s="117"/>
      <c r="H17" s="117"/>
      <c r="I17" s="117"/>
      <c r="J17" s="117"/>
      <c r="K17" s="117"/>
      <c r="L17" s="117"/>
      <c r="M17" s="117"/>
      <c r="N17" s="117"/>
      <c r="O17" s="117"/>
      <c r="P17" s="117"/>
      <c r="Q17" s="117"/>
    </row>
    <row r="18" spans="1:18" ht="27.75" customHeight="1" thickTop="1" thickBot="1" x14ac:dyDescent="0.3">
      <c r="A18" s="580" t="s">
        <v>506</v>
      </c>
      <c r="B18" s="563" t="s">
        <v>639</v>
      </c>
      <c r="C18" s="563"/>
      <c r="D18" s="563"/>
      <c r="E18" s="563"/>
      <c r="F18" s="563"/>
      <c r="G18" s="563"/>
      <c r="H18" s="563"/>
      <c r="I18" s="563"/>
      <c r="J18" s="563"/>
      <c r="K18" s="563"/>
      <c r="L18" s="563"/>
      <c r="M18" s="563"/>
      <c r="N18" s="563"/>
      <c r="O18" s="563"/>
      <c r="P18" s="617" t="s">
        <v>168</v>
      </c>
      <c r="Q18" s="617"/>
      <c r="R18" s="617"/>
    </row>
    <row r="19" spans="1:18" ht="15.75" customHeight="1" thickTop="1" thickBot="1" x14ac:dyDescent="0.3">
      <c r="A19" s="580"/>
      <c r="B19" s="563"/>
      <c r="C19" s="563"/>
      <c r="D19" s="563"/>
      <c r="E19" s="563"/>
      <c r="F19" s="563"/>
      <c r="G19" s="563"/>
      <c r="H19" s="563"/>
      <c r="I19" s="563"/>
      <c r="J19" s="563"/>
      <c r="K19" s="563"/>
      <c r="L19" s="563"/>
      <c r="M19" s="563"/>
      <c r="N19" s="563"/>
      <c r="O19" s="563"/>
      <c r="P19" s="408" t="s">
        <v>640</v>
      </c>
      <c r="Q19" s="408"/>
      <c r="R19" s="618" t="s">
        <v>641</v>
      </c>
    </row>
    <row r="20" spans="1:18" s="620" customFormat="1" ht="15" thickTop="1" thickBot="1" x14ac:dyDescent="0.35">
      <c r="A20" s="294">
        <v>1</v>
      </c>
      <c r="B20" s="293">
        <v>2</v>
      </c>
      <c r="C20" s="293"/>
      <c r="D20" s="293"/>
      <c r="E20" s="293"/>
      <c r="F20" s="293"/>
      <c r="G20" s="293"/>
      <c r="H20" s="293"/>
      <c r="I20" s="293"/>
      <c r="J20" s="293"/>
      <c r="K20" s="293"/>
      <c r="L20" s="293"/>
      <c r="M20" s="293"/>
      <c r="N20" s="293"/>
      <c r="O20" s="293"/>
      <c r="P20" s="293">
        <v>3</v>
      </c>
      <c r="Q20" s="293"/>
      <c r="R20" s="619">
        <v>4</v>
      </c>
    </row>
    <row r="21" spans="1:18" ht="27" customHeight="1" thickTop="1" thickBot="1" x14ac:dyDescent="0.3">
      <c r="A21" s="552">
        <v>1</v>
      </c>
      <c r="B21" s="621" t="s">
        <v>642</v>
      </c>
      <c r="C21" s="621"/>
      <c r="D21" s="621"/>
      <c r="E21" s="621"/>
      <c r="F21" s="621"/>
      <c r="G21" s="621"/>
      <c r="H21" s="621"/>
      <c r="I21" s="621"/>
      <c r="J21" s="621"/>
      <c r="K21" s="621"/>
      <c r="L21" s="621"/>
      <c r="M21" s="621"/>
      <c r="N21" s="621"/>
      <c r="O21" s="621"/>
      <c r="P21" s="622" t="s">
        <v>11</v>
      </c>
      <c r="Q21" s="622"/>
      <c r="R21" s="623" t="s">
        <v>11</v>
      </c>
    </row>
    <row r="22" spans="1:18" ht="15" thickTop="1" thickBot="1" x14ac:dyDescent="0.3">
      <c r="A22" s="552">
        <v>2</v>
      </c>
      <c r="B22" s="624" t="s">
        <v>643</v>
      </c>
      <c r="C22" s="624"/>
      <c r="D22" s="624"/>
      <c r="E22" s="624"/>
      <c r="F22" s="624"/>
      <c r="G22" s="624"/>
      <c r="H22" s="624"/>
      <c r="I22" s="624"/>
      <c r="J22" s="624"/>
      <c r="K22" s="624"/>
      <c r="L22" s="624"/>
      <c r="M22" s="624"/>
      <c r="N22" s="624"/>
      <c r="O22" s="624"/>
      <c r="P22" s="622" t="s">
        <v>11</v>
      </c>
      <c r="Q22" s="622"/>
      <c r="R22" s="623" t="s">
        <v>11</v>
      </c>
    </row>
    <row r="23" spans="1:18" ht="15" thickTop="1" thickBot="1" x14ac:dyDescent="0.3">
      <c r="A23" s="552">
        <v>3</v>
      </c>
      <c r="B23" s="621" t="s">
        <v>644</v>
      </c>
      <c r="C23" s="621"/>
      <c r="D23" s="621"/>
      <c r="E23" s="621"/>
      <c r="F23" s="621"/>
      <c r="G23" s="621"/>
      <c r="H23" s="621"/>
      <c r="I23" s="621"/>
      <c r="J23" s="621"/>
      <c r="K23" s="621"/>
      <c r="L23" s="621"/>
      <c r="M23" s="621"/>
      <c r="N23" s="621"/>
      <c r="O23" s="621"/>
      <c r="P23" s="622" t="s">
        <v>11</v>
      </c>
      <c r="Q23" s="622"/>
      <c r="R23" s="623" t="s">
        <v>11</v>
      </c>
    </row>
    <row r="24" spans="1:18" ht="15" thickTop="1" thickBot="1" x14ac:dyDescent="0.3">
      <c r="A24" s="552">
        <v>4</v>
      </c>
      <c r="B24" s="624" t="s">
        <v>645</v>
      </c>
      <c r="C24" s="624"/>
      <c r="D24" s="624"/>
      <c r="E24" s="624"/>
      <c r="F24" s="624"/>
      <c r="G24" s="624"/>
      <c r="H24" s="624"/>
      <c r="I24" s="624"/>
      <c r="J24" s="624"/>
      <c r="K24" s="624"/>
      <c r="L24" s="624"/>
      <c r="M24" s="624"/>
      <c r="N24" s="624"/>
      <c r="O24" s="624"/>
      <c r="P24" s="622" t="s">
        <v>11</v>
      </c>
      <c r="Q24" s="622"/>
      <c r="R24" s="623" t="s">
        <v>11</v>
      </c>
    </row>
    <row r="25" spans="1:18" ht="15" thickTop="1" thickBot="1" x14ac:dyDescent="0.3">
      <c r="A25" s="552">
        <v>5</v>
      </c>
      <c r="B25" s="625" t="s">
        <v>646</v>
      </c>
      <c r="C25" s="625"/>
      <c r="D25" s="625"/>
      <c r="E25" s="625"/>
      <c r="F25" s="625"/>
      <c r="G25" s="625"/>
      <c r="H25" s="625"/>
      <c r="I25" s="625"/>
      <c r="J25" s="625"/>
      <c r="K25" s="625"/>
      <c r="L25" s="625"/>
      <c r="M25" s="625"/>
      <c r="N25" s="625"/>
      <c r="O25" s="625"/>
      <c r="P25" s="626" t="s">
        <v>11</v>
      </c>
      <c r="Q25" s="626"/>
      <c r="R25" s="623" t="s">
        <v>11</v>
      </c>
    </row>
    <row r="26" spans="1:18" ht="15" thickTop="1" thickBot="1" x14ac:dyDescent="0.3">
      <c r="A26" s="627" t="s">
        <v>647</v>
      </c>
      <c r="B26" s="494" t="s">
        <v>648</v>
      </c>
      <c r="C26" s="494"/>
      <c r="D26" s="494"/>
      <c r="E26" s="494"/>
      <c r="F26" s="494"/>
      <c r="G26" s="494"/>
      <c r="H26" s="494"/>
      <c r="I26" s="494"/>
      <c r="J26" s="494"/>
      <c r="K26" s="494"/>
      <c r="L26" s="494"/>
      <c r="M26" s="494"/>
      <c r="N26" s="494"/>
      <c r="O26" s="494"/>
      <c r="P26" s="622" t="s">
        <v>11</v>
      </c>
      <c r="Q26" s="622"/>
      <c r="R26" s="628" t="s">
        <v>11</v>
      </c>
    </row>
    <row r="27" spans="1:18" ht="8.25" customHeight="1" thickTop="1" thickBot="1" x14ac:dyDescent="0.3">
      <c r="A27" s="627"/>
      <c r="B27" s="494"/>
      <c r="C27" s="494"/>
      <c r="D27" s="494"/>
      <c r="E27" s="494"/>
      <c r="F27" s="494"/>
      <c r="G27" s="494"/>
      <c r="H27" s="494"/>
      <c r="I27" s="494"/>
      <c r="J27" s="494"/>
      <c r="K27" s="494"/>
      <c r="L27" s="494"/>
      <c r="M27" s="494"/>
      <c r="N27" s="494"/>
      <c r="O27" s="494"/>
      <c r="P27" s="622"/>
      <c r="Q27" s="622"/>
      <c r="R27" s="628"/>
    </row>
    <row r="28" spans="1:18" ht="15" thickTop="1" thickBot="1" x14ac:dyDescent="0.3">
      <c r="A28" s="556" t="s">
        <v>649</v>
      </c>
      <c r="B28" s="624" t="s">
        <v>650</v>
      </c>
      <c r="C28" s="624"/>
      <c r="D28" s="624"/>
      <c r="E28" s="624"/>
      <c r="F28" s="624"/>
      <c r="G28" s="624"/>
      <c r="H28" s="624"/>
      <c r="I28" s="624"/>
      <c r="J28" s="624"/>
      <c r="K28" s="624"/>
      <c r="L28" s="624"/>
      <c r="M28" s="624"/>
      <c r="N28" s="624"/>
      <c r="O28" s="624"/>
      <c r="P28" s="622" t="s">
        <v>11</v>
      </c>
      <c r="Q28" s="622"/>
      <c r="R28" s="623" t="s">
        <v>11</v>
      </c>
    </row>
    <row r="29" spans="1:18" ht="15" thickTop="1" thickBot="1" x14ac:dyDescent="0.3">
      <c r="A29" s="556" t="s">
        <v>651</v>
      </c>
      <c r="B29" s="624" t="s">
        <v>652</v>
      </c>
      <c r="C29" s="624"/>
      <c r="D29" s="624"/>
      <c r="E29" s="624"/>
      <c r="F29" s="624"/>
      <c r="G29" s="624"/>
      <c r="H29" s="624"/>
      <c r="I29" s="624"/>
      <c r="J29" s="624"/>
      <c r="K29" s="624"/>
      <c r="L29" s="624"/>
      <c r="M29" s="624"/>
      <c r="N29" s="624"/>
      <c r="O29" s="624"/>
      <c r="P29" s="622" t="s">
        <v>11</v>
      </c>
      <c r="Q29" s="622"/>
      <c r="R29" s="623" t="s">
        <v>11</v>
      </c>
    </row>
    <row r="30" spans="1:18" ht="15" thickTop="1" thickBot="1" x14ac:dyDescent="0.3">
      <c r="A30" s="556" t="s">
        <v>653</v>
      </c>
      <c r="B30" s="624" t="s">
        <v>654</v>
      </c>
      <c r="C30" s="624"/>
      <c r="D30" s="624"/>
      <c r="E30" s="624"/>
      <c r="F30" s="624"/>
      <c r="G30" s="624"/>
      <c r="H30" s="624"/>
      <c r="I30" s="624"/>
      <c r="J30" s="624"/>
      <c r="K30" s="624"/>
      <c r="L30" s="624"/>
      <c r="M30" s="624"/>
      <c r="N30" s="624"/>
      <c r="O30" s="624"/>
      <c r="P30" s="622" t="s">
        <v>11</v>
      </c>
      <c r="Q30" s="622"/>
      <c r="R30" s="623" t="s">
        <v>11</v>
      </c>
    </row>
    <row r="31" spans="1:18" ht="15" thickTop="1" thickBot="1" x14ac:dyDescent="0.3">
      <c r="A31" s="556" t="s">
        <v>655</v>
      </c>
      <c r="B31" s="624" t="s">
        <v>656</v>
      </c>
      <c r="C31" s="624"/>
      <c r="D31" s="624"/>
      <c r="E31" s="624"/>
      <c r="F31" s="624"/>
      <c r="G31" s="624"/>
      <c r="H31" s="624"/>
      <c r="I31" s="624"/>
      <c r="J31" s="624"/>
      <c r="K31" s="624"/>
      <c r="L31" s="624"/>
      <c r="M31" s="624"/>
      <c r="N31" s="624"/>
      <c r="O31" s="624"/>
      <c r="P31" s="622" t="s">
        <v>11</v>
      </c>
      <c r="Q31" s="622"/>
      <c r="R31" s="623" t="s">
        <v>11</v>
      </c>
    </row>
    <row r="32" spans="1:18" ht="15" thickTop="1" thickBot="1" x14ac:dyDescent="0.3">
      <c r="A32" s="556" t="s">
        <v>657</v>
      </c>
      <c r="B32" s="624" t="s">
        <v>658</v>
      </c>
      <c r="C32" s="624"/>
      <c r="D32" s="624"/>
      <c r="E32" s="624"/>
      <c r="F32" s="624"/>
      <c r="G32" s="624"/>
      <c r="H32" s="624"/>
      <c r="I32" s="624"/>
      <c r="J32" s="624"/>
      <c r="K32" s="624"/>
      <c r="L32" s="624"/>
      <c r="M32" s="624"/>
      <c r="N32" s="624"/>
      <c r="O32" s="624"/>
      <c r="P32" s="622" t="s">
        <v>11</v>
      </c>
      <c r="Q32" s="622"/>
      <c r="R32" s="623" t="s">
        <v>11</v>
      </c>
    </row>
    <row r="33" spans="1:18" ht="15" thickTop="1" thickBot="1" x14ac:dyDescent="0.3">
      <c r="A33" s="556" t="s">
        <v>659</v>
      </c>
      <c r="B33" s="624" t="s">
        <v>660</v>
      </c>
      <c r="C33" s="624"/>
      <c r="D33" s="624"/>
      <c r="E33" s="624"/>
      <c r="F33" s="624"/>
      <c r="G33" s="624"/>
      <c r="H33" s="624"/>
      <c r="I33" s="624"/>
      <c r="J33" s="624"/>
      <c r="K33" s="624"/>
      <c r="L33" s="624"/>
      <c r="M33" s="624"/>
      <c r="N33" s="624"/>
      <c r="O33" s="624"/>
      <c r="P33" s="622" t="s">
        <v>11</v>
      </c>
      <c r="Q33" s="622"/>
      <c r="R33" s="623" t="s">
        <v>11</v>
      </c>
    </row>
    <row r="34" spans="1:18" ht="8.25" customHeight="1" thickTop="1" x14ac:dyDescent="0.25"/>
    <row r="35" spans="1:18" x14ac:dyDescent="0.25">
      <c r="B35" s="352" t="str">
        <f>[3]ЗАПОЛНИТЬ!$F$30</f>
        <v>Начальник</v>
      </c>
      <c r="C35" s="398"/>
      <c r="D35" s="76"/>
      <c r="E35" s="110" t="str">
        <f>[3]ЗАПОЛНИТЬ!$F$26</f>
        <v>Л. О. Темченко</v>
      </c>
      <c r="F35" s="110"/>
      <c r="G35" s="110"/>
    </row>
    <row r="36" spans="1:18" x14ac:dyDescent="0.25">
      <c r="B36" s="352"/>
      <c r="C36" s="79" t="s">
        <v>97</v>
      </c>
      <c r="D36" s="76"/>
      <c r="E36" s="434" t="s">
        <v>98</v>
      </c>
      <c r="F36" s="84"/>
    </row>
    <row r="37" spans="1:18" x14ac:dyDescent="0.25">
      <c r="B37" s="352" t="str">
        <f>[3]ЗАПОЛНИТЬ!$F$31</f>
        <v>Головний бухгалтер</v>
      </c>
      <c r="C37" s="398"/>
      <c r="D37" s="76"/>
      <c r="E37" s="110" t="str">
        <f>[3]ЗАПОЛНИТЬ!$F$28</f>
        <v>А. М. Трусевич</v>
      </c>
      <c r="F37" s="110"/>
      <c r="G37" s="110"/>
    </row>
    <row r="38" spans="1:18" x14ac:dyDescent="0.25">
      <c r="C38" s="79" t="s">
        <v>97</v>
      </c>
      <c r="E38" s="434" t="s">
        <v>98</v>
      </c>
      <c r="F38" s="84"/>
    </row>
    <row r="39" spans="1:18" x14ac:dyDescent="0.25">
      <c r="B39" s="3" t="str">
        <f>[3]ЗАПОЛНИТЬ!$C$19</f>
        <v>"12" січня 2016</v>
      </c>
    </row>
    <row r="40" spans="1:18" x14ac:dyDescent="0.25">
      <c r="A40" s="12" t="s">
        <v>99</v>
      </c>
    </row>
  </sheetData>
  <mergeCells count="53">
    <mergeCell ref="E35:G35"/>
    <mergeCell ref="E37:G37"/>
    <mergeCell ref="B31:O31"/>
    <mergeCell ref="P31:Q31"/>
    <mergeCell ref="B32:O32"/>
    <mergeCell ref="P32:Q32"/>
    <mergeCell ref="B33:O33"/>
    <mergeCell ref="P33:Q33"/>
    <mergeCell ref="R26:R27"/>
    <mergeCell ref="B28:O28"/>
    <mergeCell ref="P28:Q28"/>
    <mergeCell ref="B29:O29"/>
    <mergeCell ref="P29:Q29"/>
    <mergeCell ref="B30:O30"/>
    <mergeCell ref="P30:Q30"/>
    <mergeCell ref="B24:O24"/>
    <mergeCell ref="P24:Q24"/>
    <mergeCell ref="B25:O25"/>
    <mergeCell ref="P25:Q25"/>
    <mergeCell ref="A26:A27"/>
    <mergeCell ref="B26:O27"/>
    <mergeCell ref="P26:Q27"/>
    <mergeCell ref="B21:O21"/>
    <mergeCell ref="P21:Q21"/>
    <mergeCell ref="B22:O22"/>
    <mergeCell ref="P22:Q22"/>
    <mergeCell ref="B23:O23"/>
    <mergeCell ref="P23:Q23"/>
    <mergeCell ref="A18:A19"/>
    <mergeCell ref="B18:O19"/>
    <mergeCell ref="P18:R18"/>
    <mergeCell ref="P19:Q19"/>
    <mergeCell ref="B20:O20"/>
    <mergeCell ref="P20:Q20"/>
    <mergeCell ref="B13:E13"/>
    <mergeCell ref="G13:Q13"/>
    <mergeCell ref="B14:E14"/>
    <mergeCell ref="G14:Q14"/>
    <mergeCell ref="B15:E15"/>
    <mergeCell ref="G15:Q15"/>
    <mergeCell ref="C10:M10"/>
    <mergeCell ref="P10:Q10"/>
    <mergeCell ref="C11:M11"/>
    <mergeCell ref="P11:Q11"/>
    <mergeCell ref="B12:E12"/>
    <mergeCell ref="G12:O12"/>
    <mergeCell ref="L1:Q4"/>
    <mergeCell ref="B5:Q5"/>
    <mergeCell ref="B6:Q6"/>
    <mergeCell ref="B7:Q7"/>
    <mergeCell ref="B8:Q8"/>
    <mergeCell ref="C9:M9"/>
    <mergeCell ref="P9:Q9"/>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topLeftCell="A7" workbookViewId="0">
      <selection activeCell="O21" sqref="O21"/>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10.44140625" style="3" customWidth="1"/>
    <col min="13" max="13" width="7.44140625" style="3" customWidth="1"/>
    <col min="14" max="14" width="9.109375" style="3"/>
    <col min="15" max="15" width="15.332031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10.44140625" style="3" customWidth="1"/>
    <col min="269" max="269" width="7.44140625" style="3" customWidth="1"/>
    <col min="270" max="270" width="9.109375" style="3"/>
    <col min="271" max="271" width="15.332031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10.44140625" style="3" customWidth="1"/>
    <col min="525" max="525" width="7.44140625" style="3" customWidth="1"/>
    <col min="526" max="526" width="9.109375" style="3"/>
    <col min="527" max="527" width="15.332031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10.44140625" style="3" customWidth="1"/>
    <col min="781" max="781" width="7.44140625" style="3" customWidth="1"/>
    <col min="782" max="782" width="9.109375" style="3"/>
    <col min="783" max="783" width="15.332031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10.44140625" style="3" customWidth="1"/>
    <col min="1037" max="1037" width="7.44140625" style="3" customWidth="1"/>
    <col min="1038" max="1038" width="9.109375" style="3"/>
    <col min="1039" max="1039" width="15.332031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10.44140625" style="3" customWidth="1"/>
    <col min="1293" max="1293" width="7.44140625" style="3" customWidth="1"/>
    <col min="1294" max="1294" width="9.109375" style="3"/>
    <col min="1295" max="1295" width="15.332031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10.44140625" style="3" customWidth="1"/>
    <col min="1549" max="1549" width="7.44140625" style="3" customWidth="1"/>
    <col min="1550" max="1550" width="9.109375" style="3"/>
    <col min="1551" max="1551" width="15.332031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10.44140625" style="3" customWidth="1"/>
    <col min="1805" max="1805" width="7.44140625" style="3" customWidth="1"/>
    <col min="1806" max="1806" width="9.109375" style="3"/>
    <col min="1807" max="1807" width="15.332031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10.44140625" style="3" customWidth="1"/>
    <col min="2061" max="2061" width="7.44140625" style="3" customWidth="1"/>
    <col min="2062" max="2062" width="9.109375" style="3"/>
    <col min="2063" max="2063" width="15.332031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10.44140625" style="3" customWidth="1"/>
    <col min="2317" max="2317" width="7.44140625" style="3" customWidth="1"/>
    <col min="2318" max="2318" width="9.109375" style="3"/>
    <col min="2319" max="2319" width="15.332031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10.44140625" style="3" customWidth="1"/>
    <col min="2573" max="2573" width="7.44140625" style="3" customWidth="1"/>
    <col min="2574" max="2574" width="9.109375" style="3"/>
    <col min="2575" max="2575" width="15.332031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10.44140625" style="3" customWidth="1"/>
    <col min="2829" max="2829" width="7.44140625" style="3" customWidth="1"/>
    <col min="2830" max="2830" width="9.109375" style="3"/>
    <col min="2831" max="2831" width="15.332031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10.44140625" style="3" customWidth="1"/>
    <col min="3085" max="3085" width="7.44140625" style="3" customWidth="1"/>
    <col min="3086" max="3086" width="9.109375" style="3"/>
    <col min="3087" max="3087" width="15.332031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10.44140625" style="3" customWidth="1"/>
    <col min="3341" max="3341" width="7.44140625" style="3" customWidth="1"/>
    <col min="3342" max="3342" width="9.109375" style="3"/>
    <col min="3343" max="3343" width="15.332031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10.44140625" style="3" customWidth="1"/>
    <col min="3597" max="3597" width="7.44140625" style="3" customWidth="1"/>
    <col min="3598" max="3598" width="9.109375" style="3"/>
    <col min="3599" max="3599" width="15.332031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10.44140625" style="3" customWidth="1"/>
    <col min="3853" max="3853" width="7.44140625" style="3" customWidth="1"/>
    <col min="3854" max="3854" width="9.109375" style="3"/>
    <col min="3855" max="3855" width="15.332031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10.44140625" style="3" customWidth="1"/>
    <col min="4109" max="4109" width="7.44140625" style="3" customWidth="1"/>
    <col min="4110" max="4110" width="9.109375" style="3"/>
    <col min="4111" max="4111" width="15.332031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10.44140625" style="3" customWidth="1"/>
    <col min="4365" max="4365" width="7.44140625" style="3" customWidth="1"/>
    <col min="4366" max="4366" width="9.109375" style="3"/>
    <col min="4367" max="4367" width="15.332031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10.44140625" style="3" customWidth="1"/>
    <col min="4621" max="4621" width="7.44140625" style="3" customWidth="1"/>
    <col min="4622" max="4622" width="9.109375" style="3"/>
    <col min="4623" max="4623" width="15.332031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10.44140625" style="3" customWidth="1"/>
    <col min="4877" max="4877" width="7.44140625" style="3" customWidth="1"/>
    <col min="4878" max="4878" width="9.109375" style="3"/>
    <col min="4879" max="4879" width="15.332031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10.44140625" style="3" customWidth="1"/>
    <col min="5133" max="5133" width="7.44140625" style="3" customWidth="1"/>
    <col min="5134" max="5134" width="9.109375" style="3"/>
    <col min="5135" max="5135" width="15.332031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10.44140625" style="3" customWidth="1"/>
    <col min="5389" max="5389" width="7.44140625" style="3" customWidth="1"/>
    <col min="5390" max="5390" width="9.109375" style="3"/>
    <col min="5391" max="5391" width="15.332031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10.44140625" style="3" customWidth="1"/>
    <col min="5645" max="5645" width="7.44140625" style="3" customWidth="1"/>
    <col min="5646" max="5646" width="9.109375" style="3"/>
    <col min="5647" max="5647" width="15.332031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10.44140625" style="3" customWidth="1"/>
    <col min="5901" max="5901" width="7.44140625" style="3" customWidth="1"/>
    <col min="5902" max="5902" width="9.109375" style="3"/>
    <col min="5903" max="5903" width="15.332031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10.44140625" style="3" customWidth="1"/>
    <col min="6157" max="6157" width="7.44140625" style="3" customWidth="1"/>
    <col min="6158" max="6158" width="9.109375" style="3"/>
    <col min="6159" max="6159" width="15.332031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10.44140625" style="3" customWidth="1"/>
    <col min="6413" max="6413" width="7.44140625" style="3" customWidth="1"/>
    <col min="6414" max="6414" width="9.109375" style="3"/>
    <col min="6415" max="6415" width="15.332031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10.44140625" style="3" customWidth="1"/>
    <col min="6669" max="6669" width="7.44140625" style="3" customWidth="1"/>
    <col min="6670" max="6670" width="9.109375" style="3"/>
    <col min="6671" max="6671" width="15.332031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10.44140625" style="3" customWidth="1"/>
    <col min="6925" max="6925" width="7.44140625" style="3" customWidth="1"/>
    <col min="6926" max="6926" width="9.109375" style="3"/>
    <col min="6927" max="6927" width="15.332031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10.44140625" style="3" customWidth="1"/>
    <col min="7181" max="7181" width="7.44140625" style="3" customWidth="1"/>
    <col min="7182" max="7182" width="9.109375" style="3"/>
    <col min="7183" max="7183" width="15.332031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10.44140625" style="3" customWidth="1"/>
    <col min="7437" max="7437" width="7.44140625" style="3" customWidth="1"/>
    <col min="7438" max="7438" width="9.109375" style="3"/>
    <col min="7439" max="7439" width="15.332031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10.44140625" style="3" customWidth="1"/>
    <col min="7693" max="7693" width="7.44140625" style="3" customWidth="1"/>
    <col min="7694" max="7694" width="9.109375" style="3"/>
    <col min="7695" max="7695" width="15.332031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10.44140625" style="3" customWidth="1"/>
    <col min="7949" max="7949" width="7.44140625" style="3" customWidth="1"/>
    <col min="7950" max="7950" width="9.109375" style="3"/>
    <col min="7951" max="7951" width="15.332031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10.44140625" style="3" customWidth="1"/>
    <col min="8205" max="8205" width="7.44140625" style="3" customWidth="1"/>
    <col min="8206" max="8206" width="9.109375" style="3"/>
    <col min="8207" max="8207" width="15.332031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10.44140625" style="3" customWidth="1"/>
    <col min="8461" max="8461" width="7.44140625" style="3" customWidth="1"/>
    <col min="8462" max="8462" width="9.109375" style="3"/>
    <col min="8463" max="8463" width="15.332031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10.44140625" style="3" customWidth="1"/>
    <col min="8717" max="8717" width="7.44140625" style="3" customWidth="1"/>
    <col min="8718" max="8718" width="9.109375" style="3"/>
    <col min="8719" max="8719" width="15.332031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10.44140625" style="3" customWidth="1"/>
    <col min="8973" max="8973" width="7.44140625" style="3" customWidth="1"/>
    <col min="8974" max="8974" width="9.109375" style="3"/>
    <col min="8975" max="8975" width="15.332031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10.44140625" style="3" customWidth="1"/>
    <col min="9229" max="9229" width="7.44140625" style="3" customWidth="1"/>
    <col min="9230" max="9230" width="9.109375" style="3"/>
    <col min="9231" max="9231" width="15.332031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10.44140625" style="3" customWidth="1"/>
    <col min="9485" max="9485" width="7.44140625" style="3" customWidth="1"/>
    <col min="9486" max="9486" width="9.109375" style="3"/>
    <col min="9487" max="9487" width="15.332031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10.44140625" style="3" customWidth="1"/>
    <col min="9741" max="9741" width="7.44140625" style="3" customWidth="1"/>
    <col min="9742" max="9742" width="9.109375" style="3"/>
    <col min="9743" max="9743" width="15.332031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10.44140625" style="3" customWidth="1"/>
    <col min="9997" max="9997" width="7.44140625" style="3" customWidth="1"/>
    <col min="9998" max="9998" width="9.109375" style="3"/>
    <col min="9999" max="9999" width="15.332031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10.44140625" style="3" customWidth="1"/>
    <col min="10253" max="10253" width="7.44140625" style="3" customWidth="1"/>
    <col min="10254" max="10254" width="9.109375" style="3"/>
    <col min="10255" max="10255" width="15.332031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10.44140625" style="3" customWidth="1"/>
    <col min="10509" max="10509" width="7.44140625" style="3" customWidth="1"/>
    <col min="10510" max="10510" width="9.109375" style="3"/>
    <col min="10511" max="10511" width="15.332031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10.44140625" style="3" customWidth="1"/>
    <col min="10765" max="10765" width="7.44140625" style="3" customWidth="1"/>
    <col min="10766" max="10766" width="9.109375" style="3"/>
    <col min="10767" max="10767" width="15.332031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10.44140625" style="3" customWidth="1"/>
    <col min="11021" max="11021" width="7.44140625" style="3" customWidth="1"/>
    <col min="11022" max="11022" width="9.109375" style="3"/>
    <col min="11023" max="11023" width="15.332031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10.44140625" style="3" customWidth="1"/>
    <col min="11277" max="11277" width="7.44140625" style="3" customWidth="1"/>
    <col min="11278" max="11278" width="9.109375" style="3"/>
    <col min="11279" max="11279" width="15.332031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10.44140625" style="3" customWidth="1"/>
    <col min="11533" max="11533" width="7.44140625" style="3" customWidth="1"/>
    <col min="11534" max="11534" width="9.109375" style="3"/>
    <col min="11535" max="11535" width="15.332031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10.44140625" style="3" customWidth="1"/>
    <col min="11789" max="11789" width="7.44140625" style="3" customWidth="1"/>
    <col min="11790" max="11790" width="9.109375" style="3"/>
    <col min="11791" max="11791" width="15.332031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10.44140625" style="3" customWidth="1"/>
    <col min="12045" max="12045" width="7.44140625" style="3" customWidth="1"/>
    <col min="12046" max="12046" width="9.109375" style="3"/>
    <col min="12047" max="12047" width="15.332031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10.44140625" style="3" customWidth="1"/>
    <col min="12301" max="12301" width="7.44140625" style="3" customWidth="1"/>
    <col min="12302" max="12302" width="9.109375" style="3"/>
    <col min="12303" max="12303" width="15.332031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10.44140625" style="3" customWidth="1"/>
    <col min="12557" max="12557" width="7.44140625" style="3" customWidth="1"/>
    <col min="12558" max="12558" width="9.109375" style="3"/>
    <col min="12559" max="12559" width="15.332031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10.44140625" style="3" customWidth="1"/>
    <col min="12813" max="12813" width="7.44140625" style="3" customWidth="1"/>
    <col min="12814" max="12814" width="9.109375" style="3"/>
    <col min="12815" max="12815" width="15.332031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10.44140625" style="3" customWidth="1"/>
    <col min="13069" max="13069" width="7.44140625" style="3" customWidth="1"/>
    <col min="13070" max="13070" width="9.109375" style="3"/>
    <col min="13071" max="13071" width="15.332031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10.44140625" style="3" customWidth="1"/>
    <col min="13325" max="13325" width="7.44140625" style="3" customWidth="1"/>
    <col min="13326" max="13326" width="9.109375" style="3"/>
    <col min="13327" max="13327" width="15.332031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10.44140625" style="3" customWidth="1"/>
    <col min="13581" max="13581" width="7.44140625" style="3" customWidth="1"/>
    <col min="13582" max="13582" width="9.109375" style="3"/>
    <col min="13583" max="13583" width="15.332031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10.44140625" style="3" customWidth="1"/>
    <col min="13837" max="13837" width="7.44140625" style="3" customWidth="1"/>
    <col min="13838" max="13838" width="9.109375" style="3"/>
    <col min="13839" max="13839" width="15.332031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10.44140625" style="3" customWidth="1"/>
    <col min="14093" max="14093" width="7.44140625" style="3" customWidth="1"/>
    <col min="14094" max="14094" width="9.109375" style="3"/>
    <col min="14095" max="14095" width="15.332031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10.44140625" style="3" customWidth="1"/>
    <col min="14349" max="14349" width="7.44140625" style="3" customWidth="1"/>
    <col min="14350" max="14350" width="9.109375" style="3"/>
    <col min="14351" max="14351" width="15.332031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10.44140625" style="3" customWidth="1"/>
    <col min="14605" max="14605" width="7.44140625" style="3" customWidth="1"/>
    <col min="14606" max="14606" width="9.109375" style="3"/>
    <col min="14607" max="14607" width="15.332031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10.44140625" style="3" customWidth="1"/>
    <col min="14861" max="14861" width="7.44140625" style="3" customWidth="1"/>
    <col min="14862" max="14862" width="9.109375" style="3"/>
    <col min="14863" max="14863" width="15.332031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10.44140625" style="3" customWidth="1"/>
    <col min="15117" max="15117" width="7.44140625" style="3" customWidth="1"/>
    <col min="15118" max="15118" width="9.109375" style="3"/>
    <col min="15119" max="15119" width="15.332031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10.44140625" style="3" customWidth="1"/>
    <col min="15373" max="15373" width="7.44140625" style="3" customWidth="1"/>
    <col min="15374" max="15374" width="9.109375" style="3"/>
    <col min="15375" max="15375" width="15.332031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10.44140625" style="3" customWidth="1"/>
    <col min="15629" max="15629" width="7.44140625" style="3" customWidth="1"/>
    <col min="15630" max="15630" width="9.109375" style="3"/>
    <col min="15631" max="15631" width="15.332031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10.44140625" style="3" customWidth="1"/>
    <col min="15885" max="15885" width="7.44140625" style="3" customWidth="1"/>
    <col min="15886" max="15886" width="9.109375" style="3"/>
    <col min="15887" max="15887" width="15.332031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10.44140625" style="3" customWidth="1"/>
    <col min="16141" max="16141" width="7.44140625" style="3" customWidth="1"/>
    <col min="16142" max="16142" width="9.109375" style="3"/>
    <col min="16143" max="16143" width="15.33203125" style="3" customWidth="1"/>
    <col min="16144" max="16384" width="9.109375" style="3"/>
  </cols>
  <sheetData>
    <row r="1" spans="1:15" ht="15" customHeight="1" x14ac:dyDescent="0.25">
      <c r="K1" s="285" t="s">
        <v>661</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c r="O5" s="5"/>
    </row>
    <row r="6" spans="1:15" x14ac:dyDescent="0.25">
      <c r="A6" s="5" t="s">
        <v>662</v>
      </c>
      <c r="B6" s="5"/>
      <c r="C6" s="5"/>
      <c r="D6" s="5"/>
      <c r="E6" s="5"/>
      <c r="F6" s="5"/>
      <c r="G6" s="5"/>
      <c r="H6" s="5"/>
      <c r="I6" s="5"/>
      <c r="J6" s="5"/>
      <c r="K6" s="5"/>
      <c r="L6" s="5"/>
      <c r="M6" s="5"/>
      <c r="N6" s="5"/>
      <c r="O6" s="5"/>
    </row>
    <row r="7" spans="1:15" x14ac:dyDescent="0.25">
      <c r="A7" s="610" t="str">
        <f>CONCATENATE("на ",[3]ЗАПОЛНИТЬ!$B$18," ",[3]ЗАПОЛНИТЬ!$C$18)</f>
        <v>на 1 січня 2016</v>
      </c>
      <c r="B7" s="610"/>
      <c r="C7" s="610"/>
      <c r="D7" s="610"/>
      <c r="E7" s="610"/>
      <c r="F7" s="610"/>
      <c r="G7" s="610"/>
      <c r="H7" s="610"/>
      <c r="I7" s="610"/>
      <c r="J7" s="610"/>
      <c r="K7" s="610"/>
      <c r="L7" s="610"/>
      <c r="M7" s="610"/>
      <c r="N7" s="610"/>
      <c r="O7" s="610"/>
    </row>
    <row r="8" spans="1:15" ht="21.75" customHeight="1" x14ac:dyDescent="0.25">
      <c r="A8" s="629" t="s">
        <v>4</v>
      </c>
      <c r="B8" s="629"/>
      <c r="C8" s="15" t="str">
        <f>[3]ЗАПОЛНИТЬ!$B$3</f>
        <v>Відділ освіти Амур-Нижньодніпровської районної у місті Дніпропетровську ради</v>
      </c>
      <c r="D8" s="15"/>
      <c r="E8" s="15"/>
      <c r="F8" s="15"/>
      <c r="G8" s="15"/>
      <c r="H8" s="15"/>
      <c r="I8" s="15"/>
      <c r="J8" s="15"/>
      <c r="K8" s="15"/>
      <c r="L8" s="15"/>
      <c r="M8" s="15"/>
      <c r="N8" s="117" t="str">
        <f>[3]ЗАПОЛНИТЬ!$A$13</f>
        <v>за ЄДРПОУ</v>
      </c>
      <c r="O8" s="599" t="str">
        <f>[3]ЗАПОЛНИТЬ!$B$13</f>
        <v>02142187</v>
      </c>
    </row>
    <row r="9" spans="1:15" x14ac:dyDescent="0.25">
      <c r="A9" s="21" t="s">
        <v>6</v>
      </c>
      <c r="B9" s="21"/>
      <c r="C9" s="289" t="str">
        <f>[3]ЗАПОЛНИТЬ!$B$5</f>
        <v>49023, м. Дніпропетровськ АНД район, пр. Воронцова, 31</v>
      </c>
      <c r="D9" s="289"/>
      <c r="E9" s="289"/>
      <c r="F9" s="289"/>
      <c r="G9" s="289"/>
      <c r="H9" s="289"/>
      <c r="I9" s="289"/>
      <c r="J9" s="289"/>
      <c r="K9" s="289"/>
      <c r="L9" s="289"/>
      <c r="M9" s="289"/>
      <c r="N9" s="117" t="str">
        <f>[3]ЗАПОЛНИТЬ!$A$14</f>
        <v>за КОАТУУ</v>
      </c>
      <c r="O9" s="600">
        <f>[3]ЗАПОЛНИТЬ!$B$14</f>
        <v>1210136300</v>
      </c>
    </row>
    <row r="10" spans="1:15" ht="15" customHeight="1" x14ac:dyDescent="0.25">
      <c r="A10" s="21" t="str">
        <f>[3]Ф.4.3.1.КВК2!$A$11</f>
        <v>Організаційно-правова форма господарювання</v>
      </c>
      <c r="B10" s="21"/>
      <c r="C10" s="291" t="str">
        <f>[3]ЗАПОЛНИТЬ!$D$15</f>
        <v>Орган місцевого самоврядування</v>
      </c>
      <c r="D10" s="291"/>
      <c r="E10" s="291"/>
      <c r="F10" s="291"/>
      <c r="G10" s="291"/>
      <c r="H10" s="291"/>
      <c r="I10" s="291"/>
      <c r="J10" s="291"/>
      <c r="K10" s="291"/>
      <c r="L10" s="291"/>
      <c r="M10" s="291"/>
      <c r="N10" s="117" t="str">
        <f>[3]ЗАПОЛНИТЬ!$A$15</f>
        <v>за КОПФГ</v>
      </c>
      <c r="O10" s="600">
        <f>[3]ЗАПОЛНИТЬ!$B$15</f>
        <v>420</v>
      </c>
    </row>
    <row r="11" spans="1:15" ht="15" customHeight="1" x14ac:dyDescent="0.25">
      <c r="A11" s="21" t="s">
        <v>10</v>
      </c>
      <c r="B11" s="21"/>
      <c r="C11" s="21"/>
      <c r="D11" s="21"/>
      <c r="E11" s="21"/>
      <c r="F11" s="120">
        <f>[3]ЗАПОЛНИТЬ!$H$9</f>
        <v>0</v>
      </c>
      <c r="G11" s="485" t="str">
        <f>IF(F11&gt;0,VLOOKUP(F11,'[3]ДовидникКВК(ГОС)'!A$1:B$65536,2,FALSE),"")</f>
        <v/>
      </c>
      <c r="H11" s="485"/>
      <c r="I11" s="485"/>
      <c r="J11" s="485"/>
      <c r="K11" s="485"/>
      <c r="L11" s="485"/>
      <c r="M11" s="485"/>
      <c r="N11" s="485"/>
    </row>
    <row r="12" spans="1:15" ht="15" customHeight="1" x14ac:dyDescent="0.25">
      <c r="A12" s="21" t="s">
        <v>12</v>
      </c>
      <c r="B12" s="21"/>
      <c r="C12" s="21"/>
      <c r="D12" s="21"/>
      <c r="E12" s="21"/>
      <c r="F12" s="258"/>
      <c r="G12" s="150" t="str">
        <f>IF(F12&gt;0,VLOOKUP(F12,[3]ДовидникКПК!B$1:C$65536,2,FALSE),"")</f>
        <v/>
      </c>
      <c r="H12" s="150"/>
      <c r="I12" s="150"/>
      <c r="J12" s="150"/>
      <c r="K12" s="150"/>
      <c r="L12" s="150"/>
      <c r="M12" s="150"/>
      <c r="N12" s="150"/>
    </row>
    <row r="13" spans="1:15" ht="25.5" customHeight="1" x14ac:dyDescent="0.25">
      <c r="A13" s="21" t="s">
        <v>13</v>
      </c>
      <c r="B13" s="21"/>
      <c r="C13" s="21"/>
      <c r="D13" s="21"/>
      <c r="E13" s="21"/>
      <c r="F13" s="28" t="str">
        <f>[3]ЗАПОЛНИТЬ!$H$10</f>
        <v>10</v>
      </c>
      <c r="G13" s="121" t="str">
        <f>[3]ЗАПОЛНИТЬ!I10</f>
        <v>Орган з питань освіти і науки, молоді</v>
      </c>
      <c r="H13" s="121"/>
      <c r="I13" s="121"/>
      <c r="J13" s="121"/>
      <c r="K13" s="121"/>
      <c r="L13" s="121"/>
      <c r="M13" s="121"/>
      <c r="N13" s="121"/>
    </row>
    <row r="14" spans="1:15" ht="45.75" customHeight="1" x14ac:dyDescent="0.25">
      <c r="A14" s="21" t="s">
        <v>14</v>
      </c>
      <c r="B14" s="21"/>
      <c r="C14" s="21"/>
      <c r="D14" s="21"/>
      <c r="E14" s="21"/>
      <c r="F14" s="86"/>
      <c r="G14" s="121" t="s">
        <v>102</v>
      </c>
      <c r="H14" s="121"/>
      <c r="I14" s="121"/>
      <c r="J14" s="121"/>
      <c r="K14" s="121"/>
      <c r="L14" s="121"/>
      <c r="M14" s="121"/>
      <c r="N14" s="121"/>
    </row>
    <row r="15" spans="1:15" x14ac:dyDescent="0.25">
      <c r="B15" s="486" t="s">
        <v>478</v>
      </c>
      <c r="C15" s="117"/>
      <c r="D15" s="117"/>
      <c r="E15" s="117"/>
      <c r="F15" s="117"/>
      <c r="G15" s="117"/>
      <c r="H15" s="117"/>
      <c r="I15" s="117"/>
      <c r="J15" s="117"/>
      <c r="K15" s="117"/>
      <c r="L15" s="117"/>
      <c r="M15" s="117"/>
      <c r="N15" s="117"/>
    </row>
    <row r="16" spans="1:15" ht="14.4" thickBot="1" x14ac:dyDescent="0.3">
      <c r="B16" s="616" t="s">
        <v>256</v>
      </c>
      <c r="C16" s="117"/>
      <c r="D16" s="117"/>
      <c r="E16" s="117"/>
      <c r="F16" s="117"/>
      <c r="G16" s="117"/>
      <c r="H16" s="117"/>
      <c r="I16" s="117"/>
      <c r="J16" s="117"/>
      <c r="K16" s="117"/>
      <c r="L16" s="117"/>
      <c r="M16" s="117"/>
      <c r="N16" s="117"/>
    </row>
    <row r="17" spans="1:15" ht="28.5" customHeight="1" thickTop="1" thickBot="1" x14ac:dyDescent="0.3">
      <c r="A17" s="630" t="s">
        <v>506</v>
      </c>
      <c r="B17" s="630" t="s">
        <v>17</v>
      </c>
      <c r="C17" s="630"/>
      <c r="D17" s="630"/>
      <c r="E17" s="630"/>
      <c r="F17" s="630"/>
      <c r="G17" s="630"/>
      <c r="H17" s="630"/>
      <c r="I17" s="630"/>
      <c r="J17" s="630"/>
      <c r="K17" s="630"/>
      <c r="L17" s="630"/>
      <c r="M17" s="630" t="s">
        <v>169</v>
      </c>
      <c r="N17" s="630"/>
      <c r="O17" s="630"/>
    </row>
    <row r="18" spans="1:15" ht="15.75" customHeight="1" thickTop="1" thickBot="1" x14ac:dyDescent="0.3">
      <c r="A18" s="630"/>
      <c r="B18" s="630"/>
      <c r="C18" s="630"/>
      <c r="D18" s="630"/>
      <c r="E18" s="630"/>
      <c r="F18" s="630"/>
      <c r="G18" s="630"/>
      <c r="H18" s="630"/>
      <c r="I18" s="630"/>
      <c r="J18" s="630"/>
      <c r="K18" s="630"/>
      <c r="L18" s="630"/>
      <c r="M18" s="631" t="s">
        <v>640</v>
      </c>
      <c r="N18" s="631"/>
      <c r="O18" s="632" t="s">
        <v>641</v>
      </c>
    </row>
    <row r="19" spans="1:15" s="324" customFormat="1" ht="15" thickTop="1" thickBot="1" x14ac:dyDescent="0.3">
      <c r="A19" s="633">
        <v>1</v>
      </c>
      <c r="B19" s="630">
        <v>2</v>
      </c>
      <c r="C19" s="630"/>
      <c r="D19" s="630"/>
      <c r="E19" s="630"/>
      <c r="F19" s="630"/>
      <c r="G19" s="630"/>
      <c r="H19" s="630"/>
      <c r="I19" s="630"/>
      <c r="J19" s="630"/>
      <c r="K19" s="630"/>
      <c r="L19" s="630"/>
      <c r="M19" s="630">
        <v>3</v>
      </c>
      <c r="N19" s="630"/>
      <c r="O19" s="634">
        <v>4</v>
      </c>
    </row>
    <row r="20" spans="1:15" ht="15" customHeight="1" thickTop="1" thickBot="1" x14ac:dyDescent="0.3">
      <c r="A20" s="632">
        <v>1</v>
      </c>
      <c r="B20" s="635" t="s">
        <v>663</v>
      </c>
      <c r="C20" s="636"/>
      <c r="D20" s="636"/>
      <c r="E20" s="636"/>
      <c r="F20" s="636"/>
      <c r="G20" s="636"/>
      <c r="H20" s="636"/>
      <c r="I20" s="636"/>
      <c r="J20" s="636"/>
      <c r="K20" s="636"/>
      <c r="L20" s="637"/>
      <c r="M20" s="638" t="s">
        <v>11</v>
      </c>
      <c r="N20" s="638"/>
      <c r="O20" s="639" t="s">
        <v>11</v>
      </c>
    </row>
    <row r="21" spans="1:15" ht="15" thickTop="1" thickBot="1" x14ac:dyDescent="0.3">
      <c r="A21" s="640" t="s">
        <v>664</v>
      </c>
      <c r="B21" s="635" t="s">
        <v>665</v>
      </c>
      <c r="C21" s="636"/>
      <c r="D21" s="636"/>
      <c r="E21" s="636"/>
      <c r="F21" s="636"/>
      <c r="G21" s="636"/>
      <c r="H21" s="636"/>
      <c r="I21" s="636"/>
      <c r="J21" s="636"/>
      <c r="K21" s="636"/>
      <c r="L21" s="637"/>
      <c r="M21" s="638"/>
      <c r="N21" s="638"/>
      <c r="O21" s="639"/>
    </row>
    <row r="22" spans="1:15" ht="15" customHeight="1" thickTop="1" thickBot="1" x14ac:dyDescent="0.3">
      <c r="A22" s="641" t="s">
        <v>666</v>
      </c>
      <c r="B22" s="635" t="s">
        <v>667</v>
      </c>
      <c r="C22" s="636"/>
      <c r="D22" s="636"/>
      <c r="E22" s="636"/>
      <c r="F22" s="636"/>
      <c r="G22" s="636"/>
      <c r="H22" s="636"/>
      <c r="I22" s="636"/>
      <c r="J22" s="636"/>
      <c r="K22" s="636"/>
      <c r="L22" s="637"/>
      <c r="M22" s="638" t="s">
        <v>11</v>
      </c>
      <c r="N22" s="638"/>
      <c r="O22" s="639" t="s">
        <v>11</v>
      </c>
    </row>
    <row r="23" spans="1:15" ht="15" customHeight="1" thickTop="1" thickBot="1" x14ac:dyDescent="0.3">
      <c r="A23" s="641" t="s">
        <v>668</v>
      </c>
      <c r="B23" s="642" t="s">
        <v>669</v>
      </c>
      <c r="C23" s="642"/>
      <c r="D23" s="642"/>
      <c r="E23" s="642"/>
      <c r="F23" s="642"/>
      <c r="G23" s="642"/>
      <c r="H23" s="642"/>
      <c r="I23" s="642"/>
      <c r="J23" s="642"/>
      <c r="K23" s="642"/>
      <c r="L23" s="642"/>
      <c r="M23" s="638" t="s">
        <v>11</v>
      </c>
      <c r="N23" s="638"/>
      <c r="O23" s="639" t="s">
        <v>11</v>
      </c>
    </row>
    <row r="24" spans="1:15" ht="15" hidden="1" customHeight="1" x14ac:dyDescent="0.25">
      <c r="A24" s="641"/>
      <c r="B24" s="643"/>
      <c r="C24" s="643"/>
      <c r="D24" s="643"/>
      <c r="E24" s="643"/>
      <c r="F24" s="643"/>
      <c r="G24" s="643"/>
      <c r="H24" s="643"/>
      <c r="I24" s="643"/>
      <c r="J24" s="643"/>
      <c r="K24" s="643"/>
      <c r="L24" s="643"/>
      <c r="M24" s="638" t="s">
        <v>11</v>
      </c>
      <c r="N24" s="638"/>
      <c r="O24" s="639" t="s">
        <v>11</v>
      </c>
    </row>
    <row r="25" spans="1:15" ht="15" hidden="1" customHeight="1" thickTop="1" x14ac:dyDescent="0.25">
      <c r="A25" s="641"/>
      <c r="B25" s="643"/>
      <c r="C25" s="643"/>
      <c r="D25" s="643"/>
      <c r="E25" s="643"/>
      <c r="F25" s="643"/>
      <c r="G25" s="643"/>
      <c r="H25" s="643"/>
      <c r="I25" s="643"/>
      <c r="J25" s="643"/>
      <c r="K25" s="643"/>
      <c r="L25" s="643"/>
      <c r="M25" s="638" t="s">
        <v>11</v>
      </c>
      <c r="N25" s="638"/>
      <c r="O25" s="639" t="s">
        <v>11</v>
      </c>
    </row>
    <row r="26" spans="1:15" ht="15" hidden="1" customHeight="1" thickTop="1" x14ac:dyDescent="0.25">
      <c r="A26" s="641"/>
      <c r="B26" s="643"/>
      <c r="C26" s="643"/>
      <c r="D26" s="643"/>
      <c r="E26" s="643"/>
      <c r="F26" s="643"/>
      <c r="G26" s="643"/>
      <c r="H26" s="643"/>
      <c r="I26" s="643"/>
      <c r="J26" s="643"/>
      <c r="K26" s="643"/>
      <c r="L26" s="643"/>
      <c r="M26" s="638" t="s">
        <v>11</v>
      </c>
      <c r="N26" s="638"/>
      <c r="O26" s="639" t="s">
        <v>11</v>
      </c>
    </row>
    <row r="27" spans="1:15" ht="15" hidden="1" customHeight="1" thickTop="1" x14ac:dyDescent="0.25">
      <c r="A27" s="641"/>
      <c r="B27" s="643"/>
      <c r="C27" s="643"/>
      <c r="D27" s="643"/>
      <c r="E27" s="643"/>
      <c r="F27" s="643"/>
      <c r="G27" s="643"/>
      <c r="H27" s="643"/>
      <c r="I27" s="643"/>
      <c r="J27" s="643"/>
      <c r="K27" s="643"/>
      <c r="L27" s="643"/>
      <c r="M27" s="638" t="s">
        <v>11</v>
      </c>
      <c r="N27" s="638"/>
      <c r="O27" s="639" t="s">
        <v>11</v>
      </c>
    </row>
    <row r="28" spans="1:15" ht="15" hidden="1" customHeight="1" thickTop="1" x14ac:dyDescent="0.25">
      <c r="A28" s="641"/>
      <c r="B28" s="643"/>
      <c r="C28" s="643"/>
      <c r="D28" s="643"/>
      <c r="E28" s="643"/>
      <c r="F28" s="643"/>
      <c r="G28" s="643"/>
      <c r="H28" s="643"/>
      <c r="I28" s="643"/>
      <c r="J28" s="643"/>
      <c r="K28" s="643"/>
      <c r="L28" s="643"/>
      <c r="M28" s="638" t="s">
        <v>11</v>
      </c>
      <c r="N28" s="638"/>
      <c r="O28" s="639" t="s">
        <v>11</v>
      </c>
    </row>
    <row r="29" spans="1:15" ht="15" thickTop="1" thickBot="1" x14ac:dyDescent="0.3">
      <c r="A29" s="632"/>
      <c r="B29" s="339" t="s">
        <v>670</v>
      </c>
      <c r="C29" s="339"/>
      <c r="D29" s="339"/>
      <c r="E29" s="339"/>
      <c r="F29" s="339"/>
      <c r="G29" s="339"/>
      <c r="H29" s="339"/>
      <c r="I29" s="339"/>
      <c r="J29" s="339"/>
      <c r="K29" s="339"/>
      <c r="L29" s="339"/>
      <c r="M29" s="644" t="s">
        <v>11</v>
      </c>
      <c r="N29" s="644"/>
      <c r="O29" s="645">
        <f>SUM(O23:O28)+SUM(O20)</f>
        <v>0</v>
      </c>
    </row>
    <row r="30" spans="1:15" ht="14.4" hidden="1" thickTop="1" x14ac:dyDescent="0.25">
      <c r="A30" s="646"/>
      <c r="B30" s="647"/>
      <c r="C30" s="647"/>
      <c r="D30" s="647"/>
      <c r="E30" s="647"/>
      <c r="F30" s="647"/>
      <c r="G30" s="647"/>
      <c r="H30" s="647"/>
      <c r="I30" s="647"/>
      <c r="J30" s="647"/>
      <c r="K30" s="647"/>
      <c r="L30" s="647"/>
      <c r="M30" s="648"/>
      <c r="N30" s="648"/>
      <c r="O30" s="649"/>
    </row>
    <row r="31" spans="1:15" ht="14.4" thickTop="1" x14ac:dyDescent="0.25"/>
    <row r="32" spans="1:15" x14ac:dyDescent="0.25">
      <c r="B32" s="352" t="str">
        <f>[3]ЗАПОЛНИТЬ!$F$30</f>
        <v>Начальник</v>
      </c>
      <c r="C32" s="398"/>
      <c r="D32" s="76"/>
      <c r="E32" s="110" t="str">
        <f>[3]ЗАПОЛНИТЬ!$F$26</f>
        <v>Л. О. Темченко</v>
      </c>
      <c r="F32" s="110"/>
      <c r="G32" s="110"/>
    </row>
    <row r="33" spans="2:7" x14ac:dyDescent="0.25">
      <c r="B33" s="352"/>
      <c r="C33" s="79" t="s">
        <v>97</v>
      </c>
      <c r="D33" s="76"/>
      <c r="E33" s="434" t="s">
        <v>98</v>
      </c>
      <c r="F33" s="84"/>
    </row>
    <row r="34" spans="2:7" x14ac:dyDescent="0.25">
      <c r="B34" s="352" t="str">
        <f>[3]ЗАПОЛНИТЬ!$F$31</f>
        <v>Головний бухгалтер</v>
      </c>
      <c r="C34" s="398"/>
      <c r="D34" s="76"/>
      <c r="E34" s="110" t="str">
        <f>[3]ЗАПОЛНИТЬ!$F$28</f>
        <v>А. М. Трусевич</v>
      </c>
      <c r="F34" s="110"/>
      <c r="G34" s="110"/>
    </row>
    <row r="35" spans="2:7" x14ac:dyDescent="0.25">
      <c r="C35" s="79" t="s">
        <v>97</v>
      </c>
      <c r="E35" s="434" t="s">
        <v>98</v>
      </c>
      <c r="F35" s="84"/>
    </row>
    <row r="36" spans="2:7" x14ac:dyDescent="0.25">
      <c r="B36" s="3" t="str">
        <f>[3]ЗАПОЛНИТЬ!$C$19</f>
        <v>"12" січня 2016</v>
      </c>
    </row>
    <row r="37" spans="2:7" x14ac:dyDescent="0.25">
      <c r="B37" s="562" t="s">
        <v>99</v>
      </c>
    </row>
  </sheetData>
  <mergeCells count="48">
    <mergeCell ref="B29:L29"/>
    <mergeCell ref="M29:N29"/>
    <mergeCell ref="B30:L30"/>
    <mergeCell ref="M30:N30"/>
    <mergeCell ref="E32:G32"/>
    <mergeCell ref="E34:G34"/>
    <mergeCell ref="B26:L26"/>
    <mergeCell ref="M26:N26"/>
    <mergeCell ref="B27:L27"/>
    <mergeCell ref="M27:N27"/>
    <mergeCell ref="B28:L28"/>
    <mergeCell ref="M28:N28"/>
    <mergeCell ref="B23:L23"/>
    <mergeCell ref="M23:N23"/>
    <mergeCell ref="B24:L24"/>
    <mergeCell ref="M24:N24"/>
    <mergeCell ref="B25:L25"/>
    <mergeCell ref="M25:N25"/>
    <mergeCell ref="B20:L20"/>
    <mergeCell ref="M20:N20"/>
    <mergeCell ref="B21:L21"/>
    <mergeCell ref="M21:N21"/>
    <mergeCell ref="B22:L22"/>
    <mergeCell ref="M22:N22"/>
    <mergeCell ref="A17:A18"/>
    <mergeCell ref="B17:L18"/>
    <mergeCell ref="M17:O17"/>
    <mergeCell ref="M18:N18"/>
    <mergeCell ref="B19:L19"/>
    <mergeCell ref="M19:N19"/>
    <mergeCell ref="A12:E12"/>
    <mergeCell ref="G12:N12"/>
    <mergeCell ref="A13:E13"/>
    <mergeCell ref="G13:N13"/>
    <mergeCell ref="A14:E14"/>
    <mergeCell ref="G14:N14"/>
    <mergeCell ref="A9:B9"/>
    <mergeCell ref="C9:M9"/>
    <mergeCell ref="A10:B10"/>
    <mergeCell ref="C10:M10"/>
    <mergeCell ref="A11:E11"/>
    <mergeCell ref="G11:N11"/>
    <mergeCell ref="K1:O3"/>
    <mergeCell ref="A5:O5"/>
    <mergeCell ref="A6:O6"/>
    <mergeCell ref="A7:O7"/>
    <mergeCell ref="A8:B8"/>
    <mergeCell ref="C8:M8"/>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topLeftCell="A7"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10.44140625" style="3" customWidth="1"/>
    <col min="13" max="13" width="7.44140625" style="3" customWidth="1"/>
    <col min="14" max="14" width="9.109375" style="3" customWidth="1"/>
    <col min="15" max="15" width="15.332031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10.44140625" style="3" customWidth="1"/>
    <col min="269" max="269" width="7.44140625" style="3" customWidth="1"/>
    <col min="270" max="270" width="9.109375" style="3" customWidth="1"/>
    <col min="271" max="271" width="15.332031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10.44140625" style="3" customWidth="1"/>
    <col min="525" max="525" width="7.44140625" style="3" customWidth="1"/>
    <col min="526" max="526" width="9.109375" style="3" customWidth="1"/>
    <col min="527" max="527" width="15.332031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10.44140625" style="3" customWidth="1"/>
    <col min="781" max="781" width="7.44140625" style="3" customWidth="1"/>
    <col min="782" max="782" width="9.109375" style="3" customWidth="1"/>
    <col min="783" max="783" width="15.332031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10.44140625" style="3" customWidth="1"/>
    <col min="1037" max="1037" width="7.44140625" style="3" customWidth="1"/>
    <col min="1038" max="1038" width="9.109375" style="3" customWidth="1"/>
    <col min="1039" max="1039" width="15.332031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10.44140625" style="3" customWidth="1"/>
    <col min="1293" max="1293" width="7.44140625" style="3" customWidth="1"/>
    <col min="1294" max="1294" width="9.109375" style="3" customWidth="1"/>
    <col min="1295" max="1295" width="15.332031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10.44140625" style="3" customWidth="1"/>
    <col min="1549" max="1549" width="7.44140625" style="3" customWidth="1"/>
    <col min="1550" max="1550" width="9.109375" style="3" customWidth="1"/>
    <col min="1551" max="1551" width="15.332031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10.44140625" style="3" customWidth="1"/>
    <col min="1805" max="1805" width="7.44140625" style="3" customWidth="1"/>
    <col min="1806" max="1806" width="9.109375" style="3" customWidth="1"/>
    <col min="1807" max="1807" width="15.332031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10.44140625" style="3" customWidth="1"/>
    <col min="2061" max="2061" width="7.44140625" style="3" customWidth="1"/>
    <col min="2062" max="2062" width="9.109375" style="3" customWidth="1"/>
    <col min="2063" max="2063" width="15.332031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10.44140625" style="3" customWidth="1"/>
    <col min="2317" max="2317" width="7.44140625" style="3" customWidth="1"/>
    <col min="2318" max="2318" width="9.109375" style="3" customWidth="1"/>
    <col min="2319" max="2319" width="15.332031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10.44140625" style="3" customWidth="1"/>
    <col min="2573" max="2573" width="7.44140625" style="3" customWidth="1"/>
    <col min="2574" max="2574" width="9.109375" style="3" customWidth="1"/>
    <col min="2575" max="2575" width="15.332031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10.44140625" style="3" customWidth="1"/>
    <col min="2829" max="2829" width="7.44140625" style="3" customWidth="1"/>
    <col min="2830" max="2830" width="9.109375" style="3" customWidth="1"/>
    <col min="2831" max="2831" width="15.332031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10.44140625" style="3" customWidth="1"/>
    <col min="3085" max="3085" width="7.44140625" style="3" customWidth="1"/>
    <col min="3086" max="3086" width="9.109375" style="3" customWidth="1"/>
    <col min="3087" max="3087" width="15.332031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10.44140625" style="3" customWidth="1"/>
    <col min="3341" max="3341" width="7.44140625" style="3" customWidth="1"/>
    <col min="3342" max="3342" width="9.109375" style="3" customWidth="1"/>
    <col min="3343" max="3343" width="15.332031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10.44140625" style="3" customWidth="1"/>
    <col min="3597" max="3597" width="7.44140625" style="3" customWidth="1"/>
    <col min="3598" max="3598" width="9.109375" style="3" customWidth="1"/>
    <col min="3599" max="3599" width="15.332031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10.44140625" style="3" customWidth="1"/>
    <col min="3853" max="3853" width="7.44140625" style="3" customWidth="1"/>
    <col min="3854" max="3854" width="9.109375" style="3" customWidth="1"/>
    <col min="3855" max="3855" width="15.332031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10.44140625" style="3" customWidth="1"/>
    <col min="4109" max="4109" width="7.44140625" style="3" customWidth="1"/>
    <col min="4110" max="4110" width="9.109375" style="3" customWidth="1"/>
    <col min="4111" max="4111" width="15.332031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10.44140625" style="3" customWidth="1"/>
    <col min="4365" max="4365" width="7.44140625" style="3" customWidth="1"/>
    <col min="4366" max="4366" width="9.109375" style="3" customWidth="1"/>
    <col min="4367" max="4367" width="15.332031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10.44140625" style="3" customWidth="1"/>
    <col min="4621" max="4621" width="7.44140625" style="3" customWidth="1"/>
    <col min="4622" max="4622" width="9.109375" style="3" customWidth="1"/>
    <col min="4623" max="4623" width="15.332031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10.44140625" style="3" customWidth="1"/>
    <col min="4877" max="4877" width="7.44140625" style="3" customWidth="1"/>
    <col min="4878" max="4878" width="9.109375" style="3" customWidth="1"/>
    <col min="4879" max="4879" width="15.332031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10.44140625" style="3" customWidth="1"/>
    <col min="5133" max="5133" width="7.44140625" style="3" customWidth="1"/>
    <col min="5134" max="5134" width="9.109375" style="3" customWidth="1"/>
    <col min="5135" max="5135" width="15.332031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10.44140625" style="3" customWidth="1"/>
    <col min="5389" max="5389" width="7.44140625" style="3" customWidth="1"/>
    <col min="5390" max="5390" width="9.109375" style="3" customWidth="1"/>
    <col min="5391" max="5391" width="15.332031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10.44140625" style="3" customWidth="1"/>
    <col min="5645" max="5645" width="7.44140625" style="3" customWidth="1"/>
    <col min="5646" max="5646" width="9.109375" style="3" customWidth="1"/>
    <col min="5647" max="5647" width="15.332031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10.44140625" style="3" customWidth="1"/>
    <col min="5901" max="5901" width="7.44140625" style="3" customWidth="1"/>
    <col min="5902" max="5902" width="9.109375" style="3" customWidth="1"/>
    <col min="5903" max="5903" width="15.332031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10.44140625" style="3" customWidth="1"/>
    <col min="6157" max="6157" width="7.44140625" style="3" customWidth="1"/>
    <col min="6158" max="6158" width="9.109375" style="3" customWidth="1"/>
    <col min="6159" max="6159" width="15.332031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10.44140625" style="3" customWidth="1"/>
    <col min="6413" max="6413" width="7.44140625" style="3" customWidth="1"/>
    <col min="6414" max="6414" width="9.109375" style="3" customWidth="1"/>
    <col min="6415" max="6415" width="15.332031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10.44140625" style="3" customWidth="1"/>
    <col min="6669" max="6669" width="7.44140625" style="3" customWidth="1"/>
    <col min="6670" max="6670" width="9.109375" style="3" customWidth="1"/>
    <col min="6671" max="6671" width="15.332031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10.44140625" style="3" customWidth="1"/>
    <col min="6925" max="6925" width="7.44140625" style="3" customWidth="1"/>
    <col min="6926" max="6926" width="9.109375" style="3" customWidth="1"/>
    <col min="6927" max="6927" width="15.332031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10.44140625" style="3" customWidth="1"/>
    <col min="7181" max="7181" width="7.44140625" style="3" customWidth="1"/>
    <col min="7182" max="7182" width="9.109375" style="3" customWidth="1"/>
    <col min="7183" max="7183" width="15.332031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10.44140625" style="3" customWidth="1"/>
    <col min="7437" max="7437" width="7.44140625" style="3" customWidth="1"/>
    <col min="7438" max="7438" width="9.109375" style="3" customWidth="1"/>
    <col min="7439" max="7439" width="15.332031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10.44140625" style="3" customWidth="1"/>
    <col min="7693" max="7693" width="7.44140625" style="3" customWidth="1"/>
    <col min="7694" max="7694" width="9.109375" style="3" customWidth="1"/>
    <col min="7695" max="7695" width="15.332031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10.44140625" style="3" customWidth="1"/>
    <col min="7949" max="7949" width="7.44140625" style="3" customWidth="1"/>
    <col min="7950" max="7950" width="9.109375" style="3" customWidth="1"/>
    <col min="7951" max="7951" width="15.332031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10.44140625" style="3" customWidth="1"/>
    <col min="8205" max="8205" width="7.44140625" style="3" customWidth="1"/>
    <col min="8206" max="8206" width="9.109375" style="3" customWidth="1"/>
    <col min="8207" max="8207" width="15.332031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10.44140625" style="3" customWidth="1"/>
    <col min="8461" max="8461" width="7.44140625" style="3" customWidth="1"/>
    <col min="8462" max="8462" width="9.109375" style="3" customWidth="1"/>
    <col min="8463" max="8463" width="15.332031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10.44140625" style="3" customWidth="1"/>
    <col min="8717" max="8717" width="7.44140625" style="3" customWidth="1"/>
    <col min="8718" max="8718" width="9.109375" style="3" customWidth="1"/>
    <col min="8719" max="8719" width="15.332031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10.44140625" style="3" customWidth="1"/>
    <col min="8973" max="8973" width="7.44140625" style="3" customWidth="1"/>
    <col min="8974" max="8974" width="9.109375" style="3" customWidth="1"/>
    <col min="8975" max="8975" width="15.332031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10.44140625" style="3" customWidth="1"/>
    <col min="9229" max="9229" width="7.44140625" style="3" customWidth="1"/>
    <col min="9230" max="9230" width="9.109375" style="3" customWidth="1"/>
    <col min="9231" max="9231" width="15.332031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10.44140625" style="3" customWidth="1"/>
    <col min="9485" max="9485" width="7.44140625" style="3" customWidth="1"/>
    <col min="9486" max="9486" width="9.109375" style="3" customWidth="1"/>
    <col min="9487" max="9487" width="15.332031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10.44140625" style="3" customWidth="1"/>
    <col min="9741" max="9741" width="7.44140625" style="3" customWidth="1"/>
    <col min="9742" max="9742" width="9.109375" style="3" customWidth="1"/>
    <col min="9743" max="9743" width="15.332031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10.44140625" style="3" customWidth="1"/>
    <col min="9997" max="9997" width="7.44140625" style="3" customWidth="1"/>
    <col min="9998" max="9998" width="9.109375" style="3" customWidth="1"/>
    <col min="9999" max="9999" width="15.332031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10.44140625" style="3" customWidth="1"/>
    <col min="10253" max="10253" width="7.44140625" style="3" customWidth="1"/>
    <col min="10254" max="10254" width="9.109375" style="3" customWidth="1"/>
    <col min="10255" max="10255" width="15.332031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10.44140625" style="3" customWidth="1"/>
    <col min="10509" max="10509" width="7.44140625" style="3" customWidth="1"/>
    <col min="10510" max="10510" width="9.109375" style="3" customWidth="1"/>
    <col min="10511" max="10511" width="15.332031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10.44140625" style="3" customWidth="1"/>
    <col min="10765" max="10765" width="7.44140625" style="3" customWidth="1"/>
    <col min="10766" max="10766" width="9.109375" style="3" customWidth="1"/>
    <col min="10767" max="10767" width="15.332031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10.44140625" style="3" customWidth="1"/>
    <col min="11021" max="11021" width="7.44140625" style="3" customWidth="1"/>
    <col min="11022" max="11022" width="9.109375" style="3" customWidth="1"/>
    <col min="11023" max="11023" width="15.332031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10.44140625" style="3" customWidth="1"/>
    <col min="11277" max="11277" width="7.44140625" style="3" customWidth="1"/>
    <col min="11278" max="11278" width="9.109375" style="3" customWidth="1"/>
    <col min="11279" max="11279" width="15.332031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10.44140625" style="3" customWidth="1"/>
    <col min="11533" max="11533" width="7.44140625" style="3" customWidth="1"/>
    <col min="11534" max="11534" width="9.109375" style="3" customWidth="1"/>
    <col min="11535" max="11535" width="15.332031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10.44140625" style="3" customWidth="1"/>
    <col min="11789" max="11789" width="7.44140625" style="3" customWidth="1"/>
    <col min="11790" max="11790" width="9.109375" style="3" customWidth="1"/>
    <col min="11791" max="11791" width="15.332031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10.44140625" style="3" customWidth="1"/>
    <col min="12045" max="12045" width="7.44140625" style="3" customWidth="1"/>
    <col min="12046" max="12046" width="9.109375" style="3" customWidth="1"/>
    <col min="12047" max="12047" width="15.332031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10.44140625" style="3" customWidth="1"/>
    <col min="12301" max="12301" width="7.44140625" style="3" customWidth="1"/>
    <col min="12302" max="12302" width="9.109375" style="3" customWidth="1"/>
    <col min="12303" max="12303" width="15.332031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10.44140625" style="3" customWidth="1"/>
    <col min="12557" max="12557" width="7.44140625" style="3" customWidth="1"/>
    <col min="12558" max="12558" width="9.109375" style="3" customWidth="1"/>
    <col min="12559" max="12559" width="15.332031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10.44140625" style="3" customWidth="1"/>
    <col min="12813" max="12813" width="7.44140625" style="3" customWidth="1"/>
    <col min="12814" max="12814" width="9.109375" style="3" customWidth="1"/>
    <col min="12815" max="12815" width="15.332031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10.44140625" style="3" customWidth="1"/>
    <col min="13069" max="13069" width="7.44140625" style="3" customWidth="1"/>
    <col min="13070" max="13070" width="9.109375" style="3" customWidth="1"/>
    <col min="13071" max="13071" width="15.332031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10.44140625" style="3" customWidth="1"/>
    <col min="13325" max="13325" width="7.44140625" style="3" customWidth="1"/>
    <col min="13326" max="13326" width="9.109375" style="3" customWidth="1"/>
    <col min="13327" max="13327" width="15.332031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10.44140625" style="3" customWidth="1"/>
    <col min="13581" max="13581" width="7.44140625" style="3" customWidth="1"/>
    <col min="13582" max="13582" width="9.109375" style="3" customWidth="1"/>
    <col min="13583" max="13583" width="15.332031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10.44140625" style="3" customWidth="1"/>
    <col min="13837" max="13837" width="7.44140625" style="3" customWidth="1"/>
    <col min="13838" max="13838" width="9.109375" style="3" customWidth="1"/>
    <col min="13839" max="13839" width="15.332031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10.44140625" style="3" customWidth="1"/>
    <col min="14093" max="14093" width="7.44140625" style="3" customWidth="1"/>
    <col min="14094" max="14094" width="9.109375" style="3" customWidth="1"/>
    <col min="14095" max="14095" width="15.332031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10.44140625" style="3" customWidth="1"/>
    <col min="14349" max="14349" width="7.44140625" style="3" customWidth="1"/>
    <col min="14350" max="14350" width="9.109375" style="3" customWidth="1"/>
    <col min="14351" max="14351" width="15.332031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10.44140625" style="3" customWidth="1"/>
    <col min="14605" max="14605" width="7.44140625" style="3" customWidth="1"/>
    <col min="14606" max="14606" width="9.109375" style="3" customWidth="1"/>
    <col min="14607" max="14607" width="15.332031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10.44140625" style="3" customWidth="1"/>
    <col min="14861" max="14861" width="7.44140625" style="3" customWidth="1"/>
    <col min="14862" max="14862" width="9.109375" style="3" customWidth="1"/>
    <col min="14863" max="14863" width="15.332031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10.44140625" style="3" customWidth="1"/>
    <col min="15117" max="15117" width="7.44140625" style="3" customWidth="1"/>
    <col min="15118" max="15118" width="9.109375" style="3" customWidth="1"/>
    <col min="15119" max="15119" width="15.332031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10.44140625" style="3" customWidth="1"/>
    <col min="15373" max="15373" width="7.44140625" style="3" customWidth="1"/>
    <col min="15374" max="15374" width="9.109375" style="3" customWidth="1"/>
    <col min="15375" max="15375" width="15.332031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10.44140625" style="3" customWidth="1"/>
    <col min="15629" max="15629" width="7.44140625" style="3" customWidth="1"/>
    <col min="15630" max="15630" width="9.109375" style="3" customWidth="1"/>
    <col min="15631" max="15631" width="15.332031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10.44140625" style="3" customWidth="1"/>
    <col min="15885" max="15885" width="7.44140625" style="3" customWidth="1"/>
    <col min="15886" max="15886" width="9.109375" style="3" customWidth="1"/>
    <col min="15887" max="15887" width="15.332031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10.44140625" style="3" customWidth="1"/>
    <col min="16141" max="16141" width="7.44140625" style="3" customWidth="1"/>
    <col min="16142" max="16142" width="9.109375" style="3" customWidth="1"/>
    <col min="16143" max="16143" width="15.3320312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132</v>
      </c>
      <c r="G14" s="121" t="str">
        <f>IF(F14&gt;0,VLOOKUP(F14,[2]ДовидникКФК!A$1:B$65536,2,FALSE),"")</f>
        <v>Дошкільні заклади освіти</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c r="N20" s="753"/>
      <c r="O20" s="754"/>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c r="N23" s="753"/>
      <c r="O23" s="754"/>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7.88671875" style="3" customWidth="1"/>
    <col min="13" max="13" width="7.44140625" style="3" customWidth="1"/>
    <col min="14" max="14" width="6.88671875" style="3" customWidth="1"/>
    <col min="15" max="15" width="15.332031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7.88671875" style="3" customWidth="1"/>
    <col min="269" max="269" width="7.44140625" style="3" customWidth="1"/>
    <col min="270" max="270" width="6.88671875" style="3" customWidth="1"/>
    <col min="271" max="271" width="15.332031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7.88671875" style="3" customWidth="1"/>
    <col min="525" max="525" width="7.44140625" style="3" customWidth="1"/>
    <col min="526" max="526" width="6.88671875" style="3" customWidth="1"/>
    <col min="527" max="527" width="15.332031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7.88671875" style="3" customWidth="1"/>
    <col min="781" max="781" width="7.44140625" style="3" customWidth="1"/>
    <col min="782" max="782" width="6.88671875" style="3" customWidth="1"/>
    <col min="783" max="783" width="15.332031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7.88671875" style="3" customWidth="1"/>
    <col min="1037" max="1037" width="7.44140625" style="3" customWidth="1"/>
    <col min="1038" max="1038" width="6.88671875" style="3" customWidth="1"/>
    <col min="1039" max="1039" width="15.332031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7.88671875" style="3" customWidth="1"/>
    <col min="1293" max="1293" width="7.44140625" style="3" customWidth="1"/>
    <col min="1294" max="1294" width="6.88671875" style="3" customWidth="1"/>
    <col min="1295" max="1295" width="15.332031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7.88671875" style="3" customWidth="1"/>
    <col min="1549" max="1549" width="7.44140625" style="3" customWidth="1"/>
    <col min="1550" max="1550" width="6.88671875" style="3" customWidth="1"/>
    <col min="1551" max="1551" width="15.332031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7.88671875" style="3" customWidth="1"/>
    <col min="1805" max="1805" width="7.44140625" style="3" customWidth="1"/>
    <col min="1806" max="1806" width="6.88671875" style="3" customWidth="1"/>
    <col min="1807" max="1807" width="15.332031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7.88671875" style="3" customWidth="1"/>
    <col min="2061" max="2061" width="7.44140625" style="3" customWidth="1"/>
    <col min="2062" max="2062" width="6.88671875" style="3" customWidth="1"/>
    <col min="2063" max="2063" width="15.332031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7.88671875" style="3" customWidth="1"/>
    <col min="2317" max="2317" width="7.44140625" style="3" customWidth="1"/>
    <col min="2318" max="2318" width="6.88671875" style="3" customWidth="1"/>
    <col min="2319" max="2319" width="15.332031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7.88671875" style="3" customWidth="1"/>
    <col min="2573" max="2573" width="7.44140625" style="3" customWidth="1"/>
    <col min="2574" max="2574" width="6.88671875" style="3" customWidth="1"/>
    <col min="2575" max="2575" width="15.332031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7.88671875" style="3" customWidth="1"/>
    <col min="2829" max="2829" width="7.44140625" style="3" customWidth="1"/>
    <col min="2830" max="2830" width="6.88671875" style="3" customWidth="1"/>
    <col min="2831" max="2831" width="15.332031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7.88671875" style="3" customWidth="1"/>
    <col min="3085" max="3085" width="7.44140625" style="3" customWidth="1"/>
    <col min="3086" max="3086" width="6.88671875" style="3" customWidth="1"/>
    <col min="3087" max="3087" width="15.332031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7.88671875" style="3" customWidth="1"/>
    <col min="3341" max="3341" width="7.44140625" style="3" customWidth="1"/>
    <col min="3342" max="3342" width="6.88671875" style="3" customWidth="1"/>
    <col min="3343" max="3343" width="15.332031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7.88671875" style="3" customWidth="1"/>
    <col min="3597" max="3597" width="7.44140625" style="3" customWidth="1"/>
    <col min="3598" max="3598" width="6.88671875" style="3" customWidth="1"/>
    <col min="3599" max="3599" width="15.332031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7.88671875" style="3" customWidth="1"/>
    <col min="3853" max="3853" width="7.44140625" style="3" customWidth="1"/>
    <col min="3854" max="3854" width="6.88671875" style="3" customWidth="1"/>
    <col min="3855" max="3855" width="15.332031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7.88671875" style="3" customWidth="1"/>
    <col min="4109" max="4109" width="7.44140625" style="3" customWidth="1"/>
    <col min="4110" max="4110" width="6.88671875" style="3" customWidth="1"/>
    <col min="4111" max="4111" width="15.332031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7.88671875" style="3" customWidth="1"/>
    <col min="4365" max="4365" width="7.44140625" style="3" customWidth="1"/>
    <col min="4366" max="4366" width="6.88671875" style="3" customWidth="1"/>
    <col min="4367" max="4367" width="15.332031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7.88671875" style="3" customWidth="1"/>
    <col min="4621" max="4621" width="7.44140625" style="3" customWidth="1"/>
    <col min="4622" max="4622" width="6.88671875" style="3" customWidth="1"/>
    <col min="4623" max="4623" width="15.332031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7.88671875" style="3" customWidth="1"/>
    <col min="4877" max="4877" width="7.44140625" style="3" customWidth="1"/>
    <col min="4878" max="4878" width="6.88671875" style="3" customWidth="1"/>
    <col min="4879" max="4879" width="15.332031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7.88671875" style="3" customWidth="1"/>
    <col min="5133" max="5133" width="7.44140625" style="3" customWidth="1"/>
    <col min="5134" max="5134" width="6.88671875" style="3" customWidth="1"/>
    <col min="5135" max="5135" width="15.332031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7.88671875" style="3" customWidth="1"/>
    <col min="5389" max="5389" width="7.44140625" style="3" customWidth="1"/>
    <col min="5390" max="5390" width="6.88671875" style="3" customWidth="1"/>
    <col min="5391" max="5391" width="15.332031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7.88671875" style="3" customWidth="1"/>
    <col min="5645" max="5645" width="7.44140625" style="3" customWidth="1"/>
    <col min="5646" max="5646" width="6.88671875" style="3" customWidth="1"/>
    <col min="5647" max="5647" width="15.332031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7.88671875" style="3" customWidth="1"/>
    <col min="5901" max="5901" width="7.44140625" style="3" customWidth="1"/>
    <col min="5902" max="5902" width="6.88671875" style="3" customWidth="1"/>
    <col min="5903" max="5903" width="15.332031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7.88671875" style="3" customWidth="1"/>
    <col min="6157" max="6157" width="7.44140625" style="3" customWidth="1"/>
    <col min="6158" max="6158" width="6.88671875" style="3" customWidth="1"/>
    <col min="6159" max="6159" width="15.332031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7.88671875" style="3" customWidth="1"/>
    <col min="6413" max="6413" width="7.44140625" style="3" customWidth="1"/>
    <col min="6414" max="6414" width="6.88671875" style="3" customWidth="1"/>
    <col min="6415" max="6415" width="15.332031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7.88671875" style="3" customWidth="1"/>
    <col min="6669" max="6669" width="7.44140625" style="3" customWidth="1"/>
    <col min="6670" max="6670" width="6.88671875" style="3" customWidth="1"/>
    <col min="6671" max="6671" width="15.332031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7.88671875" style="3" customWidth="1"/>
    <col min="6925" max="6925" width="7.44140625" style="3" customWidth="1"/>
    <col min="6926" max="6926" width="6.88671875" style="3" customWidth="1"/>
    <col min="6927" max="6927" width="15.332031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7.88671875" style="3" customWidth="1"/>
    <col min="7181" max="7181" width="7.44140625" style="3" customWidth="1"/>
    <col min="7182" max="7182" width="6.88671875" style="3" customWidth="1"/>
    <col min="7183" max="7183" width="15.332031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7.88671875" style="3" customWidth="1"/>
    <col min="7437" max="7437" width="7.44140625" style="3" customWidth="1"/>
    <col min="7438" max="7438" width="6.88671875" style="3" customWidth="1"/>
    <col min="7439" max="7439" width="15.332031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7.88671875" style="3" customWidth="1"/>
    <col min="7693" max="7693" width="7.44140625" style="3" customWidth="1"/>
    <col min="7694" max="7694" width="6.88671875" style="3" customWidth="1"/>
    <col min="7695" max="7695" width="15.332031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7.88671875" style="3" customWidth="1"/>
    <col min="7949" max="7949" width="7.44140625" style="3" customWidth="1"/>
    <col min="7950" max="7950" width="6.88671875" style="3" customWidth="1"/>
    <col min="7951" max="7951" width="15.332031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7.88671875" style="3" customWidth="1"/>
    <col min="8205" max="8205" width="7.44140625" style="3" customWidth="1"/>
    <col min="8206" max="8206" width="6.88671875" style="3" customWidth="1"/>
    <col min="8207" max="8207" width="15.332031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7.88671875" style="3" customWidth="1"/>
    <col min="8461" max="8461" width="7.44140625" style="3" customWidth="1"/>
    <col min="8462" max="8462" width="6.88671875" style="3" customWidth="1"/>
    <col min="8463" max="8463" width="15.332031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7.88671875" style="3" customWidth="1"/>
    <col min="8717" max="8717" width="7.44140625" style="3" customWidth="1"/>
    <col min="8718" max="8718" width="6.88671875" style="3" customWidth="1"/>
    <col min="8719" max="8719" width="15.332031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7.88671875" style="3" customWidth="1"/>
    <col min="8973" max="8973" width="7.44140625" style="3" customWidth="1"/>
    <col min="8974" max="8974" width="6.88671875" style="3" customWidth="1"/>
    <col min="8975" max="8975" width="15.332031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7.88671875" style="3" customWidth="1"/>
    <col min="9229" max="9229" width="7.44140625" style="3" customWidth="1"/>
    <col min="9230" max="9230" width="6.88671875" style="3" customWidth="1"/>
    <col min="9231" max="9231" width="15.332031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7.88671875" style="3" customWidth="1"/>
    <col min="9485" max="9485" width="7.44140625" style="3" customWidth="1"/>
    <col min="9486" max="9486" width="6.88671875" style="3" customWidth="1"/>
    <col min="9487" max="9487" width="15.332031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7.88671875" style="3" customWidth="1"/>
    <col min="9741" max="9741" width="7.44140625" style="3" customWidth="1"/>
    <col min="9742" max="9742" width="6.88671875" style="3" customWidth="1"/>
    <col min="9743" max="9743" width="15.332031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7.88671875" style="3" customWidth="1"/>
    <col min="9997" max="9997" width="7.44140625" style="3" customWidth="1"/>
    <col min="9998" max="9998" width="6.88671875" style="3" customWidth="1"/>
    <col min="9999" max="9999" width="15.332031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7.88671875" style="3" customWidth="1"/>
    <col min="10253" max="10253" width="7.44140625" style="3" customWidth="1"/>
    <col min="10254" max="10254" width="6.88671875" style="3" customWidth="1"/>
    <col min="10255" max="10255" width="15.332031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7.88671875" style="3" customWidth="1"/>
    <col min="10509" max="10509" width="7.44140625" style="3" customWidth="1"/>
    <col min="10510" max="10510" width="6.88671875" style="3" customWidth="1"/>
    <col min="10511" max="10511" width="15.332031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7.88671875" style="3" customWidth="1"/>
    <col min="10765" max="10765" width="7.44140625" style="3" customWidth="1"/>
    <col min="10766" max="10766" width="6.88671875" style="3" customWidth="1"/>
    <col min="10767" max="10767" width="15.332031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7.88671875" style="3" customWidth="1"/>
    <col min="11021" max="11021" width="7.44140625" style="3" customWidth="1"/>
    <col min="11022" max="11022" width="6.88671875" style="3" customWidth="1"/>
    <col min="11023" max="11023" width="15.332031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7.88671875" style="3" customWidth="1"/>
    <col min="11277" max="11277" width="7.44140625" style="3" customWidth="1"/>
    <col min="11278" max="11278" width="6.88671875" style="3" customWidth="1"/>
    <col min="11279" max="11279" width="15.332031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7.88671875" style="3" customWidth="1"/>
    <col min="11533" max="11533" width="7.44140625" style="3" customWidth="1"/>
    <col min="11534" max="11534" width="6.88671875" style="3" customWidth="1"/>
    <col min="11535" max="11535" width="15.332031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7.88671875" style="3" customWidth="1"/>
    <col min="11789" max="11789" width="7.44140625" style="3" customWidth="1"/>
    <col min="11790" max="11790" width="6.88671875" style="3" customWidth="1"/>
    <col min="11791" max="11791" width="15.332031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7.88671875" style="3" customWidth="1"/>
    <col min="12045" max="12045" width="7.44140625" style="3" customWidth="1"/>
    <col min="12046" max="12046" width="6.88671875" style="3" customWidth="1"/>
    <col min="12047" max="12047" width="15.332031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7.88671875" style="3" customWidth="1"/>
    <col min="12301" max="12301" width="7.44140625" style="3" customWidth="1"/>
    <col min="12302" max="12302" width="6.88671875" style="3" customWidth="1"/>
    <col min="12303" max="12303" width="15.332031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7.88671875" style="3" customWidth="1"/>
    <col min="12557" max="12557" width="7.44140625" style="3" customWidth="1"/>
    <col min="12558" max="12558" width="6.88671875" style="3" customWidth="1"/>
    <col min="12559" max="12559" width="15.332031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7.88671875" style="3" customWidth="1"/>
    <col min="12813" max="12813" width="7.44140625" style="3" customWidth="1"/>
    <col min="12814" max="12814" width="6.88671875" style="3" customWidth="1"/>
    <col min="12815" max="12815" width="15.332031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7.88671875" style="3" customWidth="1"/>
    <col min="13069" max="13069" width="7.44140625" style="3" customWidth="1"/>
    <col min="13070" max="13070" width="6.88671875" style="3" customWidth="1"/>
    <col min="13071" max="13071" width="15.332031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7.88671875" style="3" customWidth="1"/>
    <col min="13325" max="13325" width="7.44140625" style="3" customWidth="1"/>
    <col min="13326" max="13326" width="6.88671875" style="3" customWidth="1"/>
    <col min="13327" max="13327" width="15.332031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7.88671875" style="3" customWidth="1"/>
    <col min="13581" max="13581" width="7.44140625" style="3" customWidth="1"/>
    <col min="13582" max="13582" width="6.88671875" style="3" customWidth="1"/>
    <col min="13583" max="13583" width="15.332031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7.88671875" style="3" customWidth="1"/>
    <col min="13837" max="13837" width="7.44140625" style="3" customWidth="1"/>
    <col min="13838" max="13838" width="6.88671875" style="3" customWidth="1"/>
    <col min="13839" max="13839" width="15.332031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7.88671875" style="3" customWidth="1"/>
    <col min="14093" max="14093" width="7.44140625" style="3" customWidth="1"/>
    <col min="14094" max="14094" width="6.88671875" style="3" customWidth="1"/>
    <col min="14095" max="14095" width="15.332031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7.88671875" style="3" customWidth="1"/>
    <col min="14349" max="14349" width="7.44140625" style="3" customWidth="1"/>
    <col min="14350" max="14350" width="6.88671875" style="3" customWidth="1"/>
    <col min="14351" max="14351" width="15.332031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7.88671875" style="3" customWidth="1"/>
    <col min="14605" max="14605" width="7.44140625" style="3" customWidth="1"/>
    <col min="14606" max="14606" width="6.88671875" style="3" customWidth="1"/>
    <col min="14607" max="14607" width="15.332031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7.88671875" style="3" customWidth="1"/>
    <col min="14861" max="14861" width="7.44140625" style="3" customWidth="1"/>
    <col min="14862" max="14862" width="6.88671875" style="3" customWidth="1"/>
    <col min="14863" max="14863" width="15.332031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7.88671875" style="3" customWidth="1"/>
    <col min="15117" max="15117" width="7.44140625" style="3" customWidth="1"/>
    <col min="15118" max="15118" width="6.88671875" style="3" customWidth="1"/>
    <col min="15119" max="15119" width="15.332031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7.88671875" style="3" customWidth="1"/>
    <col min="15373" max="15373" width="7.44140625" style="3" customWidth="1"/>
    <col min="15374" max="15374" width="6.88671875" style="3" customWidth="1"/>
    <col min="15375" max="15375" width="15.332031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7.88671875" style="3" customWidth="1"/>
    <col min="15629" max="15629" width="7.44140625" style="3" customWidth="1"/>
    <col min="15630" max="15630" width="6.88671875" style="3" customWidth="1"/>
    <col min="15631" max="15631" width="15.332031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7.88671875" style="3" customWidth="1"/>
    <col min="15885" max="15885" width="7.44140625" style="3" customWidth="1"/>
    <col min="15886" max="15886" width="6.88671875" style="3" customWidth="1"/>
    <col min="15887" max="15887" width="15.332031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7.88671875" style="3" customWidth="1"/>
    <col min="16141" max="16141" width="7.44140625" style="3" customWidth="1"/>
    <col min="16142" max="16142" width="6.88671875" style="3" customWidth="1"/>
    <col min="16143" max="16143" width="15.3320312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135</v>
      </c>
      <c r="G14" s="121" t="str">
        <f>IF(F14&gt;0,VLOOKUP(F14,[2]ДовидникКФК!A$1:B$65536,2,FALSE),"")</f>
        <v>Загальноосвітні школи (в т.ч. школа-дитячий садок, інтернат при школі), спеціалізовані школи, ліцеі, гімназіі, колегіуми</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c r="N20" s="753"/>
      <c r="O20" s="754"/>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c r="N23" s="753"/>
      <c r="O23" s="754"/>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12.21875" style="3" customWidth="1"/>
    <col min="12" max="12" width="10.44140625" style="3" hidden="1" customWidth="1"/>
    <col min="13" max="13" width="7.44140625" style="3" customWidth="1"/>
    <col min="14" max="14" width="7.109375" style="3" customWidth="1"/>
    <col min="15" max="15" width="15.332031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12.21875" style="3" customWidth="1"/>
    <col min="268" max="268" width="0" style="3" hidden="1" customWidth="1"/>
    <col min="269" max="269" width="7.44140625" style="3" customWidth="1"/>
    <col min="270" max="270" width="7.109375" style="3" customWidth="1"/>
    <col min="271" max="271" width="15.332031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12.21875" style="3" customWidth="1"/>
    <col min="524" max="524" width="0" style="3" hidden="1" customWidth="1"/>
    <col min="525" max="525" width="7.44140625" style="3" customWidth="1"/>
    <col min="526" max="526" width="7.109375" style="3" customWidth="1"/>
    <col min="527" max="527" width="15.332031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12.21875" style="3" customWidth="1"/>
    <col min="780" max="780" width="0" style="3" hidden="1" customWidth="1"/>
    <col min="781" max="781" width="7.44140625" style="3" customWidth="1"/>
    <col min="782" max="782" width="7.109375" style="3" customWidth="1"/>
    <col min="783" max="783" width="15.332031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12.21875" style="3" customWidth="1"/>
    <col min="1036" max="1036" width="0" style="3" hidden="1" customWidth="1"/>
    <col min="1037" max="1037" width="7.44140625" style="3" customWidth="1"/>
    <col min="1038" max="1038" width="7.109375" style="3" customWidth="1"/>
    <col min="1039" max="1039" width="15.332031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12.21875" style="3" customWidth="1"/>
    <col min="1292" max="1292" width="0" style="3" hidden="1" customWidth="1"/>
    <col min="1293" max="1293" width="7.44140625" style="3" customWidth="1"/>
    <col min="1294" max="1294" width="7.109375" style="3" customWidth="1"/>
    <col min="1295" max="1295" width="15.332031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12.21875" style="3" customWidth="1"/>
    <col min="1548" max="1548" width="0" style="3" hidden="1" customWidth="1"/>
    <col min="1549" max="1549" width="7.44140625" style="3" customWidth="1"/>
    <col min="1550" max="1550" width="7.109375" style="3" customWidth="1"/>
    <col min="1551" max="1551" width="15.332031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12.21875" style="3" customWidth="1"/>
    <col min="1804" max="1804" width="0" style="3" hidden="1" customWidth="1"/>
    <col min="1805" max="1805" width="7.44140625" style="3" customWidth="1"/>
    <col min="1806" max="1806" width="7.109375" style="3" customWidth="1"/>
    <col min="1807" max="1807" width="15.332031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12.21875" style="3" customWidth="1"/>
    <col min="2060" max="2060" width="0" style="3" hidden="1" customWidth="1"/>
    <col min="2061" max="2061" width="7.44140625" style="3" customWidth="1"/>
    <col min="2062" max="2062" width="7.109375" style="3" customWidth="1"/>
    <col min="2063" max="2063" width="15.332031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12.21875" style="3" customWidth="1"/>
    <col min="2316" max="2316" width="0" style="3" hidden="1" customWidth="1"/>
    <col min="2317" max="2317" width="7.44140625" style="3" customWidth="1"/>
    <col min="2318" max="2318" width="7.109375" style="3" customWidth="1"/>
    <col min="2319" max="2319" width="15.332031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12.21875" style="3" customWidth="1"/>
    <col min="2572" max="2572" width="0" style="3" hidden="1" customWidth="1"/>
    <col min="2573" max="2573" width="7.44140625" style="3" customWidth="1"/>
    <col min="2574" max="2574" width="7.109375" style="3" customWidth="1"/>
    <col min="2575" max="2575" width="15.332031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12.21875" style="3" customWidth="1"/>
    <col min="2828" max="2828" width="0" style="3" hidden="1" customWidth="1"/>
    <col min="2829" max="2829" width="7.44140625" style="3" customWidth="1"/>
    <col min="2830" max="2830" width="7.109375" style="3" customWidth="1"/>
    <col min="2831" max="2831" width="15.332031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12.21875" style="3" customWidth="1"/>
    <col min="3084" max="3084" width="0" style="3" hidden="1" customWidth="1"/>
    <col min="3085" max="3085" width="7.44140625" style="3" customWidth="1"/>
    <col min="3086" max="3086" width="7.109375" style="3" customWidth="1"/>
    <col min="3087" max="3087" width="15.332031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12.21875" style="3" customWidth="1"/>
    <col min="3340" max="3340" width="0" style="3" hidden="1" customWidth="1"/>
    <col min="3341" max="3341" width="7.44140625" style="3" customWidth="1"/>
    <col min="3342" max="3342" width="7.109375" style="3" customWidth="1"/>
    <col min="3343" max="3343" width="15.332031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12.21875" style="3" customWidth="1"/>
    <col min="3596" max="3596" width="0" style="3" hidden="1" customWidth="1"/>
    <col min="3597" max="3597" width="7.44140625" style="3" customWidth="1"/>
    <col min="3598" max="3598" width="7.109375" style="3" customWidth="1"/>
    <col min="3599" max="3599" width="15.332031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12.21875" style="3" customWidth="1"/>
    <col min="3852" max="3852" width="0" style="3" hidden="1" customWidth="1"/>
    <col min="3853" max="3853" width="7.44140625" style="3" customWidth="1"/>
    <col min="3854" max="3854" width="7.109375" style="3" customWidth="1"/>
    <col min="3855" max="3855" width="15.332031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12.21875" style="3" customWidth="1"/>
    <col min="4108" max="4108" width="0" style="3" hidden="1" customWidth="1"/>
    <col min="4109" max="4109" width="7.44140625" style="3" customWidth="1"/>
    <col min="4110" max="4110" width="7.109375" style="3" customWidth="1"/>
    <col min="4111" max="4111" width="15.332031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12.21875" style="3" customWidth="1"/>
    <col min="4364" max="4364" width="0" style="3" hidden="1" customWidth="1"/>
    <col min="4365" max="4365" width="7.44140625" style="3" customWidth="1"/>
    <col min="4366" max="4366" width="7.109375" style="3" customWidth="1"/>
    <col min="4367" max="4367" width="15.332031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12.21875" style="3" customWidth="1"/>
    <col min="4620" max="4620" width="0" style="3" hidden="1" customWidth="1"/>
    <col min="4621" max="4621" width="7.44140625" style="3" customWidth="1"/>
    <col min="4622" max="4622" width="7.109375" style="3" customWidth="1"/>
    <col min="4623" max="4623" width="15.332031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12.21875" style="3" customWidth="1"/>
    <col min="4876" max="4876" width="0" style="3" hidden="1" customWidth="1"/>
    <col min="4877" max="4877" width="7.44140625" style="3" customWidth="1"/>
    <col min="4878" max="4878" width="7.109375" style="3" customWidth="1"/>
    <col min="4879" max="4879" width="15.332031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12.21875" style="3" customWidth="1"/>
    <col min="5132" max="5132" width="0" style="3" hidden="1" customWidth="1"/>
    <col min="5133" max="5133" width="7.44140625" style="3" customWidth="1"/>
    <col min="5134" max="5134" width="7.109375" style="3" customWidth="1"/>
    <col min="5135" max="5135" width="15.332031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12.21875" style="3" customWidth="1"/>
    <col min="5388" max="5388" width="0" style="3" hidden="1" customWidth="1"/>
    <col min="5389" max="5389" width="7.44140625" style="3" customWidth="1"/>
    <col min="5390" max="5390" width="7.109375" style="3" customWidth="1"/>
    <col min="5391" max="5391" width="15.332031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12.21875" style="3" customWidth="1"/>
    <col min="5644" max="5644" width="0" style="3" hidden="1" customWidth="1"/>
    <col min="5645" max="5645" width="7.44140625" style="3" customWidth="1"/>
    <col min="5646" max="5646" width="7.109375" style="3" customWidth="1"/>
    <col min="5647" max="5647" width="15.332031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12.21875" style="3" customWidth="1"/>
    <col min="5900" max="5900" width="0" style="3" hidden="1" customWidth="1"/>
    <col min="5901" max="5901" width="7.44140625" style="3" customWidth="1"/>
    <col min="5902" max="5902" width="7.109375" style="3" customWidth="1"/>
    <col min="5903" max="5903" width="15.332031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12.21875" style="3" customWidth="1"/>
    <col min="6156" max="6156" width="0" style="3" hidden="1" customWidth="1"/>
    <col min="6157" max="6157" width="7.44140625" style="3" customWidth="1"/>
    <col min="6158" max="6158" width="7.109375" style="3" customWidth="1"/>
    <col min="6159" max="6159" width="15.332031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12.21875" style="3" customWidth="1"/>
    <col min="6412" max="6412" width="0" style="3" hidden="1" customWidth="1"/>
    <col min="6413" max="6413" width="7.44140625" style="3" customWidth="1"/>
    <col min="6414" max="6414" width="7.109375" style="3" customWidth="1"/>
    <col min="6415" max="6415" width="15.332031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12.21875" style="3" customWidth="1"/>
    <col min="6668" max="6668" width="0" style="3" hidden="1" customWidth="1"/>
    <col min="6669" max="6669" width="7.44140625" style="3" customWidth="1"/>
    <col min="6670" max="6670" width="7.109375" style="3" customWidth="1"/>
    <col min="6671" max="6671" width="15.332031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12.21875" style="3" customWidth="1"/>
    <col min="6924" max="6924" width="0" style="3" hidden="1" customWidth="1"/>
    <col min="6925" max="6925" width="7.44140625" style="3" customWidth="1"/>
    <col min="6926" max="6926" width="7.109375" style="3" customWidth="1"/>
    <col min="6927" max="6927" width="15.332031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12.21875" style="3" customWidth="1"/>
    <col min="7180" max="7180" width="0" style="3" hidden="1" customWidth="1"/>
    <col min="7181" max="7181" width="7.44140625" style="3" customWidth="1"/>
    <col min="7182" max="7182" width="7.109375" style="3" customWidth="1"/>
    <col min="7183" max="7183" width="15.332031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12.21875" style="3" customWidth="1"/>
    <col min="7436" max="7436" width="0" style="3" hidden="1" customWidth="1"/>
    <col min="7437" max="7437" width="7.44140625" style="3" customWidth="1"/>
    <col min="7438" max="7438" width="7.109375" style="3" customWidth="1"/>
    <col min="7439" max="7439" width="15.332031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12.21875" style="3" customWidth="1"/>
    <col min="7692" max="7692" width="0" style="3" hidden="1" customWidth="1"/>
    <col min="7693" max="7693" width="7.44140625" style="3" customWidth="1"/>
    <col min="7694" max="7694" width="7.109375" style="3" customWidth="1"/>
    <col min="7695" max="7695" width="15.332031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12.21875" style="3" customWidth="1"/>
    <col min="7948" max="7948" width="0" style="3" hidden="1" customWidth="1"/>
    <col min="7949" max="7949" width="7.44140625" style="3" customWidth="1"/>
    <col min="7950" max="7950" width="7.109375" style="3" customWidth="1"/>
    <col min="7951" max="7951" width="15.332031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12.21875" style="3" customWidth="1"/>
    <col min="8204" max="8204" width="0" style="3" hidden="1" customWidth="1"/>
    <col min="8205" max="8205" width="7.44140625" style="3" customWidth="1"/>
    <col min="8206" max="8206" width="7.109375" style="3" customWidth="1"/>
    <col min="8207" max="8207" width="15.332031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12.21875" style="3" customWidth="1"/>
    <col min="8460" max="8460" width="0" style="3" hidden="1" customWidth="1"/>
    <col min="8461" max="8461" width="7.44140625" style="3" customWidth="1"/>
    <col min="8462" max="8462" width="7.109375" style="3" customWidth="1"/>
    <col min="8463" max="8463" width="15.332031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12.21875" style="3" customWidth="1"/>
    <col min="8716" max="8716" width="0" style="3" hidden="1" customWidth="1"/>
    <col min="8717" max="8717" width="7.44140625" style="3" customWidth="1"/>
    <col min="8718" max="8718" width="7.109375" style="3" customWidth="1"/>
    <col min="8719" max="8719" width="15.332031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12.21875" style="3" customWidth="1"/>
    <col min="8972" max="8972" width="0" style="3" hidden="1" customWidth="1"/>
    <col min="8973" max="8973" width="7.44140625" style="3" customWidth="1"/>
    <col min="8974" max="8974" width="7.109375" style="3" customWidth="1"/>
    <col min="8975" max="8975" width="15.332031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12.21875" style="3" customWidth="1"/>
    <col min="9228" max="9228" width="0" style="3" hidden="1" customWidth="1"/>
    <col min="9229" max="9229" width="7.44140625" style="3" customWidth="1"/>
    <col min="9230" max="9230" width="7.109375" style="3" customWidth="1"/>
    <col min="9231" max="9231" width="15.332031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12.21875" style="3" customWidth="1"/>
    <col min="9484" max="9484" width="0" style="3" hidden="1" customWidth="1"/>
    <col min="9485" max="9485" width="7.44140625" style="3" customWidth="1"/>
    <col min="9486" max="9486" width="7.109375" style="3" customWidth="1"/>
    <col min="9487" max="9487" width="15.332031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12.21875" style="3" customWidth="1"/>
    <col min="9740" max="9740" width="0" style="3" hidden="1" customWidth="1"/>
    <col min="9741" max="9741" width="7.44140625" style="3" customWidth="1"/>
    <col min="9742" max="9742" width="7.109375" style="3" customWidth="1"/>
    <col min="9743" max="9743" width="15.332031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12.21875" style="3" customWidth="1"/>
    <col min="9996" max="9996" width="0" style="3" hidden="1" customWidth="1"/>
    <col min="9997" max="9997" width="7.44140625" style="3" customWidth="1"/>
    <col min="9998" max="9998" width="7.109375" style="3" customWidth="1"/>
    <col min="9999" max="9999" width="15.332031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12.21875" style="3" customWidth="1"/>
    <col min="10252" max="10252" width="0" style="3" hidden="1" customWidth="1"/>
    <col min="10253" max="10253" width="7.44140625" style="3" customWidth="1"/>
    <col min="10254" max="10254" width="7.109375" style="3" customWidth="1"/>
    <col min="10255" max="10255" width="15.332031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12.21875" style="3" customWidth="1"/>
    <col min="10508" max="10508" width="0" style="3" hidden="1" customWidth="1"/>
    <col min="10509" max="10509" width="7.44140625" style="3" customWidth="1"/>
    <col min="10510" max="10510" width="7.109375" style="3" customWidth="1"/>
    <col min="10511" max="10511" width="15.332031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12.21875" style="3" customWidth="1"/>
    <col min="10764" max="10764" width="0" style="3" hidden="1" customWidth="1"/>
    <col min="10765" max="10765" width="7.44140625" style="3" customWidth="1"/>
    <col min="10766" max="10766" width="7.109375" style="3" customWidth="1"/>
    <col min="10767" max="10767" width="15.332031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12.21875" style="3" customWidth="1"/>
    <col min="11020" max="11020" width="0" style="3" hidden="1" customWidth="1"/>
    <col min="11021" max="11021" width="7.44140625" style="3" customWidth="1"/>
    <col min="11022" max="11022" width="7.109375" style="3" customWidth="1"/>
    <col min="11023" max="11023" width="15.332031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12.21875" style="3" customWidth="1"/>
    <col min="11276" max="11276" width="0" style="3" hidden="1" customWidth="1"/>
    <col min="11277" max="11277" width="7.44140625" style="3" customWidth="1"/>
    <col min="11278" max="11278" width="7.109375" style="3" customWidth="1"/>
    <col min="11279" max="11279" width="15.332031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12.21875" style="3" customWidth="1"/>
    <col min="11532" max="11532" width="0" style="3" hidden="1" customWidth="1"/>
    <col min="11533" max="11533" width="7.44140625" style="3" customWidth="1"/>
    <col min="11534" max="11534" width="7.109375" style="3" customWidth="1"/>
    <col min="11535" max="11535" width="15.332031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12.21875" style="3" customWidth="1"/>
    <col min="11788" max="11788" width="0" style="3" hidden="1" customWidth="1"/>
    <col min="11789" max="11789" width="7.44140625" style="3" customWidth="1"/>
    <col min="11790" max="11790" width="7.109375" style="3" customWidth="1"/>
    <col min="11791" max="11791" width="15.332031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12.21875" style="3" customWidth="1"/>
    <col min="12044" max="12044" width="0" style="3" hidden="1" customWidth="1"/>
    <col min="12045" max="12045" width="7.44140625" style="3" customWidth="1"/>
    <col min="12046" max="12046" width="7.109375" style="3" customWidth="1"/>
    <col min="12047" max="12047" width="15.332031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12.21875" style="3" customWidth="1"/>
    <col min="12300" max="12300" width="0" style="3" hidden="1" customWidth="1"/>
    <col min="12301" max="12301" width="7.44140625" style="3" customWidth="1"/>
    <col min="12302" max="12302" width="7.109375" style="3" customWidth="1"/>
    <col min="12303" max="12303" width="15.332031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12.21875" style="3" customWidth="1"/>
    <col min="12556" max="12556" width="0" style="3" hidden="1" customWidth="1"/>
    <col min="12557" max="12557" width="7.44140625" style="3" customWidth="1"/>
    <col min="12558" max="12558" width="7.109375" style="3" customWidth="1"/>
    <col min="12559" max="12559" width="15.332031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12.21875" style="3" customWidth="1"/>
    <col min="12812" max="12812" width="0" style="3" hidden="1" customWidth="1"/>
    <col min="12813" max="12813" width="7.44140625" style="3" customWidth="1"/>
    <col min="12814" max="12814" width="7.109375" style="3" customWidth="1"/>
    <col min="12815" max="12815" width="15.332031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12.21875" style="3" customWidth="1"/>
    <col min="13068" max="13068" width="0" style="3" hidden="1" customWidth="1"/>
    <col min="13069" max="13069" width="7.44140625" style="3" customWidth="1"/>
    <col min="13070" max="13070" width="7.109375" style="3" customWidth="1"/>
    <col min="13071" max="13071" width="15.332031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12.21875" style="3" customWidth="1"/>
    <col min="13324" max="13324" width="0" style="3" hidden="1" customWidth="1"/>
    <col min="13325" max="13325" width="7.44140625" style="3" customWidth="1"/>
    <col min="13326" max="13326" width="7.109375" style="3" customWidth="1"/>
    <col min="13327" max="13327" width="15.332031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12.21875" style="3" customWidth="1"/>
    <col min="13580" max="13580" width="0" style="3" hidden="1" customWidth="1"/>
    <col min="13581" max="13581" width="7.44140625" style="3" customWidth="1"/>
    <col min="13582" max="13582" width="7.109375" style="3" customWidth="1"/>
    <col min="13583" max="13583" width="15.332031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12.21875" style="3" customWidth="1"/>
    <col min="13836" max="13836" width="0" style="3" hidden="1" customWidth="1"/>
    <col min="13837" max="13837" width="7.44140625" style="3" customWidth="1"/>
    <col min="13838" max="13838" width="7.109375" style="3" customWidth="1"/>
    <col min="13839" max="13839" width="15.332031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12.21875" style="3" customWidth="1"/>
    <col min="14092" max="14092" width="0" style="3" hidden="1" customWidth="1"/>
    <col min="14093" max="14093" width="7.44140625" style="3" customWidth="1"/>
    <col min="14094" max="14094" width="7.109375" style="3" customWidth="1"/>
    <col min="14095" max="14095" width="15.332031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12.21875" style="3" customWidth="1"/>
    <col min="14348" max="14348" width="0" style="3" hidden="1" customWidth="1"/>
    <col min="14349" max="14349" width="7.44140625" style="3" customWidth="1"/>
    <col min="14350" max="14350" width="7.109375" style="3" customWidth="1"/>
    <col min="14351" max="14351" width="15.332031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12.21875" style="3" customWidth="1"/>
    <col min="14604" max="14604" width="0" style="3" hidden="1" customWidth="1"/>
    <col min="14605" max="14605" width="7.44140625" style="3" customWidth="1"/>
    <col min="14606" max="14606" width="7.109375" style="3" customWidth="1"/>
    <col min="14607" max="14607" width="15.332031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12.21875" style="3" customWidth="1"/>
    <col min="14860" max="14860" width="0" style="3" hidden="1" customWidth="1"/>
    <col min="14861" max="14861" width="7.44140625" style="3" customWidth="1"/>
    <col min="14862" max="14862" width="7.109375" style="3" customWidth="1"/>
    <col min="14863" max="14863" width="15.332031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12.21875" style="3" customWidth="1"/>
    <col min="15116" max="15116" width="0" style="3" hidden="1" customWidth="1"/>
    <col min="15117" max="15117" width="7.44140625" style="3" customWidth="1"/>
    <col min="15118" max="15118" width="7.109375" style="3" customWidth="1"/>
    <col min="15119" max="15119" width="15.332031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12.21875" style="3" customWidth="1"/>
    <col min="15372" max="15372" width="0" style="3" hidden="1" customWidth="1"/>
    <col min="15373" max="15373" width="7.44140625" style="3" customWidth="1"/>
    <col min="15374" max="15374" width="7.109375" style="3" customWidth="1"/>
    <col min="15375" max="15375" width="15.332031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12.21875" style="3" customWidth="1"/>
    <col min="15628" max="15628" width="0" style="3" hidden="1" customWidth="1"/>
    <col min="15629" max="15629" width="7.44140625" style="3" customWidth="1"/>
    <col min="15630" max="15630" width="7.109375" style="3" customWidth="1"/>
    <col min="15631" max="15631" width="15.332031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12.21875" style="3" customWidth="1"/>
    <col min="15884" max="15884" width="0" style="3" hidden="1" customWidth="1"/>
    <col min="15885" max="15885" width="7.44140625" style="3" customWidth="1"/>
    <col min="15886" max="15886" width="7.109375" style="3" customWidth="1"/>
    <col min="15887" max="15887" width="15.332031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12.21875" style="3" customWidth="1"/>
    <col min="16140" max="16140" width="0" style="3" hidden="1" customWidth="1"/>
    <col min="16141" max="16141" width="7.44140625" style="3" customWidth="1"/>
    <col min="16142" max="16142" width="7.109375" style="3" customWidth="1"/>
    <col min="16143" max="16143" width="15.3320312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137</v>
      </c>
      <c r="G14" s="121" t="str">
        <f>IF(F14&gt;0,VLOOKUP(F14,[2]ДовидникКФК!A$1:B$65536,2,FALSE),"")</f>
        <v>Позашкільні заклади освіти, заходи із позашкільноі роботи з дітьми</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3">
        <v>0</v>
      </c>
      <c r="N20" s="753"/>
      <c r="O20" s="754">
        <v>0</v>
      </c>
    </row>
    <row r="21" spans="1:15" x14ac:dyDescent="0.25">
      <c r="A21" s="755" t="s">
        <v>664</v>
      </c>
      <c r="B21" s="751" t="s">
        <v>665</v>
      </c>
      <c r="C21" s="751"/>
      <c r="D21" s="751"/>
      <c r="E21" s="751"/>
      <c r="F21" s="751"/>
      <c r="G21" s="751"/>
      <c r="H21" s="751"/>
      <c r="I21" s="751"/>
      <c r="J21" s="751"/>
      <c r="K21" s="751"/>
      <c r="L21" s="751"/>
      <c r="M21" s="753">
        <v>0</v>
      </c>
      <c r="N21" s="753"/>
      <c r="O21" s="754">
        <v>0</v>
      </c>
    </row>
    <row r="22" spans="1:15" ht="15" customHeight="1" x14ac:dyDescent="0.25">
      <c r="A22" s="756" t="s">
        <v>666</v>
      </c>
      <c r="B22" s="751" t="s">
        <v>667</v>
      </c>
      <c r="C22" s="751"/>
      <c r="D22" s="751"/>
      <c r="E22" s="751"/>
      <c r="F22" s="751"/>
      <c r="G22" s="751"/>
      <c r="H22" s="751"/>
      <c r="I22" s="751"/>
      <c r="J22" s="751"/>
      <c r="K22" s="751"/>
      <c r="L22" s="751"/>
      <c r="M22" s="753">
        <v>0</v>
      </c>
      <c r="N22" s="753"/>
      <c r="O22" s="754">
        <v>0</v>
      </c>
    </row>
    <row r="23" spans="1:15" ht="15" customHeight="1" x14ac:dyDescent="0.25">
      <c r="A23" s="756" t="s">
        <v>668</v>
      </c>
      <c r="B23" s="757" t="s">
        <v>669</v>
      </c>
      <c r="C23" s="757"/>
      <c r="D23" s="757"/>
      <c r="E23" s="757"/>
      <c r="F23" s="757"/>
      <c r="G23" s="757"/>
      <c r="H23" s="757"/>
      <c r="I23" s="757"/>
      <c r="J23" s="757"/>
      <c r="K23" s="757"/>
      <c r="L23" s="757"/>
      <c r="M23" s="753">
        <v>0</v>
      </c>
      <c r="N23" s="753"/>
      <c r="O23" s="754">
        <v>0</v>
      </c>
    </row>
    <row r="24" spans="1:15" ht="16.5" customHeight="1" x14ac:dyDescent="0.25">
      <c r="A24" s="747"/>
      <c r="B24" s="758" t="s">
        <v>670</v>
      </c>
      <c r="C24" s="758"/>
      <c r="D24" s="758"/>
      <c r="E24" s="758"/>
      <c r="F24" s="758"/>
      <c r="G24" s="758"/>
      <c r="H24" s="758"/>
      <c r="I24" s="758"/>
      <c r="J24" s="758"/>
      <c r="K24" s="758"/>
      <c r="L24" s="758"/>
      <c r="M24" s="648">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3" width="7.44140625" style="3" customWidth="1"/>
    <col min="14" max="14" width="6.44140625" style="3" customWidth="1"/>
    <col min="15" max="15" width="14.10937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9" width="7.44140625" style="3" customWidth="1"/>
    <col min="270" max="270" width="6.44140625" style="3" customWidth="1"/>
    <col min="271" max="271" width="14.10937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5" width="7.44140625" style="3" customWidth="1"/>
    <col min="526" max="526" width="6.44140625" style="3" customWidth="1"/>
    <col min="527" max="527" width="14.10937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1" width="7.44140625" style="3" customWidth="1"/>
    <col min="782" max="782" width="6.44140625" style="3" customWidth="1"/>
    <col min="783" max="783" width="14.10937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7" width="7.44140625" style="3" customWidth="1"/>
    <col min="1038" max="1038" width="6.44140625" style="3" customWidth="1"/>
    <col min="1039" max="1039" width="14.10937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3" width="7.44140625" style="3" customWidth="1"/>
    <col min="1294" max="1294" width="6.44140625" style="3" customWidth="1"/>
    <col min="1295" max="1295" width="14.10937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9" width="7.44140625" style="3" customWidth="1"/>
    <col min="1550" max="1550" width="6.44140625" style="3" customWidth="1"/>
    <col min="1551" max="1551" width="14.10937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5" width="7.44140625" style="3" customWidth="1"/>
    <col min="1806" max="1806" width="6.44140625" style="3" customWidth="1"/>
    <col min="1807" max="1807" width="14.10937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1" width="7.44140625" style="3" customWidth="1"/>
    <col min="2062" max="2062" width="6.44140625" style="3" customWidth="1"/>
    <col min="2063" max="2063" width="14.10937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7" width="7.44140625" style="3" customWidth="1"/>
    <col min="2318" max="2318" width="6.44140625" style="3" customWidth="1"/>
    <col min="2319" max="2319" width="14.10937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3" width="7.44140625" style="3" customWidth="1"/>
    <col min="2574" max="2574" width="6.44140625" style="3" customWidth="1"/>
    <col min="2575" max="2575" width="14.10937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9" width="7.44140625" style="3" customWidth="1"/>
    <col min="2830" max="2830" width="6.44140625" style="3" customWidth="1"/>
    <col min="2831" max="2831" width="14.10937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5" width="7.44140625" style="3" customWidth="1"/>
    <col min="3086" max="3086" width="6.44140625" style="3" customWidth="1"/>
    <col min="3087" max="3087" width="14.10937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1" width="7.44140625" style="3" customWidth="1"/>
    <col min="3342" max="3342" width="6.44140625" style="3" customWidth="1"/>
    <col min="3343" max="3343" width="14.10937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7" width="7.44140625" style="3" customWidth="1"/>
    <col min="3598" max="3598" width="6.44140625" style="3" customWidth="1"/>
    <col min="3599" max="3599" width="14.10937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3" width="7.44140625" style="3" customWidth="1"/>
    <col min="3854" max="3854" width="6.44140625" style="3" customWidth="1"/>
    <col min="3855" max="3855" width="14.10937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9" width="7.44140625" style="3" customWidth="1"/>
    <col min="4110" max="4110" width="6.44140625" style="3" customWidth="1"/>
    <col min="4111" max="4111" width="14.10937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5" width="7.44140625" style="3" customWidth="1"/>
    <col min="4366" max="4366" width="6.44140625" style="3" customWidth="1"/>
    <col min="4367" max="4367" width="14.10937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1" width="7.44140625" style="3" customWidth="1"/>
    <col min="4622" max="4622" width="6.44140625" style="3" customWidth="1"/>
    <col min="4623" max="4623" width="14.10937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7" width="7.44140625" style="3" customWidth="1"/>
    <col min="4878" max="4878" width="6.44140625" style="3" customWidth="1"/>
    <col min="4879" max="4879" width="14.10937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3" width="7.44140625" style="3" customWidth="1"/>
    <col min="5134" max="5134" width="6.44140625" style="3" customWidth="1"/>
    <col min="5135" max="5135" width="14.10937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9" width="7.44140625" style="3" customWidth="1"/>
    <col min="5390" max="5390" width="6.44140625" style="3" customWidth="1"/>
    <col min="5391" max="5391" width="14.10937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5" width="7.44140625" style="3" customWidth="1"/>
    <col min="5646" max="5646" width="6.44140625" style="3" customWidth="1"/>
    <col min="5647" max="5647" width="14.10937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1" width="7.44140625" style="3" customWidth="1"/>
    <col min="5902" max="5902" width="6.44140625" style="3" customWidth="1"/>
    <col min="5903" max="5903" width="14.10937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7" width="7.44140625" style="3" customWidth="1"/>
    <col min="6158" max="6158" width="6.44140625" style="3" customWidth="1"/>
    <col min="6159" max="6159" width="14.10937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3" width="7.44140625" style="3" customWidth="1"/>
    <col min="6414" max="6414" width="6.44140625" style="3" customWidth="1"/>
    <col min="6415" max="6415" width="14.10937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9" width="7.44140625" style="3" customWidth="1"/>
    <col min="6670" max="6670" width="6.44140625" style="3" customWidth="1"/>
    <col min="6671" max="6671" width="14.10937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5" width="7.44140625" style="3" customWidth="1"/>
    <col min="6926" max="6926" width="6.44140625" style="3" customWidth="1"/>
    <col min="6927" max="6927" width="14.10937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1" width="7.44140625" style="3" customWidth="1"/>
    <col min="7182" max="7182" width="6.44140625" style="3" customWidth="1"/>
    <col min="7183" max="7183" width="14.10937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7" width="7.44140625" style="3" customWidth="1"/>
    <col min="7438" max="7438" width="6.44140625" style="3" customWidth="1"/>
    <col min="7439" max="7439" width="14.10937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3" width="7.44140625" style="3" customWidth="1"/>
    <col min="7694" max="7694" width="6.44140625" style="3" customWidth="1"/>
    <col min="7695" max="7695" width="14.10937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9" width="7.44140625" style="3" customWidth="1"/>
    <col min="7950" max="7950" width="6.44140625" style="3" customWidth="1"/>
    <col min="7951" max="7951" width="14.10937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5" width="7.44140625" style="3" customWidth="1"/>
    <col min="8206" max="8206" width="6.44140625" style="3" customWidth="1"/>
    <col min="8207" max="8207" width="14.10937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1" width="7.44140625" style="3" customWidth="1"/>
    <col min="8462" max="8462" width="6.44140625" style="3" customWidth="1"/>
    <col min="8463" max="8463" width="14.10937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7" width="7.44140625" style="3" customWidth="1"/>
    <col min="8718" max="8718" width="6.44140625" style="3" customWidth="1"/>
    <col min="8719" max="8719" width="14.10937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3" width="7.44140625" style="3" customWidth="1"/>
    <col min="8974" max="8974" width="6.44140625" style="3" customWidth="1"/>
    <col min="8975" max="8975" width="14.10937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9" width="7.44140625" style="3" customWidth="1"/>
    <col min="9230" max="9230" width="6.44140625" style="3" customWidth="1"/>
    <col min="9231" max="9231" width="14.10937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5" width="7.44140625" style="3" customWidth="1"/>
    <col min="9486" max="9486" width="6.44140625" style="3" customWidth="1"/>
    <col min="9487" max="9487" width="14.10937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1" width="7.44140625" style="3" customWidth="1"/>
    <col min="9742" max="9742" width="6.44140625" style="3" customWidth="1"/>
    <col min="9743" max="9743" width="14.10937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7" width="7.44140625" style="3" customWidth="1"/>
    <col min="9998" max="9998" width="6.44140625" style="3" customWidth="1"/>
    <col min="9999" max="9999" width="14.10937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3" width="7.44140625" style="3" customWidth="1"/>
    <col min="10254" max="10254" width="6.44140625" style="3" customWidth="1"/>
    <col min="10255" max="10255" width="14.10937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9" width="7.44140625" style="3" customWidth="1"/>
    <col min="10510" max="10510" width="6.44140625" style="3" customWidth="1"/>
    <col min="10511" max="10511" width="14.10937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5" width="7.44140625" style="3" customWidth="1"/>
    <col min="10766" max="10766" width="6.44140625" style="3" customWidth="1"/>
    <col min="10767" max="10767" width="14.10937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1" width="7.44140625" style="3" customWidth="1"/>
    <col min="11022" max="11022" width="6.44140625" style="3" customWidth="1"/>
    <col min="11023" max="11023" width="14.10937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7" width="7.44140625" style="3" customWidth="1"/>
    <col min="11278" max="11278" width="6.44140625" style="3" customWidth="1"/>
    <col min="11279" max="11279" width="14.10937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3" width="7.44140625" style="3" customWidth="1"/>
    <col min="11534" max="11534" width="6.44140625" style="3" customWidth="1"/>
    <col min="11535" max="11535" width="14.10937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9" width="7.44140625" style="3" customWidth="1"/>
    <col min="11790" max="11790" width="6.44140625" style="3" customWidth="1"/>
    <col min="11791" max="11791" width="14.10937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5" width="7.44140625" style="3" customWidth="1"/>
    <col min="12046" max="12046" width="6.44140625" style="3" customWidth="1"/>
    <col min="12047" max="12047" width="14.10937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1" width="7.44140625" style="3" customWidth="1"/>
    <col min="12302" max="12302" width="6.44140625" style="3" customWidth="1"/>
    <col min="12303" max="12303" width="14.10937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7" width="7.44140625" style="3" customWidth="1"/>
    <col min="12558" max="12558" width="6.44140625" style="3" customWidth="1"/>
    <col min="12559" max="12559" width="14.10937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3" width="7.44140625" style="3" customWidth="1"/>
    <col min="12814" max="12814" width="6.44140625" style="3" customWidth="1"/>
    <col min="12815" max="12815" width="14.10937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9" width="7.44140625" style="3" customWidth="1"/>
    <col min="13070" max="13070" width="6.44140625" style="3" customWidth="1"/>
    <col min="13071" max="13071" width="14.10937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5" width="7.44140625" style="3" customWidth="1"/>
    <col min="13326" max="13326" width="6.44140625" style="3" customWidth="1"/>
    <col min="13327" max="13327" width="14.10937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1" width="7.44140625" style="3" customWidth="1"/>
    <col min="13582" max="13582" width="6.44140625" style="3" customWidth="1"/>
    <col min="13583" max="13583" width="14.10937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7" width="7.44140625" style="3" customWidth="1"/>
    <col min="13838" max="13838" width="6.44140625" style="3" customWidth="1"/>
    <col min="13839" max="13839" width="14.10937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3" width="7.44140625" style="3" customWidth="1"/>
    <col min="14094" max="14094" width="6.44140625" style="3" customWidth="1"/>
    <col min="14095" max="14095" width="14.10937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9" width="7.44140625" style="3" customWidth="1"/>
    <col min="14350" max="14350" width="6.44140625" style="3" customWidth="1"/>
    <col min="14351" max="14351" width="14.10937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5" width="7.44140625" style="3" customWidth="1"/>
    <col min="14606" max="14606" width="6.44140625" style="3" customWidth="1"/>
    <col min="14607" max="14607" width="14.10937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1" width="7.44140625" style="3" customWidth="1"/>
    <col min="14862" max="14862" width="6.44140625" style="3" customWidth="1"/>
    <col min="14863" max="14863" width="14.10937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7" width="7.44140625" style="3" customWidth="1"/>
    <col min="15118" max="15118" width="6.44140625" style="3" customWidth="1"/>
    <col min="15119" max="15119" width="14.10937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3" width="7.44140625" style="3" customWidth="1"/>
    <col min="15374" max="15374" width="6.44140625" style="3" customWidth="1"/>
    <col min="15375" max="15375" width="14.10937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9" width="7.44140625" style="3" customWidth="1"/>
    <col min="15630" max="15630" width="6.44140625" style="3" customWidth="1"/>
    <col min="15631" max="15631" width="14.10937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5" width="7.44140625" style="3" customWidth="1"/>
    <col min="15886" max="15886" width="6.44140625" style="3" customWidth="1"/>
    <col min="15887" max="15887" width="14.10937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1" width="7.44140625" style="3" customWidth="1"/>
    <col min="16142" max="16142" width="6.44140625" style="3" customWidth="1"/>
    <col min="16143" max="16143" width="14.10937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199</v>
      </c>
      <c r="G14" s="121" t="str">
        <f>IF(F14&gt;0,VLOOKUP(F14,[2]ДовидникКФК!A$1:B$65536,2,FALSE),"")</f>
        <v>Методична робота, інші заходи у сфері народноі освіти</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v>0</v>
      </c>
      <c r="N23" s="753"/>
      <c r="O23" s="754">
        <v>0</v>
      </c>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7.77734375" style="3" customWidth="1"/>
    <col min="12" max="12" width="7.5546875" style="3" customWidth="1"/>
    <col min="13" max="13" width="7.44140625" style="3" customWidth="1"/>
    <col min="14" max="14" width="9.109375" style="3" customWidth="1"/>
    <col min="15" max="15" width="14.441406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7.77734375" style="3" customWidth="1"/>
    <col min="268" max="268" width="7.5546875" style="3" customWidth="1"/>
    <col min="269" max="269" width="7.44140625" style="3" customWidth="1"/>
    <col min="270" max="270" width="9.109375" style="3" customWidth="1"/>
    <col min="271" max="271" width="14.441406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7.77734375" style="3" customWidth="1"/>
    <col min="524" max="524" width="7.5546875" style="3" customWidth="1"/>
    <col min="525" max="525" width="7.44140625" style="3" customWidth="1"/>
    <col min="526" max="526" width="9.109375" style="3" customWidth="1"/>
    <col min="527" max="527" width="14.441406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7.77734375" style="3" customWidth="1"/>
    <col min="780" max="780" width="7.5546875" style="3" customWidth="1"/>
    <col min="781" max="781" width="7.44140625" style="3" customWidth="1"/>
    <col min="782" max="782" width="9.109375" style="3" customWidth="1"/>
    <col min="783" max="783" width="14.441406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7.77734375" style="3" customWidth="1"/>
    <col min="1036" max="1036" width="7.5546875" style="3" customWidth="1"/>
    <col min="1037" max="1037" width="7.44140625" style="3" customWidth="1"/>
    <col min="1038" max="1038" width="9.109375" style="3" customWidth="1"/>
    <col min="1039" max="1039" width="14.441406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7.77734375" style="3" customWidth="1"/>
    <col min="1292" max="1292" width="7.5546875" style="3" customWidth="1"/>
    <col min="1293" max="1293" width="7.44140625" style="3" customWidth="1"/>
    <col min="1294" max="1294" width="9.109375" style="3" customWidth="1"/>
    <col min="1295" max="1295" width="14.441406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7.77734375" style="3" customWidth="1"/>
    <col min="1548" max="1548" width="7.5546875" style="3" customWidth="1"/>
    <col min="1549" max="1549" width="7.44140625" style="3" customWidth="1"/>
    <col min="1550" max="1550" width="9.109375" style="3" customWidth="1"/>
    <col min="1551" max="1551" width="14.441406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7.77734375" style="3" customWidth="1"/>
    <col min="1804" max="1804" width="7.5546875" style="3" customWidth="1"/>
    <col min="1805" max="1805" width="7.44140625" style="3" customWidth="1"/>
    <col min="1806" max="1806" width="9.109375" style="3" customWidth="1"/>
    <col min="1807" max="1807" width="14.441406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7.77734375" style="3" customWidth="1"/>
    <col min="2060" max="2060" width="7.5546875" style="3" customWidth="1"/>
    <col min="2061" max="2061" width="7.44140625" style="3" customWidth="1"/>
    <col min="2062" max="2062" width="9.109375" style="3" customWidth="1"/>
    <col min="2063" max="2063" width="14.441406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7.77734375" style="3" customWidth="1"/>
    <col min="2316" max="2316" width="7.5546875" style="3" customWidth="1"/>
    <col min="2317" max="2317" width="7.44140625" style="3" customWidth="1"/>
    <col min="2318" max="2318" width="9.109375" style="3" customWidth="1"/>
    <col min="2319" max="2319" width="14.441406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7.77734375" style="3" customWidth="1"/>
    <col min="2572" max="2572" width="7.5546875" style="3" customWidth="1"/>
    <col min="2573" max="2573" width="7.44140625" style="3" customWidth="1"/>
    <col min="2574" max="2574" width="9.109375" style="3" customWidth="1"/>
    <col min="2575" max="2575" width="14.441406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7.77734375" style="3" customWidth="1"/>
    <col min="2828" max="2828" width="7.5546875" style="3" customWidth="1"/>
    <col min="2829" max="2829" width="7.44140625" style="3" customWidth="1"/>
    <col min="2830" max="2830" width="9.109375" style="3" customWidth="1"/>
    <col min="2831" max="2831" width="14.441406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7.77734375" style="3" customWidth="1"/>
    <col min="3084" max="3084" width="7.5546875" style="3" customWidth="1"/>
    <col min="3085" max="3085" width="7.44140625" style="3" customWidth="1"/>
    <col min="3086" max="3086" width="9.109375" style="3" customWidth="1"/>
    <col min="3087" max="3087" width="14.441406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7.77734375" style="3" customWidth="1"/>
    <col min="3340" max="3340" width="7.5546875" style="3" customWidth="1"/>
    <col min="3341" max="3341" width="7.44140625" style="3" customWidth="1"/>
    <col min="3342" max="3342" width="9.109375" style="3" customWidth="1"/>
    <col min="3343" max="3343" width="14.441406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7.77734375" style="3" customWidth="1"/>
    <col min="3596" max="3596" width="7.5546875" style="3" customWidth="1"/>
    <col min="3597" max="3597" width="7.44140625" style="3" customWidth="1"/>
    <col min="3598" max="3598" width="9.109375" style="3" customWidth="1"/>
    <col min="3599" max="3599" width="14.441406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7.77734375" style="3" customWidth="1"/>
    <col min="3852" max="3852" width="7.5546875" style="3" customWidth="1"/>
    <col min="3853" max="3853" width="7.44140625" style="3" customWidth="1"/>
    <col min="3854" max="3854" width="9.109375" style="3" customWidth="1"/>
    <col min="3855" max="3855" width="14.441406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7.77734375" style="3" customWidth="1"/>
    <col min="4108" max="4108" width="7.5546875" style="3" customWidth="1"/>
    <col min="4109" max="4109" width="7.44140625" style="3" customWidth="1"/>
    <col min="4110" max="4110" width="9.109375" style="3" customWidth="1"/>
    <col min="4111" max="4111" width="14.441406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7.77734375" style="3" customWidth="1"/>
    <col min="4364" max="4364" width="7.5546875" style="3" customWidth="1"/>
    <col min="4365" max="4365" width="7.44140625" style="3" customWidth="1"/>
    <col min="4366" max="4366" width="9.109375" style="3" customWidth="1"/>
    <col min="4367" max="4367" width="14.441406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7.77734375" style="3" customWidth="1"/>
    <col min="4620" max="4620" width="7.5546875" style="3" customWidth="1"/>
    <col min="4621" max="4621" width="7.44140625" style="3" customWidth="1"/>
    <col min="4622" max="4622" width="9.109375" style="3" customWidth="1"/>
    <col min="4623" max="4623" width="14.441406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7.77734375" style="3" customWidth="1"/>
    <col min="4876" max="4876" width="7.5546875" style="3" customWidth="1"/>
    <col min="4877" max="4877" width="7.44140625" style="3" customWidth="1"/>
    <col min="4878" max="4878" width="9.109375" style="3" customWidth="1"/>
    <col min="4879" max="4879" width="14.441406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7.77734375" style="3" customWidth="1"/>
    <col min="5132" max="5132" width="7.5546875" style="3" customWidth="1"/>
    <col min="5133" max="5133" width="7.44140625" style="3" customWidth="1"/>
    <col min="5134" max="5134" width="9.109375" style="3" customWidth="1"/>
    <col min="5135" max="5135" width="14.441406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7.77734375" style="3" customWidth="1"/>
    <col min="5388" max="5388" width="7.5546875" style="3" customWidth="1"/>
    <col min="5389" max="5389" width="7.44140625" style="3" customWidth="1"/>
    <col min="5390" max="5390" width="9.109375" style="3" customWidth="1"/>
    <col min="5391" max="5391" width="14.441406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7.77734375" style="3" customWidth="1"/>
    <col min="5644" max="5644" width="7.5546875" style="3" customWidth="1"/>
    <col min="5645" max="5645" width="7.44140625" style="3" customWidth="1"/>
    <col min="5646" max="5646" width="9.109375" style="3" customWidth="1"/>
    <col min="5647" max="5647" width="14.441406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7.77734375" style="3" customWidth="1"/>
    <col min="5900" max="5900" width="7.5546875" style="3" customWidth="1"/>
    <col min="5901" max="5901" width="7.44140625" style="3" customWidth="1"/>
    <col min="5902" max="5902" width="9.109375" style="3" customWidth="1"/>
    <col min="5903" max="5903" width="14.441406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7.77734375" style="3" customWidth="1"/>
    <col min="6156" max="6156" width="7.5546875" style="3" customWidth="1"/>
    <col min="6157" max="6157" width="7.44140625" style="3" customWidth="1"/>
    <col min="6158" max="6158" width="9.109375" style="3" customWidth="1"/>
    <col min="6159" max="6159" width="14.441406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7.77734375" style="3" customWidth="1"/>
    <col min="6412" max="6412" width="7.5546875" style="3" customWidth="1"/>
    <col min="6413" max="6413" width="7.44140625" style="3" customWidth="1"/>
    <col min="6414" max="6414" width="9.109375" style="3" customWidth="1"/>
    <col min="6415" max="6415" width="14.441406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7.77734375" style="3" customWidth="1"/>
    <col min="6668" max="6668" width="7.5546875" style="3" customWidth="1"/>
    <col min="6669" max="6669" width="7.44140625" style="3" customWidth="1"/>
    <col min="6670" max="6670" width="9.109375" style="3" customWidth="1"/>
    <col min="6671" max="6671" width="14.441406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7.77734375" style="3" customWidth="1"/>
    <col min="6924" max="6924" width="7.5546875" style="3" customWidth="1"/>
    <col min="6925" max="6925" width="7.44140625" style="3" customWidth="1"/>
    <col min="6926" max="6926" width="9.109375" style="3" customWidth="1"/>
    <col min="6927" max="6927" width="14.441406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7.77734375" style="3" customWidth="1"/>
    <col min="7180" max="7180" width="7.5546875" style="3" customWidth="1"/>
    <col min="7181" max="7181" width="7.44140625" style="3" customWidth="1"/>
    <col min="7182" max="7182" width="9.109375" style="3" customWidth="1"/>
    <col min="7183" max="7183" width="14.441406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7.77734375" style="3" customWidth="1"/>
    <col min="7436" max="7436" width="7.5546875" style="3" customWidth="1"/>
    <col min="7437" max="7437" width="7.44140625" style="3" customWidth="1"/>
    <col min="7438" max="7438" width="9.109375" style="3" customWidth="1"/>
    <col min="7439" max="7439" width="14.441406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7.77734375" style="3" customWidth="1"/>
    <col min="7692" max="7692" width="7.5546875" style="3" customWidth="1"/>
    <col min="7693" max="7693" width="7.44140625" style="3" customWidth="1"/>
    <col min="7694" max="7694" width="9.109375" style="3" customWidth="1"/>
    <col min="7695" max="7695" width="14.441406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7.77734375" style="3" customWidth="1"/>
    <col min="7948" max="7948" width="7.5546875" style="3" customWidth="1"/>
    <col min="7949" max="7949" width="7.44140625" style="3" customWidth="1"/>
    <col min="7950" max="7950" width="9.109375" style="3" customWidth="1"/>
    <col min="7951" max="7951" width="14.441406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7.77734375" style="3" customWidth="1"/>
    <col min="8204" max="8204" width="7.5546875" style="3" customWidth="1"/>
    <col min="8205" max="8205" width="7.44140625" style="3" customWidth="1"/>
    <col min="8206" max="8206" width="9.109375" style="3" customWidth="1"/>
    <col min="8207" max="8207" width="14.441406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7.77734375" style="3" customWidth="1"/>
    <col min="8460" max="8460" width="7.5546875" style="3" customWidth="1"/>
    <col min="8461" max="8461" width="7.44140625" style="3" customWidth="1"/>
    <col min="8462" max="8462" width="9.109375" style="3" customWidth="1"/>
    <col min="8463" max="8463" width="14.441406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7.77734375" style="3" customWidth="1"/>
    <col min="8716" max="8716" width="7.5546875" style="3" customWidth="1"/>
    <col min="8717" max="8717" width="7.44140625" style="3" customWidth="1"/>
    <col min="8718" max="8718" width="9.109375" style="3" customWidth="1"/>
    <col min="8719" max="8719" width="14.441406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7.77734375" style="3" customWidth="1"/>
    <col min="8972" max="8972" width="7.5546875" style="3" customWidth="1"/>
    <col min="8973" max="8973" width="7.44140625" style="3" customWidth="1"/>
    <col min="8974" max="8974" width="9.109375" style="3" customWidth="1"/>
    <col min="8975" max="8975" width="14.441406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7.77734375" style="3" customWidth="1"/>
    <col min="9228" max="9228" width="7.5546875" style="3" customWidth="1"/>
    <col min="9229" max="9229" width="7.44140625" style="3" customWidth="1"/>
    <col min="9230" max="9230" width="9.109375" style="3" customWidth="1"/>
    <col min="9231" max="9231" width="14.441406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7.77734375" style="3" customWidth="1"/>
    <col min="9484" max="9484" width="7.5546875" style="3" customWidth="1"/>
    <col min="9485" max="9485" width="7.44140625" style="3" customWidth="1"/>
    <col min="9486" max="9486" width="9.109375" style="3" customWidth="1"/>
    <col min="9487" max="9487" width="14.441406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7.77734375" style="3" customWidth="1"/>
    <col min="9740" max="9740" width="7.5546875" style="3" customWidth="1"/>
    <col min="9741" max="9741" width="7.44140625" style="3" customWidth="1"/>
    <col min="9742" max="9742" width="9.109375" style="3" customWidth="1"/>
    <col min="9743" max="9743" width="14.441406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7.77734375" style="3" customWidth="1"/>
    <col min="9996" max="9996" width="7.5546875" style="3" customWidth="1"/>
    <col min="9997" max="9997" width="7.44140625" style="3" customWidth="1"/>
    <col min="9998" max="9998" width="9.109375" style="3" customWidth="1"/>
    <col min="9999" max="9999" width="14.441406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7.77734375" style="3" customWidth="1"/>
    <col min="10252" max="10252" width="7.5546875" style="3" customWidth="1"/>
    <col min="10253" max="10253" width="7.44140625" style="3" customWidth="1"/>
    <col min="10254" max="10254" width="9.109375" style="3" customWidth="1"/>
    <col min="10255" max="10255" width="14.441406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7.77734375" style="3" customWidth="1"/>
    <col min="10508" max="10508" width="7.5546875" style="3" customWidth="1"/>
    <col min="10509" max="10509" width="7.44140625" style="3" customWidth="1"/>
    <col min="10510" max="10510" width="9.109375" style="3" customWidth="1"/>
    <col min="10511" max="10511" width="14.441406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7.77734375" style="3" customWidth="1"/>
    <col min="10764" max="10764" width="7.5546875" style="3" customWidth="1"/>
    <col min="10765" max="10765" width="7.44140625" style="3" customWidth="1"/>
    <col min="10766" max="10766" width="9.109375" style="3" customWidth="1"/>
    <col min="10767" max="10767" width="14.441406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7.77734375" style="3" customWidth="1"/>
    <col min="11020" max="11020" width="7.5546875" style="3" customWidth="1"/>
    <col min="11021" max="11021" width="7.44140625" style="3" customWidth="1"/>
    <col min="11022" max="11022" width="9.109375" style="3" customWidth="1"/>
    <col min="11023" max="11023" width="14.441406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7.77734375" style="3" customWidth="1"/>
    <col min="11276" max="11276" width="7.5546875" style="3" customWidth="1"/>
    <col min="11277" max="11277" width="7.44140625" style="3" customWidth="1"/>
    <col min="11278" max="11278" width="9.109375" style="3" customWidth="1"/>
    <col min="11279" max="11279" width="14.441406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7.77734375" style="3" customWidth="1"/>
    <col min="11532" max="11532" width="7.5546875" style="3" customWidth="1"/>
    <col min="11533" max="11533" width="7.44140625" style="3" customWidth="1"/>
    <col min="11534" max="11534" width="9.109375" style="3" customWidth="1"/>
    <col min="11535" max="11535" width="14.441406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7.77734375" style="3" customWidth="1"/>
    <col min="11788" max="11788" width="7.5546875" style="3" customWidth="1"/>
    <col min="11789" max="11789" width="7.44140625" style="3" customWidth="1"/>
    <col min="11790" max="11790" width="9.109375" style="3" customWidth="1"/>
    <col min="11791" max="11791" width="14.441406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7.77734375" style="3" customWidth="1"/>
    <col min="12044" max="12044" width="7.5546875" style="3" customWidth="1"/>
    <col min="12045" max="12045" width="7.44140625" style="3" customWidth="1"/>
    <col min="12046" max="12046" width="9.109375" style="3" customWidth="1"/>
    <col min="12047" max="12047" width="14.441406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7.77734375" style="3" customWidth="1"/>
    <col min="12300" max="12300" width="7.5546875" style="3" customWidth="1"/>
    <col min="12301" max="12301" width="7.44140625" style="3" customWidth="1"/>
    <col min="12302" max="12302" width="9.109375" style="3" customWidth="1"/>
    <col min="12303" max="12303" width="14.441406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7.77734375" style="3" customWidth="1"/>
    <col min="12556" max="12556" width="7.5546875" style="3" customWidth="1"/>
    <col min="12557" max="12557" width="7.44140625" style="3" customWidth="1"/>
    <col min="12558" max="12558" width="9.109375" style="3" customWidth="1"/>
    <col min="12559" max="12559" width="14.441406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7.77734375" style="3" customWidth="1"/>
    <col min="12812" max="12812" width="7.5546875" style="3" customWidth="1"/>
    <col min="12813" max="12813" width="7.44140625" style="3" customWidth="1"/>
    <col min="12814" max="12814" width="9.109375" style="3" customWidth="1"/>
    <col min="12815" max="12815" width="14.441406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7.77734375" style="3" customWidth="1"/>
    <col min="13068" max="13068" width="7.5546875" style="3" customWidth="1"/>
    <col min="13069" max="13069" width="7.44140625" style="3" customWidth="1"/>
    <col min="13070" max="13070" width="9.109375" style="3" customWidth="1"/>
    <col min="13071" max="13071" width="14.441406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7.77734375" style="3" customWidth="1"/>
    <col min="13324" max="13324" width="7.5546875" style="3" customWidth="1"/>
    <col min="13325" max="13325" width="7.44140625" style="3" customWidth="1"/>
    <col min="13326" max="13326" width="9.109375" style="3" customWidth="1"/>
    <col min="13327" max="13327" width="14.441406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7.77734375" style="3" customWidth="1"/>
    <col min="13580" max="13580" width="7.5546875" style="3" customWidth="1"/>
    <col min="13581" max="13581" width="7.44140625" style="3" customWidth="1"/>
    <col min="13582" max="13582" width="9.109375" style="3" customWidth="1"/>
    <col min="13583" max="13583" width="14.441406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7.77734375" style="3" customWidth="1"/>
    <col min="13836" max="13836" width="7.5546875" style="3" customWidth="1"/>
    <col min="13837" max="13837" width="7.44140625" style="3" customWidth="1"/>
    <col min="13838" max="13838" width="9.109375" style="3" customWidth="1"/>
    <col min="13839" max="13839" width="14.441406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7.77734375" style="3" customWidth="1"/>
    <col min="14092" max="14092" width="7.5546875" style="3" customWidth="1"/>
    <col min="14093" max="14093" width="7.44140625" style="3" customWidth="1"/>
    <col min="14094" max="14094" width="9.109375" style="3" customWidth="1"/>
    <col min="14095" max="14095" width="14.441406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7.77734375" style="3" customWidth="1"/>
    <col min="14348" max="14348" width="7.5546875" style="3" customWidth="1"/>
    <col min="14349" max="14349" width="7.44140625" style="3" customWidth="1"/>
    <col min="14350" max="14350" width="9.109375" style="3" customWidth="1"/>
    <col min="14351" max="14351" width="14.441406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7.77734375" style="3" customWidth="1"/>
    <col min="14604" max="14604" width="7.5546875" style="3" customWidth="1"/>
    <col min="14605" max="14605" width="7.44140625" style="3" customWidth="1"/>
    <col min="14606" max="14606" width="9.109375" style="3" customWidth="1"/>
    <col min="14607" max="14607" width="14.441406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7.77734375" style="3" customWidth="1"/>
    <col min="14860" max="14860" width="7.5546875" style="3" customWidth="1"/>
    <col min="14861" max="14861" width="7.44140625" style="3" customWidth="1"/>
    <col min="14862" max="14862" width="9.109375" style="3" customWidth="1"/>
    <col min="14863" max="14863" width="14.441406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7.77734375" style="3" customWidth="1"/>
    <col min="15116" max="15116" width="7.5546875" style="3" customWidth="1"/>
    <col min="15117" max="15117" width="7.44140625" style="3" customWidth="1"/>
    <col min="15118" max="15118" width="9.109375" style="3" customWidth="1"/>
    <col min="15119" max="15119" width="14.441406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7.77734375" style="3" customWidth="1"/>
    <col min="15372" max="15372" width="7.5546875" style="3" customWidth="1"/>
    <col min="15373" max="15373" width="7.44140625" style="3" customWidth="1"/>
    <col min="15374" max="15374" width="9.109375" style="3" customWidth="1"/>
    <col min="15375" max="15375" width="14.441406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7.77734375" style="3" customWidth="1"/>
    <col min="15628" max="15628" width="7.5546875" style="3" customWidth="1"/>
    <col min="15629" max="15629" width="7.44140625" style="3" customWidth="1"/>
    <col min="15630" max="15630" width="9.109375" style="3" customWidth="1"/>
    <col min="15631" max="15631" width="14.441406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7.77734375" style="3" customWidth="1"/>
    <col min="15884" max="15884" width="7.5546875" style="3" customWidth="1"/>
    <col min="15885" max="15885" width="7.44140625" style="3" customWidth="1"/>
    <col min="15886" max="15886" width="9.109375" style="3" customWidth="1"/>
    <col min="15887" max="15887" width="14.441406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7.77734375" style="3" customWidth="1"/>
    <col min="16140" max="16140" width="7.5546875" style="3" customWidth="1"/>
    <col min="16141" max="16141" width="7.44140625" style="3" customWidth="1"/>
    <col min="16142" max="16142" width="9.109375" style="3" customWidth="1"/>
    <col min="16143" max="16143" width="14.4414062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200</v>
      </c>
      <c r="G14" s="121" t="str">
        <f>IF(F14&gt;0,VLOOKUP(F14,[2]ДовидникКФК!A$1:B$65536,2,FALSE),"")</f>
        <v>Служби технічного нагляду за будівництвом і капітальним ремонтом</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v>0</v>
      </c>
      <c r="N23" s="753"/>
      <c r="O23" s="754">
        <v>0</v>
      </c>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7.5546875" style="3" customWidth="1"/>
    <col min="13" max="14" width="7.44140625" style="3" customWidth="1"/>
    <col min="15" max="15" width="12.2187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7.5546875" style="3" customWidth="1"/>
    <col min="269" max="270" width="7.44140625" style="3" customWidth="1"/>
    <col min="271" max="271" width="12.2187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7.5546875" style="3" customWidth="1"/>
    <col min="525" max="526" width="7.44140625" style="3" customWidth="1"/>
    <col min="527" max="527" width="12.2187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7.5546875" style="3" customWidth="1"/>
    <col min="781" max="782" width="7.44140625" style="3" customWidth="1"/>
    <col min="783" max="783" width="12.2187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7.5546875" style="3" customWidth="1"/>
    <col min="1037" max="1038" width="7.44140625" style="3" customWidth="1"/>
    <col min="1039" max="1039" width="12.2187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7.5546875" style="3" customWidth="1"/>
    <col min="1293" max="1294" width="7.44140625" style="3" customWidth="1"/>
    <col min="1295" max="1295" width="12.2187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7.5546875" style="3" customWidth="1"/>
    <col min="1549" max="1550" width="7.44140625" style="3" customWidth="1"/>
    <col min="1551" max="1551" width="12.2187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7.5546875" style="3" customWidth="1"/>
    <col min="1805" max="1806" width="7.44140625" style="3" customWidth="1"/>
    <col min="1807" max="1807" width="12.2187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7.5546875" style="3" customWidth="1"/>
    <col min="2061" max="2062" width="7.44140625" style="3" customWidth="1"/>
    <col min="2063" max="2063" width="12.2187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7.5546875" style="3" customWidth="1"/>
    <col min="2317" max="2318" width="7.44140625" style="3" customWidth="1"/>
    <col min="2319" max="2319" width="12.2187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7.5546875" style="3" customWidth="1"/>
    <col min="2573" max="2574" width="7.44140625" style="3" customWidth="1"/>
    <col min="2575" max="2575" width="12.2187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7.5546875" style="3" customWidth="1"/>
    <col min="2829" max="2830" width="7.44140625" style="3" customWidth="1"/>
    <col min="2831" max="2831" width="12.2187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7.5546875" style="3" customWidth="1"/>
    <col min="3085" max="3086" width="7.44140625" style="3" customWidth="1"/>
    <col min="3087" max="3087" width="12.2187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7.5546875" style="3" customWidth="1"/>
    <col min="3341" max="3342" width="7.44140625" style="3" customWidth="1"/>
    <col min="3343" max="3343" width="12.2187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7.5546875" style="3" customWidth="1"/>
    <col min="3597" max="3598" width="7.44140625" style="3" customWidth="1"/>
    <col min="3599" max="3599" width="12.2187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7.5546875" style="3" customWidth="1"/>
    <col min="3853" max="3854" width="7.44140625" style="3" customWidth="1"/>
    <col min="3855" max="3855" width="12.2187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7.5546875" style="3" customWidth="1"/>
    <col min="4109" max="4110" width="7.44140625" style="3" customWidth="1"/>
    <col min="4111" max="4111" width="12.2187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7.5546875" style="3" customWidth="1"/>
    <col min="4365" max="4366" width="7.44140625" style="3" customWidth="1"/>
    <col min="4367" max="4367" width="12.2187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7.5546875" style="3" customWidth="1"/>
    <col min="4621" max="4622" width="7.44140625" style="3" customWidth="1"/>
    <col min="4623" max="4623" width="12.2187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7.5546875" style="3" customWidth="1"/>
    <col min="4877" max="4878" width="7.44140625" style="3" customWidth="1"/>
    <col min="4879" max="4879" width="12.2187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7.5546875" style="3" customWidth="1"/>
    <col min="5133" max="5134" width="7.44140625" style="3" customWidth="1"/>
    <col min="5135" max="5135" width="12.2187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7.5546875" style="3" customWidth="1"/>
    <col min="5389" max="5390" width="7.44140625" style="3" customWidth="1"/>
    <col min="5391" max="5391" width="12.2187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7.5546875" style="3" customWidth="1"/>
    <col min="5645" max="5646" width="7.44140625" style="3" customWidth="1"/>
    <col min="5647" max="5647" width="12.2187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7.5546875" style="3" customWidth="1"/>
    <col min="5901" max="5902" width="7.44140625" style="3" customWidth="1"/>
    <col min="5903" max="5903" width="12.2187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7.5546875" style="3" customWidth="1"/>
    <col min="6157" max="6158" width="7.44140625" style="3" customWidth="1"/>
    <col min="6159" max="6159" width="12.2187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7.5546875" style="3" customWidth="1"/>
    <col min="6413" max="6414" width="7.44140625" style="3" customWidth="1"/>
    <col min="6415" max="6415" width="12.2187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7.5546875" style="3" customWidth="1"/>
    <col min="6669" max="6670" width="7.44140625" style="3" customWidth="1"/>
    <col min="6671" max="6671" width="12.2187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7.5546875" style="3" customWidth="1"/>
    <col min="6925" max="6926" width="7.44140625" style="3" customWidth="1"/>
    <col min="6927" max="6927" width="12.2187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7.5546875" style="3" customWidth="1"/>
    <col min="7181" max="7182" width="7.44140625" style="3" customWidth="1"/>
    <col min="7183" max="7183" width="12.2187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7.5546875" style="3" customWidth="1"/>
    <col min="7437" max="7438" width="7.44140625" style="3" customWidth="1"/>
    <col min="7439" max="7439" width="12.2187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7.5546875" style="3" customWidth="1"/>
    <col min="7693" max="7694" width="7.44140625" style="3" customWidth="1"/>
    <col min="7695" max="7695" width="12.2187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7.5546875" style="3" customWidth="1"/>
    <col min="7949" max="7950" width="7.44140625" style="3" customWidth="1"/>
    <col min="7951" max="7951" width="12.2187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7.5546875" style="3" customWidth="1"/>
    <col min="8205" max="8206" width="7.44140625" style="3" customWidth="1"/>
    <col min="8207" max="8207" width="12.2187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7.5546875" style="3" customWidth="1"/>
    <col min="8461" max="8462" width="7.44140625" style="3" customWidth="1"/>
    <col min="8463" max="8463" width="12.2187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7.5546875" style="3" customWidth="1"/>
    <col min="8717" max="8718" width="7.44140625" style="3" customWidth="1"/>
    <col min="8719" max="8719" width="12.2187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7.5546875" style="3" customWidth="1"/>
    <col min="8973" max="8974" width="7.44140625" style="3" customWidth="1"/>
    <col min="8975" max="8975" width="12.2187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7.5546875" style="3" customWidth="1"/>
    <col min="9229" max="9230" width="7.44140625" style="3" customWidth="1"/>
    <col min="9231" max="9231" width="12.2187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7.5546875" style="3" customWidth="1"/>
    <col min="9485" max="9486" width="7.44140625" style="3" customWidth="1"/>
    <col min="9487" max="9487" width="12.2187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7.5546875" style="3" customWidth="1"/>
    <col min="9741" max="9742" width="7.44140625" style="3" customWidth="1"/>
    <col min="9743" max="9743" width="12.2187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7.5546875" style="3" customWidth="1"/>
    <col min="9997" max="9998" width="7.44140625" style="3" customWidth="1"/>
    <col min="9999" max="9999" width="12.2187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7.5546875" style="3" customWidth="1"/>
    <col min="10253" max="10254" width="7.44140625" style="3" customWidth="1"/>
    <col min="10255" max="10255" width="12.2187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7.5546875" style="3" customWidth="1"/>
    <col min="10509" max="10510" width="7.44140625" style="3" customWidth="1"/>
    <col min="10511" max="10511" width="12.2187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7.5546875" style="3" customWidth="1"/>
    <col min="10765" max="10766" width="7.44140625" style="3" customWidth="1"/>
    <col min="10767" max="10767" width="12.2187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7.5546875" style="3" customWidth="1"/>
    <col min="11021" max="11022" width="7.44140625" style="3" customWidth="1"/>
    <col min="11023" max="11023" width="12.2187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7.5546875" style="3" customWidth="1"/>
    <col min="11277" max="11278" width="7.44140625" style="3" customWidth="1"/>
    <col min="11279" max="11279" width="12.2187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7.5546875" style="3" customWidth="1"/>
    <col min="11533" max="11534" width="7.44140625" style="3" customWidth="1"/>
    <col min="11535" max="11535" width="12.2187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7.5546875" style="3" customWidth="1"/>
    <col min="11789" max="11790" width="7.44140625" style="3" customWidth="1"/>
    <col min="11791" max="11791" width="12.2187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7.5546875" style="3" customWidth="1"/>
    <col min="12045" max="12046" width="7.44140625" style="3" customWidth="1"/>
    <col min="12047" max="12047" width="12.2187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7.5546875" style="3" customWidth="1"/>
    <col min="12301" max="12302" width="7.44140625" style="3" customWidth="1"/>
    <col min="12303" max="12303" width="12.2187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7.5546875" style="3" customWidth="1"/>
    <col min="12557" max="12558" width="7.44140625" style="3" customWidth="1"/>
    <col min="12559" max="12559" width="12.2187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7.5546875" style="3" customWidth="1"/>
    <col min="12813" max="12814" width="7.44140625" style="3" customWidth="1"/>
    <col min="12815" max="12815" width="12.2187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7.5546875" style="3" customWidth="1"/>
    <col min="13069" max="13070" width="7.44140625" style="3" customWidth="1"/>
    <col min="13071" max="13071" width="12.2187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7.5546875" style="3" customWidth="1"/>
    <col min="13325" max="13326" width="7.44140625" style="3" customWidth="1"/>
    <col min="13327" max="13327" width="12.2187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7.5546875" style="3" customWidth="1"/>
    <col min="13581" max="13582" width="7.44140625" style="3" customWidth="1"/>
    <col min="13583" max="13583" width="12.2187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7.5546875" style="3" customWidth="1"/>
    <col min="13837" max="13838" width="7.44140625" style="3" customWidth="1"/>
    <col min="13839" max="13839" width="12.2187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7.5546875" style="3" customWidth="1"/>
    <col min="14093" max="14094" width="7.44140625" style="3" customWidth="1"/>
    <col min="14095" max="14095" width="12.2187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7.5546875" style="3" customWidth="1"/>
    <col min="14349" max="14350" width="7.44140625" style="3" customWidth="1"/>
    <col min="14351" max="14351" width="12.2187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7.5546875" style="3" customWidth="1"/>
    <col min="14605" max="14606" width="7.44140625" style="3" customWidth="1"/>
    <col min="14607" max="14607" width="12.2187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7.5546875" style="3" customWidth="1"/>
    <col min="14861" max="14862" width="7.44140625" style="3" customWidth="1"/>
    <col min="14863" max="14863" width="12.2187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7.5546875" style="3" customWidth="1"/>
    <col min="15117" max="15118" width="7.44140625" style="3" customWidth="1"/>
    <col min="15119" max="15119" width="12.2187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7.5546875" style="3" customWidth="1"/>
    <col min="15373" max="15374" width="7.44140625" style="3" customWidth="1"/>
    <col min="15375" max="15375" width="12.2187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7.5546875" style="3" customWidth="1"/>
    <col min="15629" max="15630" width="7.44140625" style="3" customWidth="1"/>
    <col min="15631" max="15631" width="12.2187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7.5546875" style="3" customWidth="1"/>
    <col min="15885" max="15886" width="7.44140625" style="3" customWidth="1"/>
    <col min="15887" max="15887" width="12.2187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7.5546875" style="3" customWidth="1"/>
    <col min="16141" max="16142" width="7.44140625" style="3" customWidth="1"/>
    <col min="16143" max="16143" width="12.2187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163</v>
      </c>
      <c r="G14" s="121" t="str">
        <f>IF(F14&gt;0,VLOOKUP(F14,[2]ДовидникКФК!A$1:B$65536,2,FALSE),"")</f>
        <v>Централізовані бухгалтеріі обласних, міських, районних відділів освіти</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v>0</v>
      </c>
      <c r="N23" s="753"/>
      <c r="O23" s="754">
        <v>0</v>
      </c>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199</v>
      </c>
      <c r="E15" s="23" t="str">
        <f>IF(D15&gt;0,VLOOKUP(D15,[2]ДовидникКФК!A$1:B$65536,2,FALSE),"")</f>
        <v>Методична робота, інші заходи у сфері народноі освіти</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1.4" x14ac:dyDescent="0.2">
      <c r="A23" s="39" t="s">
        <v>156</v>
      </c>
      <c r="B23" s="39" t="s">
        <v>27</v>
      </c>
      <c r="C23" s="40" t="s">
        <v>28</v>
      </c>
      <c r="D23" s="781">
        <f>D24+D58+D78+D83+D86</f>
        <v>410431</v>
      </c>
      <c r="E23" s="781">
        <v>410431</v>
      </c>
      <c r="F23" s="781">
        <f>F24+F58+F78+F83+F86</f>
        <v>0</v>
      </c>
      <c r="G23" s="781">
        <f>G24+G58+G78+G83+G86</f>
        <v>388205.09</v>
      </c>
      <c r="H23" s="781">
        <f>H24+H58+H78+H83+H86</f>
        <v>388205.09</v>
      </c>
      <c r="I23" s="781">
        <f>I24+I58+I78+I83+I86</f>
        <v>385014.24</v>
      </c>
      <c r="J23" s="41">
        <f>F23+G23-H23</f>
        <v>0</v>
      </c>
    </row>
    <row r="24" spans="1:12" s="12" customFormat="1" ht="20.399999999999999" x14ac:dyDescent="0.2">
      <c r="A24" s="35" t="s">
        <v>760</v>
      </c>
      <c r="B24" s="39">
        <v>2000</v>
      </c>
      <c r="C24" s="40" t="s">
        <v>29</v>
      </c>
      <c r="D24" s="781">
        <f t="shared" ref="D24:I24" si="0">D25+D30+D46+D49+D53+D57</f>
        <v>410431</v>
      </c>
      <c r="E24" s="189">
        <v>0</v>
      </c>
      <c r="F24" s="781">
        <f t="shared" si="0"/>
        <v>0</v>
      </c>
      <c r="G24" s="781">
        <f t="shared" si="0"/>
        <v>388205.09</v>
      </c>
      <c r="H24" s="781">
        <f t="shared" si="0"/>
        <v>388205.09</v>
      </c>
      <c r="I24" s="781">
        <f t="shared" si="0"/>
        <v>385014.24</v>
      </c>
      <c r="J24" s="41">
        <f t="shared" ref="J24:J86" si="1">F24+G24-H24</f>
        <v>0</v>
      </c>
    </row>
    <row r="25" spans="1:12" s="12" customFormat="1" ht="11.4" x14ac:dyDescent="0.2">
      <c r="A25" s="48" t="s">
        <v>30</v>
      </c>
      <c r="B25" s="39">
        <v>2100</v>
      </c>
      <c r="C25" s="40" t="s">
        <v>31</v>
      </c>
      <c r="D25" s="781">
        <f>D26+D29</f>
        <v>385336</v>
      </c>
      <c r="E25" s="189">
        <v>0</v>
      </c>
      <c r="F25" s="781">
        <f>F26+F29</f>
        <v>0</v>
      </c>
      <c r="G25" s="781">
        <f>G26+G29</f>
        <v>371002.25</v>
      </c>
      <c r="H25" s="781">
        <f>H26+H29</f>
        <v>371002.25</v>
      </c>
      <c r="I25" s="781">
        <f>I26+I29</f>
        <v>371002.25</v>
      </c>
      <c r="J25" s="41">
        <f t="shared" si="1"/>
        <v>0</v>
      </c>
    </row>
    <row r="26" spans="1:12" s="12" customFormat="1" ht="13.2" x14ac:dyDescent="0.3">
      <c r="A26" s="49" t="s">
        <v>32</v>
      </c>
      <c r="B26" s="50">
        <v>2110</v>
      </c>
      <c r="C26" s="133" t="s">
        <v>33</v>
      </c>
      <c r="D26" s="783">
        <f t="shared" ref="D26:I26" si="2">SUM(D27:D28)</f>
        <v>282712</v>
      </c>
      <c r="E26" s="784">
        <v>282712</v>
      </c>
      <c r="F26" s="783">
        <f t="shared" si="2"/>
        <v>0</v>
      </c>
      <c r="G26" s="783">
        <f t="shared" si="2"/>
        <v>282707.17</v>
      </c>
      <c r="H26" s="783">
        <f t="shared" si="2"/>
        <v>282707.17</v>
      </c>
      <c r="I26" s="783">
        <f t="shared" si="2"/>
        <v>282707.17</v>
      </c>
      <c r="J26" s="93">
        <f t="shared" si="1"/>
        <v>0</v>
      </c>
    </row>
    <row r="27" spans="1:12" s="12" customFormat="1" ht="20.399999999999999" x14ac:dyDescent="0.25">
      <c r="A27" s="51" t="s">
        <v>34</v>
      </c>
      <c r="B27" s="35">
        <v>2111</v>
      </c>
      <c r="C27" s="166" t="s">
        <v>35</v>
      </c>
      <c r="D27" s="846">
        <v>282712</v>
      </c>
      <c r="E27" s="189">
        <v>0</v>
      </c>
      <c r="F27" s="786">
        <v>0</v>
      </c>
      <c r="G27" s="786">
        <v>282707.17</v>
      </c>
      <c r="H27" s="786">
        <f>G27</f>
        <v>282707.17</v>
      </c>
      <c r="I27" s="786">
        <v>282707.17</v>
      </c>
      <c r="J27" s="128">
        <f t="shared" si="1"/>
        <v>0</v>
      </c>
    </row>
    <row r="28" spans="1:12" s="12" customFormat="1" ht="51" x14ac:dyDescent="0.3">
      <c r="A28" s="51" t="s">
        <v>36</v>
      </c>
      <c r="B28" s="35">
        <v>2112</v>
      </c>
      <c r="C28" s="166" t="s">
        <v>37</v>
      </c>
      <c r="D28" s="845"/>
      <c r="E28" s="787">
        <v>0</v>
      </c>
      <c r="F28" s="786">
        <v>0</v>
      </c>
      <c r="G28" s="786">
        <v>0</v>
      </c>
      <c r="H28" s="786">
        <v>0</v>
      </c>
      <c r="I28" s="786">
        <v>0</v>
      </c>
      <c r="J28" s="128">
        <f t="shared" si="1"/>
        <v>0</v>
      </c>
    </row>
    <row r="29" spans="1:12" s="12" customFormat="1" ht="30.6" x14ac:dyDescent="0.3">
      <c r="A29" s="52" t="s">
        <v>38</v>
      </c>
      <c r="B29" s="50">
        <v>2120</v>
      </c>
      <c r="C29" s="133" t="s">
        <v>39</v>
      </c>
      <c r="D29" s="788">
        <v>102624</v>
      </c>
      <c r="E29" s="789">
        <v>102624</v>
      </c>
      <c r="F29" s="790">
        <v>0</v>
      </c>
      <c r="G29" s="790">
        <v>88295.08</v>
      </c>
      <c r="H29" s="790">
        <f>G29</f>
        <v>88295.08</v>
      </c>
      <c r="I29" s="790">
        <v>88295.08</v>
      </c>
      <c r="J29" s="93">
        <f t="shared" si="1"/>
        <v>0</v>
      </c>
    </row>
    <row r="30" spans="1:12" s="12" customFormat="1" ht="11.25" customHeight="1" x14ac:dyDescent="0.2">
      <c r="A30" s="53" t="s">
        <v>40</v>
      </c>
      <c r="B30" s="39">
        <v>2200</v>
      </c>
      <c r="C30" s="40" t="s">
        <v>41</v>
      </c>
      <c r="D30" s="791">
        <f>SUM(D31:D37)+D43</f>
        <v>25095</v>
      </c>
      <c r="E30" s="189">
        <v>0</v>
      </c>
      <c r="F30" s="791">
        <f>SUM(F31:F37)+F43</f>
        <v>0</v>
      </c>
      <c r="G30" s="791">
        <f>SUM(G31:G37)+G43</f>
        <v>17202.84</v>
      </c>
      <c r="H30" s="791">
        <f>SUM(H31:H37)+H43</f>
        <v>17202.84</v>
      </c>
      <c r="I30" s="791">
        <f>SUM(I31:I37)+I43</f>
        <v>14011.990000000002</v>
      </c>
      <c r="J30" s="41">
        <f t="shared" si="1"/>
        <v>0</v>
      </c>
    </row>
    <row r="31" spans="1:12" s="12" customFormat="1" ht="12" customHeight="1" x14ac:dyDescent="0.3">
      <c r="A31" s="49" t="s">
        <v>42</v>
      </c>
      <c r="B31" s="50">
        <v>2210</v>
      </c>
      <c r="C31" s="133" t="s">
        <v>43</v>
      </c>
      <c r="D31" s="821">
        <v>4284</v>
      </c>
      <c r="E31" s="189">
        <v>0</v>
      </c>
      <c r="F31" s="790">
        <v>0</v>
      </c>
      <c r="G31" s="790">
        <v>4221.04</v>
      </c>
      <c r="H31" s="790">
        <f>G31</f>
        <v>4221.04</v>
      </c>
      <c r="I31" s="790">
        <v>1030.19</v>
      </c>
      <c r="J31" s="93">
        <f t="shared" si="1"/>
        <v>0</v>
      </c>
    </row>
    <row r="32" spans="1:12" s="12" customFormat="1" ht="51" x14ac:dyDescent="0.2">
      <c r="A32" s="49" t="s">
        <v>44</v>
      </c>
      <c r="B32" s="50">
        <v>2220</v>
      </c>
      <c r="C32" s="50">
        <v>100</v>
      </c>
      <c r="D32" s="790">
        <v>0</v>
      </c>
      <c r="E32" s="790">
        <v>0</v>
      </c>
      <c r="F32" s="790">
        <v>0</v>
      </c>
      <c r="G32" s="790">
        <v>0</v>
      </c>
      <c r="H32" s="790">
        <v>0</v>
      </c>
      <c r="I32" s="790">
        <v>0</v>
      </c>
      <c r="J32" s="93">
        <f t="shared" si="1"/>
        <v>0</v>
      </c>
    </row>
    <row r="33" spans="1:10" s="12" customFormat="1" ht="20.399999999999999" x14ac:dyDescent="0.2">
      <c r="A33" s="49" t="s">
        <v>45</v>
      </c>
      <c r="B33" s="50">
        <v>2230</v>
      </c>
      <c r="C33" s="50">
        <v>110</v>
      </c>
      <c r="D33" s="790">
        <v>0</v>
      </c>
      <c r="E33" s="790">
        <v>0</v>
      </c>
      <c r="F33" s="790">
        <v>0</v>
      </c>
      <c r="G33" s="790">
        <v>0</v>
      </c>
      <c r="H33" s="790">
        <v>0</v>
      </c>
      <c r="I33" s="790">
        <v>0</v>
      </c>
      <c r="J33" s="93">
        <f t="shared" si="1"/>
        <v>0</v>
      </c>
    </row>
    <row r="34" spans="1:10" s="12" customFormat="1" ht="40.799999999999997" x14ac:dyDescent="0.3">
      <c r="A34" s="49" t="s">
        <v>46</v>
      </c>
      <c r="B34" s="50">
        <v>2240</v>
      </c>
      <c r="C34" s="50">
        <v>120</v>
      </c>
      <c r="D34" s="847">
        <v>6180</v>
      </c>
      <c r="E34" s="189">
        <v>0</v>
      </c>
      <c r="F34" s="790">
        <v>0</v>
      </c>
      <c r="G34" s="790">
        <v>4837.41</v>
      </c>
      <c r="H34" s="790">
        <f>G34</f>
        <v>4837.41</v>
      </c>
      <c r="I34" s="790">
        <v>4837.41</v>
      </c>
      <c r="J34" s="93">
        <f t="shared" si="1"/>
        <v>0</v>
      </c>
    </row>
    <row r="35" spans="1:10" s="12" customFormat="1" ht="30.6" x14ac:dyDescent="0.2">
      <c r="A35" s="49" t="s">
        <v>47</v>
      </c>
      <c r="B35" s="50">
        <v>2250</v>
      </c>
      <c r="C35" s="50">
        <v>130</v>
      </c>
      <c r="D35" s="790">
        <v>0</v>
      </c>
      <c r="E35" s="783">
        <v>0</v>
      </c>
      <c r="F35" s="790">
        <v>0</v>
      </c>
      <c r="G35" s="790">
        <v>0</v>
      </c>
      <c r="H35" s="790">
        <v>0</v>
      </c>
      <c r="I35" s="790">
        <v>0</v>
      </c>
      <c r="J35" s="93">
        <f t="shared" si="1"/>
        <v>0</v>
      </c>
    </row>
    <row r="36" spans="1:10" s="12" customFormat="1" ht="51" x14ac:dyDescent="0.2">
      <c r="A36" s="52" t="s">
        <v>48</v>
      </c>
      <c r="B36" s="50">
        <v>2260</v>
      </c>
      <c r="C36" s="50">
        <v>140</v>
      </c>
      <c r="D36" s="790">
        <v>0</v>
      </c>
      <c r="E36" s="783">
        <v>0</v>
      </c>
      <c r="F36" s="790">
        <v>0</v>
      </c>
      <c r="G36" s="790">
        <v>0</v>
      </c>
      <c r="H36" s="790">
        <v>0</v>
      </c>
      <c r="I36" s="790">
        <v>0</v>
      </c>
      <c r="J36" s="93">
        <f t="shared" si="1"/>
        <v>0</v>
      </c>
    </row>
    <row r="37" spans="1:10" s="12" customFormat="1" ht="40.799999999999997" x14ac:dyDescent="0.2">
      <c r="A37" s="52" t="s">
        <v>49</v>
      </c>
      <c r="B37" s="50">
        <v>2270</v>
      </c>
      <c r="C37" s="50">
        <v>150</v>
      </c>
      <c r="D37" s="783">
        <f>SUM(D38:D42)</f>
        <v>14631</v>
      </c>
      <c r="E37" s="790">
        <v>14631</v>
      </c>
      <c r="F37" s="783">
        <f>SUM(F38:F42)</f>
        <v>0</v>
      </c>
      <c r="G37" s="783">
        <f>SUM(G38:G42)</f>
        <v>8144.39</v>
      </c>
      <c r="H37" s="783">
        <f>SUM(H38:H42)</f>
        <v>8144.39</v>
      </c>
      <c r="I37" s="783">
        <f>SUM(I38:I42)</f>
        <v>8144.39</v>
      </c>
      <c r="J37" s="93">
        <f t="shared" si="1"/>
        <v>0</v>
      </c>
    </row>
    <row r="38" spans="1:10" s="12" customFormat="1" ht="30.6" x14ac:dyDescent="0.3">
      <c r="A38" s="51" t="s">
        <v>50</v>
      </c>
      <c r="B38" s="35">
        <v>2271</v>
      </c>
      <c r="C38" s="35">
        <v>160</v>
      </c>
      <c r="D38" s="789">
        <v>9678</v>
      </c>
      <c r="E38" s="189">
        <v>0</v>
      </c>
      <c r="F38" s="786">
        <v>0</v>
      </c>
      <c r="G38" s="786">
        <v>4973.93</v>
      </c>
      <c r="H38" s="786">
        <f>G38</f>
        <v>4973.93</v>
      </c>
      <c r="I38" s="786">
        <v>4973.93</v>
      </c>
      <c r="J38" s="128">
        <f t="shared" si="1"/>
        <v>0</v>
      </c>
    </row>
    <row r="39" spans="1:10" s="12" customFormat="1" ht="51" x14ac:dyDescent="0.3">
      <c r="A39" s="51" t="s">
        <v>51</v>
      </c>
      <c r="B39" s="35">
        <v>2272</v>
      </c>
      <c r="C39" s="35">
        <v>170</v>
      </c>
      <c r="D39" s="784">
        <v>707</v>
      </c>
      <c r="E39" s="189">
        <v>0</v>
      </c>
      <c r="F39" s="786">
        <v>0</v>
      </c>
      <c r="G39" s="786">
        <v>378.92</v>
      </c>
      <c r="H39" s="786">
        <f>G39</f>
        <v>378.92</v>
      </c>
      <c r="I39" s="786">
        <v>378.92</v>
      </c>
      <c r="J39" s="128">
        <f t="shared" si="1"/>
        <v>0</v>
      </c>
    </row>
    <row r="40" spans="1:10" s="12" customFormat="1" ht="30.6" x14ac:dyDescent="0.3">
      <c r="A40" s="51" t="s">
        <v>52</v>
      </c>
      <c r="B40" s="35">
        <v>2273</v>
      </c>
      <c r="C40" s="35">
        <v>180</v>
      </c>
      <c r="D40" s="789">
        <v>4246</v>
      </c>
      <c r="E40" s="189">
        <v>0</v>
      </c>
      <c r="F40" s="786">
        <v>0</v>
      </c>
      <c r="G40" s="786">
        <v>2791.54</v>
      </c>
      <c r="H40" s="786">
        <f>G40</f>
        <v>2791.54</v>
      </c>
      <c r="I40" s="786">
        <v>2791.54</v>
      </c>
      <c r="J40" s="128">
        <f t="shared" si="1"/>
        <v>0</v>
      </c>
    </row>
    <row r="41" spans="1:10" s="12" customFormat="1" ht="30.6" x14ac:dyDescent="0.2">
      <c r="A41" s="51" t="s">
        <v>53</v>
      </c>
      <c r="B41" s="35">
        <v>2274</v>
      </c>
      <c r="C41" s="35">
        <v>190</v>
      </c>
      <c r="D41" s="786">
        <v>0</v>
      </c>
      <c r="E41" s="787">
        <v>0</v>
      </c>
      <c r="F41" s="786">
        <v>0</v>
      </c>
      <c r="G41" s="786">
        <v>0</v>
      </c>
      <c r="H41" s="786">
        <v>0</v>
      </c>
      <c r="I41" s="786">
        <v>0</v>
      </c>
      <c r="J41" s="128">
        <f t="shared" si="1"/>
        <v>0</v>
      </c>
    </row>
    <row r="42" spans="1:10" s="12" customFormat="1" ht="30.6" x14ac:dyDescent="0.2">
      <c r="A42" s="51" t="s">
        <v>54</v>
      </c>
      <c r="B42" s="35">
        <v>2275</v>
      </c>
      <c r="C42" s="35">
        <v>200</v>
      </c>
      <c r="D42" s="786">
        <v>0</v>
      </c>
      <c r="E42" s="787">
        <v>0</v>
      </c>
      <c r="F42" s="786">
        <v>0</v>
      </c>
      <c r="G42" s="786">
        <v>0</v>
      </c>
      <c r="H42" s="786">
        <v>0</v>
      </c>
      <c r="I42" s="786">
        <v>0</v>
      </c>
      <c r="J42" s="128">
        <f t="shared" si="1"/>
        <v>0</v>
      </c>
    </row>
    <row r="43" spans="1:10" s="12" customFormat="1" ht="13.5" customHeight="1" x14ac:dyDescent="0.2">
      <c r="A43" s="52" t="s">
        <v>55</v>
      </c>
      <c r="B43" s="50">
        <v>2280</v>
      </c>
      <c r="C43" s="50">
        <v>210</v>
      </c>
      <c r="D43" s="783">
        <f>SUM(D44:D45)</f>
        <v>0</v>
      </c>
      <c r="E43" s="783">
        <v>0</v>
      </c>
      <c r="F43" s="783">
        <f>SUM(F44:F45)</f>
        <v>0</v>
      </c>
      <c r="G43" s="783">
        <f>SUM(G44:G45)</f>
        <v>0</v>
      </c>
      <c r="H43" s="783">
        <f>SUM(H44:H45)</f>
        <v>0</v>
      </c>
      <c r="I43" s="783">
        <f>SUM(I44:I45)</f>
        <v>0</v>
      </c>
      <c r="J43" s="93">
        <f t="shared" si="1"/>
        <v>0</v>
      </c>
    </row>
    <row r="44" spans="1:10" s="12" customFormat="1" ht="12.75" customHeight="1" x14ac:dyDescent="0.2">
      <c r="A44" s="134" t="s">
        <v>56</v>
      </c>
      <c r="B44" s="35">
        <v>2281</v>
      </c>
      <c r="C44" s="35">
        <v>220</v>
      </c>
      <c r="D44" s="786">
        <v>0</v>
      </c>
      <c r="E44" s="786">
        <v>0</v>
      </c>
      <c r="F44" s="786">
        <v>0</v>
      </c>
      <c r="G44" s="786">
        <v>0</v>
      </c>
      <c r="H44" s="786">
        <v>0</v>
      </c>
      <c r="I44" s="786">
        <v>0</v>
      </c>
      <c r="J44" s="128">
        <f t="shared" si="1"/>
        <v>0</v>
      </c>
    </row>
    <row r="45" spans="1:10" s="12" customFormat="1" ht="12.75" customHeight="1" x14ac:dyDescent="0.2">
      <c r="A45" s="67" t="s">
        <v>57</v>
      </c>
      <c r="B45" s="35">
        <v>2282</v>
      </c>
      <c r="C45" s="35">
        <v>230</v>
      </c>
      <c r="D45" s="786">
        <v>0</v>
      </c>
      <c r="E45" s="786">
        <v>0</v>
      </c>
      <c r="F45" s="786">
        <v>0</v>
      </c>
      <c r="G45" s="786">
        <v>0</v>
      </c>
      <c r="H45" s="786">
        <v>0</v>
      </c>
      <c r="I45" s="786">
        <v>0</v>
      </c>
      <c r="J45" s="128">
        <f t="shared" si="1"/>
        <v>0</v>
      </c>
    </row>
    <row r="46" spans="1:10" s="12" customFormat="1" ht="40.799999999999997" x14ac:dyDescent="0.2">
      <c r="A46" s="48" t="s">
        <v>58</v>
      </c>
      <c r="B46" s="39">
        <v>2400</v>
      </c>
      <c r="C46" s="39">
        <v>240</v>
      </c>
      <c r="D46" s="791">
        <f t="shared" ref="D46:I46" si="3">SUM(D47:D48)</f>
        <v>0</v>
      </c>
      <c r="E46" s="791">
        <f t="shared" si="3"/>
        <v>0</v>
      </c>
      <c r="F46" s="791">
        <f t="shared" si="3"/>
        <v>0</v>
      </c>
      <c r="G46" s="791">
        <f t="shared" si="3"/>
        <v>0</v>
      </c>
      <c r="H46" s="791">
        <f t="shared" si="3"/>
        <v>0</v>
      </c>
      <c r="I46" s="791">
        <f t="shared" si="3"/>
        <v>0</v>
      </c>
      <c r="J46" s="41">
        <f t="shared" si="1"/>
        <v>0</v>
      </c>
    </row>
    <row r="47" spans="1:10" s="12" customFormat="1" ht="51" x14ac:dyDescent="0.2">
      <c r="A47" s="55" t="s">
        <v>59</v>
      </c>
      <c r="B47" s="50">
        <v>2410</v>
      </c>
      <c r="C47" s="50">
        <v>250</v>
      </c>
      <c r="D47" s="790">
        <v>0</v>
      </c>
      <c r="E47" s="783">
        <v>0</v>
      </c>
      <c r="F47" s="790">
        <v>0</v>
      </c>
      <c r="G47" s="790">
        <v>0</v>
      </c>
      <c r="H47" s="790">
        <v>0</v>
      </c>
      <c r="I47" s="790">
        <v>0</v>
      </c>
      <c r="J47" s="93">
        <f t="shared" si="1"/>
        <v>0</v>
      </c>
    </row>
    <row r="48" spans="1:10" s="12" customFormat="1" ht="51" x14ac:dyDescent="0.2">
      <c r="A48" s="55" t="s">
        <v>60</v>
      </c>
      <c r="B48" s="50">
        <v>2420</v>
      </c>
      <c r="C48" s="50">
        <v>260</v>
      </c>
      <c r="D48" s="790">
        <v>0</v>
      </c>
      <c r="E48" s="783">
        <v>0</v>
      </c>
      <c r="F48" s="790">
        <v>0</v>
      </c>
      <c r="G48" s="790">
        <v>0</v>
      </c>
      <c r="H48" s="790">
        <v>0</v>
      </c>
      <c r="I48" s="790">
        <v>0</v>
      </c>
      <c r="J48" s="93">
        <f t="shared" si="1"/>
        <v>0</v>
      </c>
    </row>
    <row r="49" spans="1:10" s="12" customFormat="1" ht="12" customHeight="1" x14ac:dyDescent="0.2">
      <c r="A49" s="56" t="s">
        <v>61</v>
      </c>
      <c r="B49" s="39">
        <v>2600</v>
      </c>
      <c r="C49" s="39">
        <v>270</v>
      </c>
      <c r="D49" s="188">
        <f t="shared" ref="D49:I49" si="4">SUM(D50:D52)</f>
        <v>0</v>
      </c>
      <c r="E49" s="188">
        <f t="shared" si="4"/>
        <v>0</v>
      </c>
      <c r="F49" s="188">
        <f t="shared" si="4"/>
        <v>0</v>
      </c>
      <c r="G49" s="188">
        <f t="shared" si="4"/>
        <v>0</v>
      </c>
      <c r="H49" s="188">
        <f t="shared" si="4"/>
        <v>0</v>
      </c>
      <c r="I49" s="188">
        <f t="shared" si="4"/>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5">SUM(D54:D56)</f>
        <v>0</v>
      </c>
      <c r="E53" s="192">
        <v>0</v>
      </c>
      <c r="F53" s="191">
        <f t="shared" si="5"/>
        <v>0</v>
      </c>
      <c r="G53" s="191">
        <f t="shared" si="5"/>
        <v>0</v>
      </c>
      <c r="H53" s="191">
        <f t="shared" si="5"/>
        <v>0</v>
      </c>
      <c r="I53" s="191">
        <f t="shared" si="5"/>
        <v>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189">
        <v>0</v>
      </c>
      <c r="E56" s="190">
        <v>0</v>
      </c>
      <c r="F56" s="189">
        <v>0</v>
      </c>
      <c r="G56" s="189">
        <v>0</v>
      </c>
      <c r="H56" s="189">
        <v>0</v>
      </c>
      <c r="I56" s="189">
        <v>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6">D59+D73</f>
        <v>0</v>
      </c>
      <c r="E58" s="191">
        <f t="shared" si="6"/>
        <v>0</v>
      </c>
      <c r="F58" s="191">
        <f t="shared" si="6"/>
        <v>0</v>
      </c>
      <c r="G58" s="191">
        <f t="shared" si="6"/>
        <v>0</v>
      </c>
      <c r="H58" s="191">
        <f t="shared" si="6"/>
        <v>0</v>
      </c>
      <c r="I58" s="191">
        <f t="shared" si="6"/>
        <v>0</v>
      </c>
      <c r="J58" s="41">
        <f t="shared" si="1"/>
        <v>0</v>
      </c>
    </row>
    <row r="59" spans="1:10" s="12" customFormat="1" ht="30.6" x14ac:dyDescent="0.2">
      <c r="A59" s="48" t="s">
        <v>71</v>
      </c>
      <c r="B59" s="39">
        <v>3100</v>
      </c>
      <c r="C59" s="39">
        <v>370</v>
      </c>
      <c r="D59" s="191">
        <f t="shared" ref="D59:I59" si="7">D60+D61+D64+D67+D71+D72</f>
        <v>0</v>
      </c>
      <c r="E59" s="191">
        <f t="shared" si="7"/>
        <v>0</v>
      </c>
      <c r="F59" s="191">
        <f t="shared" si="7"/>
        <v>0</v>
      </c>
      <c r="G59" s="191">
        <f t="shared" si="7"/>
        <v>0</v>
      </c>
      <c r="H59" s="191">
        <f t="shared" si="7"/>
        <v>0</v>
      </c>
      <c r="I59" s="191">
        <f t="shared" si="7"/>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8">SUM(D62:D63)</f>
        <v>0</v>
      </c>
      <c r="E61" s="193">
        <f t="shared" si="8"/>
        <v>0</v>
      </c>
      <c r="F61" s="193">
        <f t="shared" si="8"/>
        <v>0</v>
      </c>
      <c r="G61" s="193">
        <f t="shared" si="8"/>
        <v>0</v>
      </c>
      <c r="H61" s="193">
        <f t="shared" si="8"/>
        <v>0</v>
      </c>
      <c r="I61" s="193">
        <f t="shared" si="8"/>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9">SUM(D65:D66)</f>
        <v>0</v>
      </c>
      <c r="E64" s="190">
        <f t="shared" si="9"/>
        <v>0</v>
      </c>
      <c r="F64" s="190">
        <f t="shared" si="9"/>
        <v>0</v>
      </c>
      <c r="G64" s="190">
        <f t="shared" si="9"/>
        <v>0</v>
      </c>
      <c r="H64" s="190">
        <f t="shared" si="9"/>
        <v>0</v>
      </c>
      <c r="I64" s="190">
        <f t="shared" si="9"/>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0">SUM(D68:D70)</f>
        <v>0</v>
      </c>
      <c r="E67" s="190">
        <f t="shared" si="10"/>
        <v>0</v>
      </c>
      <c r="F67" s="190">
        <f t="shared" si="10"/>
        <v>0</v>
      </c>
      <c r="G67" s="190">
        <f t="shared" si="10"/>
        <v>0</v>
      </c>
      <c r="H67" s="190">
        <f t="shared" si="10"/>
        <v>0</v>
      </c>
      <c r="I67" s="190">
        <f t="shared" si="10"/>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1">SUM(D74:D77)</f>
        <v>0</v>
      </c>
      <c r="E73" s="191">
        <f t="shared" si="11"/>
        <v>0</v>
      </c>
      <c r="F73" s="191">
        <f t="shared" si="11"/>
        <v>0</v>
      </c>
      <c r="G73" s="191">
        <f t="shared" si="11"/>
        <v>0</v>
      </c>
      <c r="H73" s="191">
        <f t="shared" si="11"/>
        <v>0</v>
      </c>
      <c r="I73" s="191">
        <f t="shared" si="11"/>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2">SUM(D79)</f>
        <v>0</v>
      </c>
      <c r="E78" s="196">
        <f t="shared" si="12"/>
        <v>0</v>
      </c>
      <c r="F78" s="196">
        <f t="shared" si="12"/>
        <v>0</v>
      </c>
      <c r="G78" s="196">
        <f t="shared" si="12"/>
        <v>0</v>
      </c>
      <c r="H78" s="196">
        <f t="shared" si="12"/>
        <v>0</v>
      </c>
      <c r="I78" s="196">
        <f t="shared" si="12"/>
        <v>0</v>
      </c>
      <c r="J78" s="41">
        <f t="shared" si="1"/>
        <v>0</v>
      </c>
    </row>
    <row r="79" spans="1:10" s="12" customFormat="1" ht="30.6" x14ac:dyDescent="0.2">
      <c r="A79" s="49" t="s">
        <v>88</v>
      </c>
      <c r="B79" s="50">
        <v>4110</v>
      </c>
      <c r="C79" s="50">
        <v>570</v>
      </c>
      <c r="D79" s="190">
        <f t="shared" ref="D79:I79" si="13">SUM(D80:D82)</f>
        <v>0</v>
      </c>
      <c r="E79" s="190">
        <f t="shared" si="13"/>
        <v>0</v>
      </c>
      <c r="F79" s="190">
        <f t="shared" si="13"/>
        <v>0</v>
      </c>
      <c r="G79" s="190">
        <f t="shared" si="13"/>
        <v>0</v>
      </c>
      <c r="H79" s="190">
        <f t="shared" si="13"/>
        <v>0</v>
      </c>
      <c r="I79" s="190">
        <f t="shared" si="13"/>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4">D84</f>
        <v>0</v>
      </c>
      <c r="E83" s="191">
        <f t="shared" si="14"/>
        <v>0</v>
      </c>
      <c r="F83" s="191">
        <f t="shared" si="14"/>
        <v>0</v>
      </c>
      <c r="G83" s="191">
        <f t="shared" si="14"/>
        <v>0</v>
      </c>
      <c r="H83" s="191">
        <f t="shared" si="14"/>
        <v>0</v>
      </c>
      <c r="I83" s="191">
        <f t="shared" si="14"/>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E23-E26-E29-E37</f>
        <v>10464</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6.77734375" style="3" customWidth="1"/>
    <col min="13" max="13" width="7.44140625" style="3" customWidth="1"/>
    <col min="14" max="14" width="9.109375" style="3" customWidth="1"/>
    <col min="15" max="15" width="12.441406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6.77734375" style="3" customWidth="1"/>
    <col min="269" max="269" width="7.44140625" style="3" customWidth="1"/>
    <col min="270" max="270" width="9.109375" style="3" customWidth="1"/>
    <col min="271" max="271" width="12.441406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6.77734375" style="3" customWidth="1"/>
    <col min="525" max="525" width="7.44140625" style="3" customWidth="1"/>
    <col min="526" max="526" width="9.109375" style="3" customWidth="1"/>
    <col min="527" max="527" width="12.441406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6.77734375" style="3" customWidth="1"/>
    <col min="781" max="781" width="7.44140625" style="3" customWidth="1"/>
    <col min="782" max="782" width="9.109375" style="3" customWidth="1"/>
    <col min="783" max="783" width="12.441406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6.77734375" style="3" customWidth="1"/>
    <col min="1037" max="1037" width="7.44140625" style="3" customWidth="1"/>
    <col min="1038" max="1038" width="9.109375" style="3" customWidth="1"/>
    <col min="1039" max="1039" width="12.441406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6.77734375" style="3" customWidth="1"/>
    <col min="1293" max="1293" width="7.44140625" style="3" customWidth="1"/>
    <col min="1294" max="1294" width="9.109375" style="3" customWidth="1"/>
    <col min="1295" max="1295" width="12.441406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6.77734375" style="3" customWidth="1"/>
    <col min="1549" max="1549" width="7.44140625" style="3" customWidth="1"/>
    <col min="1550" max="1550" width="9.109375" style="3" customWidth="1"/>
    <col min="1551" max="1551" width="12.441406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6.77734375" style="3" customWidth="1"/>
    <col min="1805" max="1805" width="7.44140625" style="3" customWidth="1"/>
    <col min="1806" max="1806" width="9.109375" style="3" customWidth="1"/>
    <col min="1807" max="1807" width="12.441406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6.77734375" style="3" customWidth="1"/>
    <col min="2061" max="2061" width="7.44140625" style="3" customWidth="1"/>
    <col min="2062" max="2062" width="9.109375" style="3" customWidth="1"/>
    <col min="2063" max="2063" width="12.441406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6.77734375" style="3" customWidth="1"/>
    <col min="2317" max="2317" width="7.44140625" style="3" customWidth="1"/>
    <col min="2318" max="2318" width="9.109375" style="3" customWidth="1"/>
    <col min="2319" max="2319" width="12.441406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6.77734375" style="3" customWidth="1"/>
    <col min="2573" max="2573" width="7.44140625" style="3" customWidth="1"/>
    <col min="2574" max="2574" width="9.109375" style="3" customWidth="1"/>
    <col min="2575" max="2575" width="12.441406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6.77734375" style="3" customWidth="1"/>
    <col min="2829" max="2829" width="7.44140625" style="3" customWidth="1"/>
    <col min="2830" max="2830" width="9.109375" style="3" customWidth="1"/>
    <col min="2831" max="2831" width="12.441406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6.77734375" style="3" customWidth="1"/>
    <col min="3085" max="3085" width="7.44140625" style="3" customWidth="1"/>
    <col min="3086" max="3086" width="9.109375" style="3" customWidth="1"/>
    <col min="3087" max="3087" width="12.441406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6.77734375" style="3" customWidth="1"/>
    <col min="3341" max="3341" width="7.44140625" style="3" customWidth="1"/>
    <col min="3342" max="3342" width="9.109375" style="3" customWidth="1"/>
    <col min="3343" max="3343" width="12.441406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6.77734375" style="3" customWidth="1"/>
    <col min="3597" max="3597" width="7.44140625" style="3" customWidth="1"/>
    <col min="3598" max="3598" width="9.109375" style="3" customWidth="1"/>
    <col min="3599" max="3599" width="12.441406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6.77734375" style="3" customWidth="1"/>
    <col min="3853" max="3853" width="7.44140625" style="3" customWidth="1"/>
    <col min="3854" max="3854" width="9.109375" style="3" customWidth="1"/>
    <col min="3855" max="3855" width="12.441406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6.77734375" style="3" customWidth="1"/>
    <col min="4109" max="4109" width="7.44140625" style="3" customWidth="1"/>
    <col min="4110" max="4110" width="9.109375" style="3" customWidth="1"/>
    <col min="4111" max="4111" width="12.441406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6.77734375" style="3" customWidth="1"/>
    <col min="4365" max="4365" width="7.44140625" style="3" customWidth="1"/>
    <col min="4366" max="4366" width="9.109375" style="3" customWidth="1"/>
    <col min="4367" max="4367" width="12.441406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6.77734375" style="3" customWidth="1"/>
    <col min="4621" max="4621" width="7.44140625" style="3" customWidth="1"/>
    <col min="4622" max="4622" width="9.109375" style="3" customWidth="1"/>
    <col min="4623" max="4623" width="12.441406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6.77734375" style="3" customWidth="1"/>
    <col min="4877" max="4877" width="7.44140625" style="3" customWidth="1"/>
    <col min="4878" max="4878" width="9.109375" style="3" customWidth="1"/>
    <col min="4879" max="4879" width="12.441406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6.77734375" style="3" customWidth="1"/>
    <col min="5133" max="5133" width="7.44140625" style="3" customWidth="1"/>
    <col min="5134" max="5134" width="9.109375" style="3" customWidth="1"/>
    <col min="5135" max="5135" width="12.441406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6.77734375" style="3" customWidth="1"/>
    <col min="5389" max="5389" width="7.44140625" style="3" customWidth="1"/>
    <col min="5390" max="5390" width="9.109375" style="3" customWidth="1"/>
    <col min="5391" max="5391" width="12.441406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6.77734375" style="3" customWidth="1"/>
    <col min="5645" max="5645" width="7.44140625" style="3" customWidth="1"/>
    <col min="5646" max="5646" width="9.109375" style="3" customWidth="1"/>
    <col min="5647" max="5647" width="12.441406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6.77734375" style="3" customWidth="1"/>
    <col min="5901" max="5901" width="7.44140625" style="3" customWidth="1"/>
    <col min="5902" max="5902" width="9.109375" style="3" customWidth="1"/>
    <col min="5903" max="5903" width="12.441406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6.77734375" style="3" customWidth="1"/>
    <col min="6157" max="6157" width="7.44140625" style="3" customWidth="1"/>
    <col min="6158" max="6158" width="9.109375" style="3" customWidth="1"/>
    <col min="6159" max="6159" width="12.441406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6.77734375" style="3" customWidth="1"/>
    <col min="6413" max="6413" width="7.44140625" style="3" customWidth="1"/>
    <col min="6414" max="6414" width="9.109375" style="3" customWidth="1"/>
    <col min="6415" max="6415" width="12.441406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6.77734375" style="3" customWidth="1"/>
    <col min="6669" max="6669" width="7.44140625" style="3" customWidth="1"/>
    <col min="6670" max="6670" width="9.109375" style="3" customWidth="1"/>
    <col min="6671" max="6671" width="12.441406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6.77734375" style="3" customWidth="1"/>
    <col min="6925" max="6925" width="7.44140625" style="3" customWidth="1"/>
    <col min="6926" max="6926" width="9.109375" style="3" customWidth="1"/>
    <col min="6927" max="6927" width="12.441406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6.77734375" style="3" customWidth="1"/>
    <col min="7181" max="7181" width="7.44140625" style="3" customWidth="1"/>
    <col min="7182" max="7182" width="9.109375" style="3" customWidth="1"/>
    <col min="7183" max="7183" width="12.441406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6.77734375" style="3" customWidth="1"/>
    <col min="7437" max="7437" width="7.44140625" style="3" customWidth="1"/>
    <col min="7438" max="7438" width="9.109375" style="3" customWidth="1"/>
    <col min="7439" max="7439" width="12.441406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6.77734375" style="3" customWidth="1"/>
    <col min="7693" max="7693" width="7.44140625" style="3" customWidth="1"/>
    <col min="7694" max="7694" width="9.109375" style="3" customWidth="1"/>
    <col min="7695" max="7695" width="12.441406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6.77734375" style="3" customWidth="1"/>
    <col min="7949" max="7949" width="7.44140625" style="3" customWidth="1"/>
    <col min="7950" max="7950" width="9.109375" style="3" customWidth="1"/>
    <col min="7951" max="7951" width="12.441406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6.77734375" style="3" customWidth="1"/>
    <col min="8205" max="8205" width="7.44140625" style="3" customWidth="1"/>
    <col min="8206" max="8206" width="9.109375" style="3" customWidth="1"/>
    <col min="8207" max="8207" width="12.441406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6.77734375" style="3" customWidth="1"/>
    <col min="8461" max="8461" width="7.44140625" style="3" customWidth="1"/>
    <col min="8462" max="8462" width="9.109375" style="3" customWidth="1"/>
    <col min="8463" max="8463" width="12.441406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6.77734375" style="3" customWidth="1"/>
    <col min="8717" max="8717" width="7.44140625" style="3" customWidth="1"/>
    <col min="8718" max="8718" width="9.109375" style="3" customWidth="1"/>
    <col min="8719" max="8719" width="12.441406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6.77734375" style="3" customWidth="1"/>
    <col min="8973" max="8973" width="7.44140625" style="3" customWidth="1"/>
    <col min="8974" max="8974" width="9.109375" style="3" customWidth="1"/>
    <col min="8975" max="8975" width="12.441406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6.77734375" style="3" customWidth="1"/>
    <col min="9229" max="9229" width="7.44140625" style="3" customWidth="1"/>
    <col min="9230" max="9230" width="9.109375" style="3" customWidth="1"/>
    <col min="9231" max="9231" width="12.441406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6.77734375" style="3" customWidth="1"/>
    <col min="9485" max="9485" width="7.44140625" style="3" customWidth="1"/>
    <col min="9486" max="9486" width="9.109375" style="3" customWidth="1"/>
    <col min="9487" max="9487" width="12.441406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6.77734375" style="3" customWidth="1"/>
    <col min="9741" max="9741" width="7.44140625" style="3" customWidth="1"/>
    <col min="9742" max="9742" width="9.109375" style="3" customWidth="1"/>
    <col min="9743" max="9743" width="12.441406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6.77734375" style="3" customWidth="1"/>
    <col min="9997" max="9997" width="7.44140625" style="3" customWidth="1"/>
    <col min="9998" max="9998" width="9.109375" style="3" customWidth="1"/>
    <col min="9999" max="9999" width="12.441406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6.77734375" style="3" customWidth="1"/>
    <col min="10253" max="10253" width="7.44140625" style="3" customWidth="1"/>
    <col min="10254" max="10254" width="9.109375" style="3" customWidth="1"/>
    <col min="10255" max="10255" width="12.441406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6.77734375" style="3" customWidth="1"/>
    <col min="10509" max="10509" width="7.44140625" style="3" customWidth="1"/>
    <col min="10510" max="10510" width="9.109375" style="3" customWidth="1"/>
    <col min="10511" max="10511" width="12.441406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6.77734375" style="3" customWidth="1"/>
    <col min="10765" max="10765" width="7.44140625" style="3" customWidth="1"/>
    <col min="10766" max="10766" width="9.109375" style="3" customWidth="1"/>
    <col min="10767" max="10767" width="12.441406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6.77734375" style="3" customWidth="1"/>
    <col min="11021" max="11021" width="7.44140625" style="3" customWidth="1"/>
    <col min="11022" max="11022" width="9.109375" style="3" customWidth="1"/>
    <col min="11023" max="11023" width="12.441406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6.77734375" style="3" customWidth="1"/>
    <col min="11277" max="11277" width="7.44140625" style="3" customWidth="1"/>
    <col min="11278" max="11278" width="9.109375" style="3" customWidth="1"/>
    <col min="11279" max="11279" width="12.441406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6.77734375" style="3" customWidth="1"/>
    <col min="11533" max="11533" width="7.44140625" style="3" customWidth="1"/>
    <col min="11534" max="11534" width="9.109375" style="3" customWidth="1"/>
    <col min="11535" max="11535" width="12.441406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6.77734375" style="3" customWidth="1"/>
    <col min="11789" max="11789" width="7.44140625" style="3" customWidth="1"/>
    <col min="11790" max="11790" width="9.109375" style="3" customWidth="1"/>
    <col min="11791" max="11791" width="12.441406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6.77734375" style="3" customWidth="1"/>
    <col min="12045" max="12045" width="7.44140625" style="3" customWidth="1"/>
    <col min="12046" max="12046" width="9.109375" style="3" customWidth="1"/>
    <col min="12047" max="12047" width="12.441406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6.77734375" style="3" customWidth="1"/>
    <col min="12301" max="12301" width="7.44140625" style="3" customWidth="1"/>
    <col min="12302" max="12302" width="9.109375" style="3" customWidth="1"/>
    <col min="12303" max="12303" width="12.441406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6.77734375" style="3" customWidth="1"/>
    <col min="12557" max="12557" width="7.44140625" style="3" customWidth="1"/>
    <col min="12558" max="12558" width="9.109375" style="3" customWidth="1"/>
    <col min="12559" max="12559" width="12.441406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6.77734375" style="3" customWidth="1"/>
    <col min="12813" max="12813" width="7.44140625" style="3" customWidth="1"/>
    <col min="12814" max="12814" width="9.109375" style="3" customWidth="1"/>
    <col min="12815" max="12815" width="12.441406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6.77734375" style="3" customWidth="1"/>
    <col min="13069" max="13069" width="7.44140625" style="3" customWidth="1"/>
    <col min="13070" max="13070" width="9.109375" style="3" customWidth="1"/>
    <col min="13071" max="13071" width="12.441406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6.77734375" style="3" customWidth="1"/>
    <col min="13325" max="13325" width="7.44140625" style="3" customWidth="1"/>
    <col min="13326" max="13326" width="9.109375" style="3" customWidth="1"/>
    <col min="13327" max="13327" width="12.441406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6.77734375" style="3" customWidth="1"/>
    <col min="13581" max="13581" width="7.44140625" style="3" customWidth="1"/>
    <col min="13582" max="13582" width="9.109375" style="3" customWidth="1"/>
    <col min="13583" max="13583" width="12.441406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6.77734375" style="3" customWidth="1"/>
    <col min="13837" max="13837" width="7.44140625" style="3" customWidth="1"/>
    <col min="13838" max="13838" width="9.109375" style="3" customWidth="1"/>
    <col min="13839" max="13839" width="12.441406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6.77734375" style="3" customWidth="1"/>
    <col min="14093" max="14093" width="7.44140625" style="3" customWidth="1"/>
    <col min="14094" max="14094" width="9.109375" style="3" customWidth="1"/>
    <col min="14095" max="14095" width="12.441406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6.77734375" style="3" customWidth="1"/>
    <col min="14349" max="14349" width="7.44140625" style="3" customWidth="1"/>
    <col min="14350" max="14350" width="9.109375" style="3" customWidth="1"/>
    <col min="14351" max="14351" width="12.441406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6.77734375" style="3" customWidth="1"/>
    <col min="14605" max="14605" width="7.44140625" style="3" customWidth="1"/>
    <col min="14606" max="14606" width="9.109375" style="3" customWidth="1"/>
    <col min="14607" max="14607" width="12.441406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6.77734375" style="3" customWidth="1"/>
    <col min="14861" max="14861" width="7.44140625" style="3" customWidth="1"/>
    <col min="14862" max="14862" width="9.109375" style="3" customWidth="1"/>
    <col min="14863" max="14863" width="12.441406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6.77734375" style="3" customWidth="1"/>
    <col min="15117" max="15117" width="7.44140625" style="3" customWidth="1"/>
    <col min="15118" max="15118" width="9.109375" style="3" customWidth="1"/>
    <col min="15119" max="15119" width="12.441406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6.77734375" style="3" customWidth="1"/>
    <col min="15373" max="15373" width="7.44140625" style="3" customWidth="1"/>
    <col min="15374" max="15374" width="9.109375" style="3" customWidth="1"/>
    <col min="15375" max="15375" width="12.441406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6.77734375" style="3" customWidth="1"/>
    <col min="15629" max="15629" width="7.44140625" style="3" customWidth="1"/>
    <col min="15630" max="15630" width="9.109375" style="3" customWidth="1"/>
    <col min="15631" max="15631" width="12.441406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6.77734375" style="3" customWidth="1"/>
    <col min="15885" max="15885" width="7.44140625" style="3" customWidth="1"/>
    <col min="15886" max="15886" width="9.109375" style="3" customWidth="1"/>
    <col min="15887" max="15887" width="12.441406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6.77734375" style="3" customWidth="1"/>
    <col min="16141" max="16141" width="7.44140625" style="3" customWidth="1"/>
    <col min="16142" max="16142" width="9.109375" style="3" customWidth="1"/>
    <col min="16143" max="16143" width="12.4414062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201</v>
      </c>
      <c r="G14" s="121" t="str">
        <f>IF(F14&gt;0,VLOOKUP(F14,[2]ДовидникКФК!A$1:B$65536,2,FALSE),"")</f>
        <v>Допомога дітям-сиротам та дітям, позбавленим батьківського піклування, яким виповнюється 18 років</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v>0</v>
      </c>
      <c r="N23" s="753"/>
      <c r="O23" s="754">
        <v>0</v>
      </c>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10.44140625" style="3" customWidth="1"/>
    <col min="13" max="13" width="7.44140625" style="3" customWidth="1"/>
    <col min="14" max="14" width="7.5546875" style="3" customWidth="1"/>
    <col min="15" max="15" width="11.66406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10.44140625" style="3" customWidth="1"/>
    <col min="269" max="269" width="7.44140625" style="3" customWidth="1"/>
    <col min="270" max="270" width="7.5546875" style="3" customWidth="1"/>
    <col min="271" max="271" width="11.66406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10.44140625" style="3" customWidth="1"/>
    <col min="525" max="525" width="7.44140625" style="3" customWidth="1"/>
    <col min="526" max="526" width="7.5546875" style="3" customWidth="1"/>
    <col min="527" max="527" width="11.66406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10.44140625" style="3" customWidth="1"/>
    <col min="781" max="781" width="7.44140625" style="3" customWidth="1"/>
    <col min="782" max="782" width="7.5546875" style="3" customWidth="1"/>
    <col min="783" max="783" width="11.66406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10.44140625" style="3" customWidth="1"/>
    <col min="1037" max="1037" width="7.44140625" style="3" customWidth="1"/>
    <col min="1038" max="1038" width="7.5546875" style="3" customWidth="1"/>
    <col min="1039" max="1039" width="11.66406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10.44140625" style="3" customWidth="1"/>
    <col min="1293" max="1293" width="7.44140625" style="3" customWidth="1"/>
    <col min="1294" max="1294" width="7.5546875" style="3" customWidth="1"/>
    <col min="1295" max="1295" width="11.66406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10.44140625" style="3" customWidth="1"/>
    <col min="1549" max="1549" width="7.44140625" style="3" customWidth="1"/>
    <col min="1550" max="1550" width="7.5546875" style="3" customWidth="1"/>
    <col min="1551" max="1551" width="11.66406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10.44140625" style="3" customWidth="1"/>
    <col min="1805" max="1805" width="7.44140625" style="3" customWidth="1"/>
    <col min="1806" max="1806" width="7.5546875" style="3" customWidth="1"/>
    <col min="1807" max="1807" width="11.66406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10.44140625" style="3" customWidth="1"/>
    <col min="2061" max="2061" width="7.44140625" style="3" customWidth="1"/>
    <col min="2062" max="2062" width="7.5546875" style="3" customWidth="1"/>
    <col min="2063" max="2063" width="11.66406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10.44140625" style="3" customWidth="1"/>
    <col min="2317" max="2317" width="7.44140625" style="3" customWidth="1"/>
    <col min="2318" max="2318" width="7.5546875" style="3" customWidth="1"/>
    <col min="2319" max="2319" width="11.66406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10.44140625" style="3" customWidth="1"/>
    <col min="2573" max="2573" width="7.44140625" style="3" customWidth="1"/>
    <col min="2574" max="2574" width="7.5546875" style="3" customWidth="1"/>
    <col min="2575" max="2575" width="11.66406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10.44140625" style="3" customWidth="1"/>
    <col min="2829" max="2829" width="7.44140625" style="3" customWidth="1"/>
    <col min="2830" max="2830" width="7.5546875" style="3" customWidth="1"/>
    <col min="2831" max="2831" width="11.66406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10.44140625" style="3" customWidth="1"/>
    <col min="3085" max="3085" width="7.44140625" style="3" customWidth="1"/>
    <col min="3086" max="3086" width="7.5546875" style="3" customWidth="1"/>
    <col min="3087" max="3087" width="11.66406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10.44140625" style="3" customWidth="1"/>
    <col min="3341" max="3341" width="7.44140625" style="3" customWidth="1"/>
    <col min="3342" max="3342" width="7.5546875" style="3" customWidth="1"/>
    <col min="3343" max="3343" width="11.66406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10.44140625" style="3" customWidth="1"/>
    <col min="3597" max="3597" width="7.44140625" style="3" customWidth="1"/>
    <col min="3598" max="3598" width="7.5546875" style="3" customWidth="1"/>
    <col min="3599" max="3599" width="11.66406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10.44140625" style="3" customWidth="1"/>
    <col min="3853" max="3853" width="7.44140625" style="3" customWidth="1"/>
    <col min="3854" max="3854" width="7.5546875" style="3" customWidth="1"/>
    <col min="3855" max="3855" width="11.66406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10.44140625" style="3" customWidth="1"/>
    <col min="4109" max="4109" width="7.44140625" style="3" customWidth="1"/>
    <col min="4110" max="4110" width="7.5546875" style="3" customWidth="1"/>
    <col min="4111" max="4111" width="11.66406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10.44140625" style="3" customWidth="1"/>
    <col min="4365" max="4365" width="7.44140625" style="3" customWidth="1"/>
    <col min="4366" max="4366" width="7.5546875" style="3" customWidth="1"/>
    <col min="4367" max="4367" width="11.66406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10.44140625" style="3" customWidth="1"/>
    <col min="4621" max="4621" width="7.44140625" style="3" customWidth="1"/>
    <col min="4622" max="4622" width="7.5546875" style="3" customWidth="1"/>
    <col min="4623" max="4623" width="11.66406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10.44140625" style="3" customWidth="1"/>
    <col min="4877" max="4877" width="7.44140625" style="3" customWidth="1"/>
    <col min="4878" max="4878" width="7.5546875" style="3" customWidth="1"/>
    <col min="4879" max="4879" width="11.66406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10.44140625" style="3" customWidth="1"/>
    <col min="5133" max="5133" width="7.44140625" style="3" customWidth="1"/>
    <col min="5134" max="5134" width="7.5546875" style="3" customWidth="1"/>
    <col min="5135" max="5135" width="11.66406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10.44140625" style="3" customWidth="1"/>
    <col min="5389" max="5389" width="7.44140625" style="3" customWidth="1"/>
    <col min="5390" max="5390" width="7.5546875" style="3" customWidth="1"/>
    <col min="5391" max="5391" width="11.66406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10.44140625" style="3" customWidth="1"/>
    <col min="5645" max="5645" width="7.44140625" style="3" customWidth="1"/>
    <col min="5646" max="5646" width="7.5546875" style="3" customWidth="1"/>
    <col min="5647" max="5647" width="11.66406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10.44140625" style="3" customWidth="1"/>
    <col min="5901" max="5901" width="7.44140625" style="3" customWidth="1"/>
    <col min="5902" max="5902" width="7.5546875" style="3" customWidth="1"/>
    <col min="5903" max="5903" width="11.66406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10.44140625" style="3" customWidth="1"/>
    <col min="6157" max="6157" width="7.44140625" style="3" customWidth="1"/>
    <col min="6158" max="6158" width="7.5546875" style="3" customWidth="1"/>
    <col min="6159" max="6159" width="11.66406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10.44140625" style="3" customWidth="1"/>
    <col min="6413" max="6413" width="7.44140625" style="3" customWidth="1"/>
    <col min="6414" max="6414" width="7.5546875" style="3" customWidth="1"/>
    <col min="6415" max="6415" width="11.66406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10.44140625" style="3" customWidth="1"/>
    <col min="6669" max="6669" width="7.44140625" style="3" customWidth="1"/>
    <col min="6670" max="6670" width="7.5546875" style="3" customWidth="1"/>
    <col min="6671" max="6671" width="11.66406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10.44140625" style="3" customWidth="1"/>
    <col min="6925" max="6925" width="7.44140625" style="3" customWidth="1"/>
    <col min="6926" max="6926" width="7.5546875" style="3" customWidth="1"/>
    <col min="6927" max="6927" width="11.66406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10.44140625" style="3" customWidth="1"/>
    <col min="7181" max="7181" width="7.44140625" style="3" customWidth="1"/>
    <col min="7182" max="7182" width="7.5546875" style="3" customWidth="1"/>
    <col min="7183" max="7183" width="11.66406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10.44140625" style="3" customWidth="1"/>
    <col min="7437" max="7437" width="7.44140625" style="3" customWidth="1"/>
    <col min="7438" max="7438" width="7.5546875" style="3" customWidth="1"/>
    <col min="7439" max="7439" width="11.66406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10.44140625" style="3" customWidth="1"/>
    <col min="7693" max="7693" width="7.44140625" style="3" customWidth="1"/>
    <col min="7694" max="7694" width="7.5546875" style="3" customWidth="1"/>
    <col min="7695" max="7695" width="11.66406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10.44140625" style="3" customWidth="1"/>
    <col min="7949" max="7949" width="7.44140625" style="3" customWidth="1"/>
    <col min="7950" max="7950" width="7.5546875" style="3" customWidth="1"/>
    <col min="7951" max="7951" width="11.66406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10.44140625" style="3" customWidth="1"/>
    <col min="8205" max="8205" width="7.44140625" style="3" customWidth="1"/>
    <col min="8206" max="8206" width="7.5546875" style="3" customWidth="1"/>
    <col min="8207" max="8207" width="11.66406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10.44140625" style="3" customWidth="1"/>
    <col min="8461" max="8461" width="7.44140625" style="3" customWidth="1"/>
    <col min="8462" max="8462" width="7.5546875" style="3" customWidth="1"/>
    <col min="8463" max="8463" width="11.66406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10.44140625" style="3" customWidth="1"/>
    <col min="8717" max="8717" width="7.44140625" style="3" customWidth="1"/>
    <col min="8718" max="8718" width="7.5546875" style="3" customWidth="1"/>
    <col min="8719" max="8719" width="11.66406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10.44140625" style="3" customWidth="1"/>
    <col min="8973" max="8973" width="7.44140625" style="3" customWidth="1"/>
    <col min="8974" max="8974" width="7.5546875" style="3" customWidth="1"/>
    <col min="8975" max="8975" width="11.66406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10.44140625" style="3" customWidth="1"/>
    <col min="9229" max="9229" width="7.44140625" style="3" customWidth="1"/>
    <col min="9230" max="9230" width="7.5546875" style="3" customWidth="1"/>
    <col min="9231" max="9231" width="11.66406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10.44140625" style="3" customWidth="1"/>
    <col min="9485" max="9485" width="7.44140625" style="3" customWidth="1"/>
    <col min="9486" max="9486" width="7.5546875" style="3" customWidth="1"/>
    <col min="9487" max="9487" width="11.66406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10.44140625" style="3" customWidth="1"/>
    <col min="9741" max="9741" width="7.44140625" style="3" customWidth="1"/>
    <col min="9742" max="9742" width="7.5546875" style="3" customWidth="1"/>
    <col min="9743" max="9743" width="11.66406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10.44140625" style="3" customWidth="1"/>
    <col min="9997" max="9997" width="7.44140625" style="3" customWidth="1"/>
    <col min="9998" max="9998" width="7.5546875" style="3" customWidth="1"/>
    <col min="9999" max="9999" width="11.66406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10.44140625" style="3" customWidth="1"/>
    <col min="10253" max="10253" width="7.44140625" style="3" customWidth="1"/>
    <col min="10254" max="10254" width="7.5546875" style="3" customWidth="1"/>
    <col min="10255" max="10255" width="11.66406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10.44140625" style="3" customWidth="1"/>
    <col min="10509" max="10509" width="7.44140625" style="3" customWidth="1"/>
    <col min="10510" max="10510" width="7.5546875" style="3" customWidth="1"/>
    <col min="10511" max="10511" width="11.66406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10.44140625" style="3" customWidth="1"/>
    <col min="10765" max="10765" width="7.44140625" style="3" customWidth="1"/>
    <col min="10766" max="10766" width="7.5546875" style="3" customWidth="1"/>
    <col min="10767" max="10767" width="11.66406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10.44140625" style="3" customWidth="1"/>
    <col min="11021" max="11021" width="7.44140625" style="3" customWidth="1"/>
    <col min="11022" max="11022" width="7.5546875" style="3" customWidth="1"/>
    <col min="11023" max="11023" width="11.66406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10.44140625" style="3" customWidth="1"/>
    <col min="11277" max="11277" width="7.44140625" style="3" customWidth="1"/>
    <col min="11278" max="11278" width="7.5546875" style="3" customWidth="1"/>
    <col min="11279" max="11279" width="11.66406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10.44140625" style="3" customWidth="1"/>
    <col min="11533" max="11533" width="7.44140625" style="3" customWidth="1"/>
    <col min="11534" max="11534" width="7.5546875" style="3" customWidth="1"/>
    <col min="11535" max="11535" width="11.66406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10.44140625" style="3" customWidth="1"/>
    <col min="11789" max="11789" width="7.44140625" style="3" customWidth="1"/>
    <col min="11790" max="11790" width="7.5546875" style="3" customWidth="1"/>
    <col min="11791" max="11791" width="11.66406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10.44140625" style="3" customWidth="1"/>
    <col min="12045" max="12045" width="7.44140625" style="3" customWidth="1"/>
    <col min="12046" max="12046" width="7.5546875" style="3" customWidth="1"/>
    <col min="12047" max="12047" width="11.66406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10.44140625" style="3" customWidth="1"/>
    <col min="12301" max="12301" width="7.44140625" style="3" customWidth="1"/>
    <col min="12302" max="12302" width="7.5546875" style="3" customWidth="1"/>
    <col min="12303" max="12303" width="11.66406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10.44140625" style="3" customWidth="1"/>
    <col min="12557" max="12557" width="7.44140625" style="3" customWidth="1"/>
    <col min="12558" max="12558" width="7.5546875" style="3" customWidth="1"/>
    <col min="12559" max="12559" width="11.66406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10.44140625" style="3" customWidth="1"/>
    <col min="12813" max="12813" width="7.44140625" style="3" customWidth="1"/>
    <col min="12814" max="12814" width="7.5546875" style="3" customWidth="1"/>
    <col min="12815" max="12815" width="11.66406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10.44140625" style="3" customWidth="1"/>
    <col min="13069" max="13069" width="7.44140625" style="3" customWidth="1"/>
    <col min="13070" max="13070" width="7.5546875" style="3" customWidth="1"/>
    <col min="13071" max="13071" width="11.66406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10.44140625" style="3" customWidth="1"/>
    <col min="13325" max="13325" width="7.44140625" style="3" customWidth="1"/>
    <col min="13326" max="13326" width="7.5546875" style="3" customWidth="1"/>
    <col min="13327" max="13327" width="11.66406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10.44140625" style="3" customWidth="1"/>
    <col min="13581" max="13581" width="7.44140625" style="3" customWidth="1"/>
    <col min="13582" max="13582" width="7.5546875" style="3" customWidth="1"/>
    <col min="13583" max="13583" width="11.66406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10.44140625" style="3" customWidth="1"/>
    <col min="13837" max="13837" width="7.44140625" style="3" customWidth="1"/>
    <col min="13838" max="13838" width="7.5546875" style="3" customWidth="1"/>
    <col min="13839" max="13839" width="11.66406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10.44140625" style="3" customWidth="1"/>
    <col min="14093" max="14093" width="7.44140625" style="3" customWidth="1"/>
    <col min="14094" max="14094" width="7.5546875" style="3" customWidth="1"/>
    <col min="14095" max="14095" width="11.66406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10.44140625" style="3" customWidth="1"/>
    <col min="14349" max="14349" width="7.44140625" style="3" customWidth="1"/>
    <col min="14350" max="14350" width="7.5546875" style="3" customWidth="1"/>
    <col min="14351" max="14351" width="11.66406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10.44140625" style="3" customWidth="1"/>
    <col min="14605" max="14605" width="7.44140625" style="3" customWidth="1"/>
    <col min="14606" max="14606" width="7.5546875" style="3" customWidth="1"/>
    <col min="14607" max="14607" width="11.66406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10.44140625" style="3" customWidth="1"/>
    <col min="14861" max="14861" width="7.44140625" style="3" customWidth="1"/>
    <col min="14862" max="14862" width="7.5546875" style="3" customWidth="1"/>
    <col min="14863" max="14863" width="11.66406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10.44140625" style="3" customWidth="1"/>
    <col min="15117" max="15117" width="7.44140625" style="3" customWidth="1"/>
    <col min="15118" max="15118" width="7.5546875" style="3" customWidth="1"/>
    <col min="15119" max="15119" width="11.66406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10.44140625" style="3" customWidth="1"/>
    <col min="15373" max="15373" width="7.44140625" style="3" customWidth="1"/>
    <col min="15374" max="15374" width="7.5546875" style="3" customWidth="1"/>
    <col min="15375" max="15375" width="11.66406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10.44140625" style="3" customWidth="1"/>
    <col min="15629" max="15629" width="7.44140625" style="3" customWidth="1"/>
    <col min="15630" max="15630" width="7.5546875" style="3" customWidth="1"/>
    <col min="15631" max="15631" width="11.66406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10.44140625" style="3" customWidth="1"/>
    <col min="15885" max="15885" width="7.44140625" style="3" customWidth="1"/>
    <col min="15886" max="15886" width="7.5546875" style="3" customWidth="1"/>
    <col min="15887" max="15887" width="11.66406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10.44140625" style="3" customWidth="1"/>
    <col min="16141" max="16141" width="7.44140625" style="3" customWidth="1"/>
    <col min="16142" max="16142" width="7.5546875" style="3" customWidth="1"/>
    <col min="16143" max="16143" width="11.664062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202</v>
      </c>
      <c r="G14" s="121" t="str">
        <f>IF(F14&gt;0,VLOOKUP(F14,[2]ДовидникКФК!A$1:B$65536,2,FALSE),"")</f>
        <v>Органи місцевого самоврядування</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v>0</v>
      </c>
      <c r="N23" s="753"/>
      <c r="O23" s="754">
        <v>0</v>
      </c>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10.44140625" style="3" customWidth="1"/>
    <col min="13" max="13" width="7.44140625" style="3" customWidth="1"/>
    <col min="14" max="14" width="4.109375" style="3" customWidth="1"/>
    <col min="15" max="15" width="15.3320312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10.44140625" style="3" customWidth="1"/>
    <col min="269" max="269" width="7.44140625" style="3" customWidth="1"/>
    <col min="270" max="270" width="4.109375" style="3" customWidth="1"/>
    <col min="271" max="271" width="15.3320312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10.44140625" style="3" customWidth="1"/>
    <col min="525" max="525" width="7.44140625" style="3" customWidth="1"/>
    <col min="526" max="526" width="4.109375" style="3" customWidth="1"/>
    <col min="527" max="527" width="15.3320312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10.44140625" style="3" customWidth="1"/>
    <col min="781" max="781" width="7.44140625" style="3" customWidth="1"/>
    <col min="782" max="782" width="4.109375" style="3" customWidth="1"/>
    <col min="783" max="783" width="15.3320312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10.44140625" style="3" customWidth="1"/>
    <col min="1037" max="1037" width="7.44140625" style="3" customWidth="1"/>
    <col min="1038" max="1038" width="4.109375" style="3" customWidth="1"/>
    <col min="1039" max="1039" width="15.3320312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10.44140625" style="3" customWidth="1"/>
    <col min="1293" max="1293" width="7.44140625" style="3" customWidth="1"/>
    <col min="1294" max="1294" width="4.109375" style="3" customWidth="1"/>
    <col min="1295" max="1295" width="15.3320312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10.44140625" style="3" customWidth="1"/>
    <col min="1549" max="1549" width="7.44140625" style="3" customWidth="1"/>
    <col min="1550" max="1550" width="4.109375" style="3" customWidth="1"/>
    <col min="1551" max="1551" width="15.3320312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10.44140625" style="3" customWidth="1"/>
    <col min="1805" max="1805" width="7.44140625" style="3" customWidth="1"/>
    <col min="1806" max="1806" width="4.109375" style="3" customWidth="1"/>
    <col min="1807" max="1807" width="15.3320312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10.44140625" style="3" customWidth="1"/>
    <col min="2061" max="2061" width="7.44140625" style="3" customWidth="1"/>
    <col min="2062" max="2062" width="4.109375" style="3" customWidth="1"/>
    <col min="2063" max="2063" width="15.3320312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10.44140625" style="3" customWidth="1"/>
    <col min="2317" max="2317" width="7.44140625" style="3" customWidth="1"/>
    <col min="2318" max="2318" width="4.109375" style="3" customWidth="1"/>
    <col min="2319" max="2319" width="15.3320312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10.44140625" style="3" customWidth="1"/>
    <col min="2573" max="2573" width="7.44140625" style="3" customWidth="1"/>
    <col min="2574" max="2574" width="4.109375" style="3" customWidth="1"/>
    <col min="2575" max="2575" width="15.3320312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10.44140625" style="3" customWidth="1"/>
    <col min="2829" max="2829" width="7.44140625" style="3" customWidth="1"/>
    <col min="2830" max="2830" width="4.109375" style="3" customWidth="1"/>
    <col min="2831" max="2831" width="15.3320312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10.44140625" style="3" customWidth="1"/>
    <col min="3085" max="3085" width="7.44140625" style="3" customWidth="1"/>
    <col min="3086" max="3086" width="4.109375" style="3" customWidth="1"/>
    <col min="3087" max="3087" width="15.3320312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10.44140625" style="3" customWidth="1"/>
    <col min="3341" max="3341" width="7.44140625" style="3" customWidth="1"/>
    <col min="3342" max="3342" width="4.109375" style="3" customWidth="1"/>
    <col min="3343" max="3343" width="15.3320312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10.44140625" style="3" customWidth="1"/>
    <col min="3597" max="3597" width="7.44140625" style="3" customWidth="1"/>
    <col min="3598" max="3598" width="4.109375" style="3" customWidth="1"/>
    <col min="3599" max="3599" width="15.3320312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10.44140625" style="3" customWidth="1"/>
    <col min="3853" max="3853" width="7.44140625" style="3" customWidth="1"/>
    <col min="3854" max="3854" width="4.109375" style="3" customWidth="1"/>
    <col min="3855" max="3855" width="15.3320312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10.44140625" style="3" customWidth="1"/>
    <col min="4109" max="4109" width="7.44140625" style="3" customWidth="1"/>
    <col min="4110" max="4110" width="4.109375" style="3" customWidth="1"/>
    <col min="4111" max="4111" width="15.3320312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10.44140625" style="3" customWidth="1"/>
    <col min="4365" max="4365" width="7.44140625" style="3" customWidth="1"/>
    <col min="4366" max="4366" width="4.109375" style="3" customWidth="1"/>
    <col min="4367" max="4367" width="15.3320312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10.44140625" style="3" customWidth="1"/>
    <col min="4621" max="4621" width="7.44140625" style="3" customWidth="1"/>
    <col min="4622" max="4622" width="4.109375" style="3" customWidth="1"/>
    <col min="4623" max="4623" width="15.3320312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10.44140625" style="3" customWidth="1"/>
    <col min="4877" max="4877" width="7.44140625" style="3" customWidth="1"/>
    <col min="4878" max="4878" width="4.109375" style="3" customWidth="1"/>
    <col min="4879" max="4879" width="15.3320312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10.44140625" style="3" customWidth="1"/>
    <col min="5133" max="5133" width="7.44140625" style="3" customWidth="1"/>
    <col min="5134" max="5134" width="4.109375" style="3" customWidth="1"/>
    <col min="5135" max="5135" width="15.3320312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10.44140625" style="3" customWidth="1"/>
    <col min="5389" max="5389" width="7.44140625" style="3" customWidth="1"/>
    <col min="5390" max="5390" width="4.109375" style="3" customWidth="1"/>
    <col min="5391" max="5391" width="15.3320312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10.44140625" style="3" customWidth="1"/>
    <col min="5645" max="5645" width="7.44140625" style="3" customWidth="1"/>
    <col min="5646" max="5646" width="4.109375" style="3" customWidth="1"/>
    <col min="5647" max="5647" width="15.3320312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10.44140625" style="3" customWidth="1"/>
    <col min="5901" max="5901" width="7.44140625" style="3" customWidth="1"/>
    <col min="5902" max="5902" width="4.109375" style="3" customWidth="1"/>
    <col min="5903" max="5903" width="15.3320312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10.44140625" style="3" customWidth="1"/>
    <col min="6157" max="6157" width="7.44140625" style="3" customWidth="1"/>
    <col min="6158" max="6158" width="4.109375" style="3" customWidth="1"/>
    <col min="6159" max="6159" width="15.3320312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10.44140625" style="3" customWidth="1"/>
    <col min="6413" max="6413" width="7.44140625" style="3" customWidth="1"/>
    <col min="6414" max="6414" width="4.109375" style="3" customWidth="1"/>
    <col min="6415" max="6415" width="15.3320312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10.44140625" style="3" customWidth="1"/>
    <col min="6669" max="6669" width="7.44140625" style="3" customWidth="1"/>
    <col min="6670" max="6670" width="4.109375" style="3" customWidth="1"/>
    <col min="6671" max="6671" width="15.3320312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10.44140625" style="3" customWidth="1"/>
    <col min="6925" max="6925" width="7.44140625" style="3" customWidth="1"/>
    <col min="6926" max="6926" width="4.109375" style="3" customWidth="1"/>
    <col min="6927" max="6927" width="15.3320312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10.44140625" style="3" customWidth="1"/>
    <col min="7181" max="7181" width="7.44140625" style="3" customWidth="1"/>
    <col min="7182" max="7182" width="4.109375" style="3" customWidth="1"/>
    <col min="7183" max="7183" width="15.3320312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10.44140625" style="3" customWidth="1"/>
    <col min="7437" max="7437" width="7.44140625" style="3" customWidth="1"/>
    <col min="7438" max="7438" width="4.109375" style="3" customWidth="1"/>
    <col min="7439" max="7439" width="15.3320312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10.44140625" style="3" customWidth="1"/>
    <col min="7693" max="7693" width="7.44140625" style="3" customWidth="1"/>
    <col min="7694" max="7694" width="4.109375" style="3" customWidth="1"/>
    <col min="7695" max="7695" width="15.3320312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10.44140625" style="3" customWidth="1"/>
    <col min="7949" max="7949" width="7.44140625" style="3" customWidth="1"/>
    <col min="7950" max="7950" width="4.109375" style="3" customWidth="1"/>
    <col min="7951" max="7951" width="15.3320312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10.44140625" style="3" customWidth="1"/>
    <col min="8205" max="8205" width="7.44140625" style="3" customWidth="1"/>
    <col min="8206" max="8206" width="4.109375" style="3" customWidth="1"/>
    <col min="8207" max="8207" width="15.3320312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10.44140625" style="3" customWidth="1"/>
    <col min="8461" max="8461" width="7.44140625" style="3" customWidth="1"/>
    <col min="8462" max="8462" width="4.109375" style="3" customWidth="1"/>
    <col min="8463" max="8463" width="15.3320312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10.44140625" style="3" customWidth="1"/>
    <col min="8717" max="8717" width="7.44140625" style="3" customWidth="1"/>
    <col min="8718" max="8718" width="4.109375" style="3" customWidth="1"/>
    <col min="8719" max="8719" width="15.3320312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10.44140625" style="3" customWidth="1"/>
    <col min="8973" max="8973" width="7.44140625" style="3" customWidth="1"/>
    <col min="8974" max="8974" width="4.109375" style="3" customWidth="1"/>
    <col min="8975" max="8975" width="15.3320312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10.44140625" style="3" customWidth="1"/>
    <col min="9229" max="9229" width="7.44140625" style="3" customWidth="1"/>
    <col min="9230" max="9230" width="4.109375" style="3" customWidth="1"/>
    <col min="9231" max="9231" width="15.3320312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10.44140625" style="3" customWidth="1"/>
    <col min="9485" max="9485" width="7.44140625" style="3" customWidth="1"/>
    <col min="9486" max="9486" width="4.109375" style="3" customWidth="1"/>
    <col min="9487" max="9487" width="15.3320312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10.44140625" style="3" customWidth="1"/>
    <col min="9741" max="9741" width="7.44140625" style="3" customWidth="1"/>
    <col min="9742" max="9742" width="4.109375" style="3" customWidth="1"/>
    <col min="9743" max="9743" width="15.3320312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10.44140625" style="3" customWidth="1"/>
    <col min="9997" max="9997" width="7.44140625" style="3" customWidth="1"/>
    <col min="9998" max="9998" width="4.109375" style="3" customWidth="1"/>
    <col min="9999" max="9999" width="15.3320312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10.44140625" style="3" customWidth="1"/>
    <col min="10253" max="10253" width="7.44140625" style="3" customWidth="1"/>
    <col min="10254" max="10254" width="4.109375" style="3" customWidth="1"/>
    <col min="10255" max="10255" width="15.3320312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10.44140625" style="3" customWidth="1"/>
    <col min="10509" max="10509" width="7.44140625" style="3" customWidth="1"/>
    <col min="10510" max="10510" width="4.109375" style="3" customWidth="1"/>
    <col min="10511" max="10511" width="15.3320312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10.44140625" style="3" customWidth="1"/>
    <col min="10765" max="10765" width="7.44140625" style="3" customWidth="1"/>
    <col min="10766" max="10766" width="4.109375" style="3" customWidth="1"/>
    <col min="10767" max="10767" width="15.3320312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10.44140625" style="3" customWidth="1"/>
    <col min="11021" max="11021" width="7.44140625" style="3" customWidth="1"/>
    <col min="11022" max="11022" width="4.109375" style="3" customWidth="1"/>
    <col min="11023" max="11023" width="15.3320312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10.44140625" style="3" customWidth="1"/>
    <col min="11277" max="11277" width="7.44140625" style="3" customWidth="1"/>
    <col min="11278" max="11278" width="4.109375" style="3" customWidth="1"/>
    <col min="11279" max="11279" width="15.3320312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10.44140625" style="3" customWidth="1"/>
    <col min="11533" max="11533" width="7.44140625" style="3" customWidth="1"/>
    <col min="11534" max="11534" width="4.109375" style="3" customWidth="1"/>
    <col min="11535" max="11535" width="15.3320312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10.44140625" style="3" customWidth="1"/>
    <col min="11789" max="11789" width="7.44140625" style="3" customWidth="1"/>
    <col min="11790" max="11790" width="4.109375" style="3" customWidth="1"/>
    <col min="11791" max="11791" width="15.3320312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10.44140625" style="3" customWidth="1"/>
    <col min="12045" max="12045" width="7.44140625" style="3" customWidth="1"/>
    <col min="12046" max="12046" width="4.109375" style="3" customWidth="1"/>
    <col min="12047" max="12047" width="15.3320312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10.44140625" style="3" customWidth="1"/>
    <col min="12301" max="12301" width="7.44140625" style="3" customWidth="1"/>
    <col min="12302" max="12302" width="4.109375" style="3" customWidth="1"/>
    <col min="12303" max="12303" width="15.3320312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10.44140625" style="3" customWidth="1"/>
    <col min="12557" max="12557" width="7.44140625" style="3" customWidth="1"/>
    <col min="12558" max="12558" width="4.109375" style="3" customWidth="1"/>
    <col min="12559" max="12559" width="15.3320312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10.44140625" style="3" customWidth="1"/>
    <col min="12813" max="12813" width="7.44140625" style="3" customWidth="1"/>
    <col min="12814" max="12814" width="4.109375" style="3" customWidth="1"/>
    <col min="12815" max="12815" width="15.3320312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10.44140625" style="3" customWidth="1"/>
    <col min="13069" max="13069" width="7.44140625" style="3" customWidth="1"/>
    <col min="13070" max="13070" width="4.109375" style="3" customWidth="1"/>
    <col min="13071" max="13071" width="15.3320312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10.44140625" style="3" customWidth="1"/>
    <col min="13325" max="13325" width="7.44140625" style="3" customWidth="1"/>
    <col min="13326" max="13326" width="4.109375" style="3" customWidth="1"/>
    <col min="13327" max="13327" width="15.3320312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10.44140625" style="3" customWidth="1"/>
    <col min="13581" max="13581" width="7.44140625" style="3" customWidth="1"/>
    <col min="13582" max="13582" width="4.109375" style="3" customWidth="1"/>
    <col min="13583" max="13583" width="15.3320312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10.44140625" style="3" customWidth="1"/>
    <col min="13837" max="13837" width="7.44140625" style="3" customWidth="1"/>
    <col min="13838" max="13838" width="4.109375" style="3" customWidth="1"/>
    <col min="13839" max="13839" width="15.3320312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10.44140625" style="3" customWidth="1"/>
    <col min="14093" max="14093" width="7.44140625" style="3" customWidth="1"/>
    <col min="14094" max="14094" width="4.109375" style="3" customWidth="1"/>
    <col min="14095" max="14095" width="15.3320312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10.44140625" style="3" customWidth="1"/>
    <col min="14349" max="14349" width="7.44140625" style="3" customWidth="1"/>
    <col min="14350" max="14350" width="4.109375" style="3" customWidth="1"/>
    <col min="14351" max="14351" width="15.3320312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10.44140625" style="3" customWidth="1"/>
    <col min="14605" max="14605" width="7.44140625" style="3" customWidth="1"/>
    <col min="14606" max="14606" width="4.109375" style="3" customWidth="1"/>
    <col min="14607" max="14607" width="15.3320312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10.44140625" style="3" customWidth="1"/>
    <col min="14861" max="14861" width="7.44140625" style="3" customWidth="1"/>
    <col min="14862" max="14862" width="4.109375" style="3" customWidth="1"/>
    <col min="14863" max="14863" width="15.3320312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10.44140625" style="3" customWidth="1"/>
    <col min="15117" max="15117" width="7.44140625" style="3" customWidth="1"/>
    <col min="15118" max="15118" width="4.109375" style="3" customWidth="1"/>
    <col min="15119" max="15119" width="15.3320312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10.44140625" style="3" customWidth="1"/>
    <col min="15373" max="15373" width="7.44140625" style="3" customWidth="1"/>
    <col min="15374" max="15374" width="4.109375" style="3" customWidth="1"/>
    <col min="15375" max="15375" width="15.3320312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10.44140625" style="3" customWidth="1"/>
    <col min="15629" max="15629" width="7.44140625" style="3" customWidth="1"/>
    <col min="15630" max="15630" width="4.109375" style="3" customWidth="1"/>
    <col min="15631" max="15631" width="15.3320312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10.44140625" style="3" customWidth="1"/>
    <col min="15885" max="15885" width="7.44140625" style="3" customWidth="1"/>
    <col min="15886" max="15886" width="4.109375" style="3" customWidth="1"/>
    <col min="15887" max="15887" width="15.3320312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10.44140625" style="3" customWidth="1"/>
    <col min="16141" max="16141" width="7.44140625" style="3" customWidth="1"/>
    <col min="16142" max="16142" width="4.109375" style="3" customWidth="1"/>
    <col min="16143" max="16143" width="15.3320312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159</v>
      </c>
      <c r="G14" s="121" t="str">
        <f>IF(F14&gt;0,VLOOKUP(F14,[2]ДовидникКФК!A$1:B$65536,2,FALSE),"")</f>
        <v>Ўнші видатки</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c r="N23" s="753"/>
      <c r="O23" s="754"/>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8.88671875" style="3" customWidth="1"/>
    <col min="13" max="13" width="6" style="3" customWidth="1"/>
    <col min="14" max="14" width="9.109375" style="3" customWidth="1"/>
    <col min="15" max="15" width="12.2187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8.88671875" style="3" customWidth="1"/>
    <col min="269" max="269" width="6" style="3" customWidth="1"/>
    <col min="270" max="270" width="9.109375" style="3" customWidth="1"/>
    <col min="271" max="271" width="12.2187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8.88671875" style="3" customWidth="1"/>
    <col min="525" max="525" width="6" style="3" customWidth="1"/>
    <col min="526" max="526" width="9.109375" style="3" customWidth="1"/>
    <col min="527" max="527" width="12.2187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8.88671875" style="3" customWidth="1"/>
    <col min="781" max="781" width="6" style="3" customWidth="1"/>
    <col min="782" max="782" width="9.109375" style="3" customWidth="1"/>
    <col min="783" max="783" width="12.2187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8.88671875" style="3" customWidth="1"/>
    <col min="1037" max="1037" width="6" style="3" customWidth="1"/>
    <col min="1038" max="1038" width="9.109375" style="3" customWidth="1"/>
    <col min="1039" max="1039" width="12.2187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8.88671875" style="3" customWidth="1"/>
    <col min="1293" max="1293" width="6" style="3" customWidth="1"/>
    <col min="1294" max="1294" width="9.109375" style="3" customWidth="1"/>
    <col min="1295" max="1295" width="12.2187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8.88671875" style="3" customWidth="1"/>
    <col min="1549" max="1549" width="6" style="3" customWidth="1"/>
    <col min="1550" max="1550" width="9.109375" style="3" customWidth="1"/>
    <col min="1551" max="1551" width="12.2187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8.88671875" style="3" customWidth="1"/>
    <col min="1805" max="1805" width="6" style="3" customWidth="1"/>
    <col min="1806" max="1806" width="9.109375" style="3" customWidth="1"/>
    <col min="1807" max="1807" width="12.2187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8.88671875" style="3" customWidth="1"/>
    <col min="2061" max="2061" width="6" style="3" customWidth="1"/>
    <col min="2062" max="2062" width="9.109375" style="3" customWidth="1"/>
    <col min="2063" max="2063" width="12.2187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8.88671875" style="3" customWidth="1"/>
    <col min="2317" max="2317" width="6" style="3" customWidth="1"/>
    <col min="2318" max="2318" width="9.109375" style="3" customWidth="1"/>
    <col min="2319" max="2319" width="12.2187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8.88671875" style="3" customWidth="1"/>
    <col min="2573" max="2573" width="6" style="3" customWidth="1"/>
    <col min="2574" max="2574" width="9.109375" style="3" customWidth="1"/>
    <col min="2575" max="2575" width="12.2187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8.88671875" style="3" customWidth="1"/>
    <col min="2829" max="2829" width="6" style="3" customWidth="1"/>
    <col min="2830" max="2830" width="9.109375" style="3" customWidth="1"/>
    <col min="2831" max="2831" width="12.2187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8.88671875" style="3" customWidth="1"/>
    <col min="3085" max="3085" width="6" style="3" customWidth="1"/>
    <col min="3086" max="3086" width="9.109375" style="3" customWidth="1"/>
    <col min="3087" max="3087" width="12.2187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8.88671875" style="3" customWidth="1"/>
    <col min="3341" max="3341" width="6" style="3" customWidth="1"/>
    <col min="3342" max="3342" width="9.109375" style="3" customWidth="1"/>
    <col min="3343" max="3343" width="12.2187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8.88671875" style="3" customWidth="1"/>
    <col min="3597" max="3597" width="6" style="3" customWidth="1"/>
    <col min="3598" max="3598" width="9.109375" style="3" customWidth="1"/>
    <col min="3599" max="3599" width="12.2187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8.88671875" style="3" customWidth="1"/>
    <col min="3853" max="3853" width="6" style="3" customWidth="1"/>
    <col min="3854" max="3854" width="9.109375" style="3" customWidth="1"/>
    <col min="3855" max="3855" width="12.2187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8.88671875" style="3" customWidth="1"/>
    <col min="4109" max="4109" width="6" style="3" customWidth="1"/>
    <col min="4110" max="4110" width="9.109375" style="3" customWidth="1"/>
    <col min="4111" max="4111" width="12.2187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8.88671875" style="3" customWidth="1"/>
    <col min="4365" max="4365" width="6" style="3" customWidth="1"/>
    <col min="4366" max="4366" width="9.109375" style="3" customWidth="1"/>
    <col min="4367" max="4367" width="12.2187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8.88671875" style="3" customWidth="1"/>
    <col min="4621" max="4621" width="6" style="3" customWidth="1"/>
    <col min="4622" max="4622" width="9.109375" style="3" customWidth="1"/>
    <col min="4623" max="4623" width="12.2187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8.88671875" style="3" customWidth="1"/>
    <col min="4877" max="4877" width="6" style="3" customWidth="1"/>
    <col min="4878" max="4878" width="9.109375" style="3" customWidth="1"/>
    <col min="4879" max="4879" width="12.2187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8.88671875" style="3" customWidth="1"/>
    <col min="5133" max="5133" width="6" style="3" customWidth="1"/>
    <col min="5134" max="5134" width="9.109375" style="3" customWidth="1"/>
    <col min="5135" max="5135" width="12.2187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8.88671875" style="3" customWidth="1"/>
    <col min="5389" max="5389" width="6" style="3" customWidth="1"/>
    <col min="5390" max="5390" width="9.109375" style="3" customWidth="1"/>
    <col min="5391" max="5391" width="12.2187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8.88671875" style="3" customWidth="1"/>
    <col min="5645" max="5645" width="6" style="3" customWidth="1"/>
    <col min="5646" max="5646" width="9.109375" style="3" customWidth="1"/>
    <col min="5647" max="5647" width="12.2187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8.88671875" style="3" customWidth="1"/>
    <col min="5901" max="5901" width="6" style="3" customWidth="1"/>
    <col min="5902" max="5902" width="9.109375" style="3" customWidth="1"/>
    <col min="5903" max="5903" width="12.2187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8.88671875" style="3" customWidth="1"/>
    <col min="6157" max="6157" width="6" style="3" customWidth="1"/>
    <col min="6158" max="6158" width="9.109375" style="3" customWidth="1"/>
    <col min="6159" max="6159" width="12.2187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8.88671875" style="3" customWidth="1"/>
    <col min="6413" max="6413" width="6" style="3" customWidth="1"/>
    <col min="6414" max="6414" width="9.109375" style="3" customWidth="1"/>
    <col min="6415" max="6415" width="12.2187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8.88671875" style="3" customWidth="1"/>
    <col min="6669" max="6669" width="6" style="3" customWidth="1"/>
    <col min="6670" max="6670" width="9.109375" style="3" customWidth="1"/>
    <col min="6671" max="6671" width="12.2187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8.88671875" style="3" customWidth="1"/>
    <col min="6925" max="6925" width="6" style="3" customWidth="1"/>
    <col min="6926" max="6926" width="9.109375" style="3" customWidth="1"/>
    <col min="6927" max="6927" width="12.2187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8.88671875" style="3" customWidth="1"/>
    <col min="7181" max="7181" width="6" style="3" customWidth="1"/>
    <col min="7182" max="7182" width="9.109375" style="3" customWidth="1"/>
    <col min="7183" max="7183" width="12.2187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8.88671875" style="3" customWidth="1"/>
    <col min="7437" max="7437" width="6" style="3" customWidth="1"/>
    <col min="7438" max="7438" width="9.109375" style="3" customWidth="1"/>
    <col min="7439" max="7439" width="12.2187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8.88671875" style="3" customWidth="1"/>
    <col min="7693" max="7693" width="6" style="3" customWidth="1"/>
    <col min="7694" max="7694" width="9.109375" style="3" customWidth="1"/>
    <col min="7695" max="7695" width="12.2187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8.88671875" style="3" customWidth="1"/>
    <col min="7949" max="7949" width="6" style="3" customWidth="1"/>
    <col min="7950" max="7950" width="9.109375" style="3" customWidth="1"/>
    <col min="7951" max="7951" width="12.2187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8.88671875" style="3" customWidth="1"/>
    <col min="8205" max="8205" width="6" style="3" customWidth="1"/>
    <col min="8206" max="8206" width="9.109375" style="3" customWidth="1"/>
    <col min="8207" max="8207" width="12.2187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8.88671875" style="3" customWidth="1"/>
    <col min="8461" max="8461" width="6" style="3" customWidth="1"/>
    <col min="8462" max="8462" width="9.109375" style="3" customWidth="1"/>
    <col min="8463" max="8463" width="12.2187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8.88671875" style="3" customWidth="1"/>
    <col min="8717" max="8717" width="6" style="3" customWidth="1"/>
    <col min="8718" max="8718" width="9.109375" style="3" customWidth="1"/>
    <col min="8719" max="8719" width="12.2187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8.88671875" style="3" customWidth="1"/>
    <col min="8973" max="8973" width="6" style="3" customWidth="1"/>
    <col min="8974" max="8974" width="9.109375" style="3" customWidth="1"/>
    <col min="8975" max="8975" width="12.2187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8.88671875" style="3" customWidth="1"/>
    <col min="9229" max="9229" width="6" style="3" customWidth="1"/>
    <col min="9230" max="9230" width="9.109375" style="3" customWidth="1"/>
    <col min="9231" max="9231" width="12.2187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8.88671875" style="3" customWidth="1"/>
    <col min="9485" max="9485" width="6" style="3" customWidth="1"/>
    <col min="9486" max="9486" width="9.109375" style="3" customWidth="1"/>
    <col min="9487" max="9487" width="12.2187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8.88671875" style="3" customWidth="1"/>
    <col min="9741" max="9741" width="6" style="3" customWidth="1"/>
    <col min="9742" max="9742" width="9.109375" style="3" customWidth="1"/>
    <col min="9743" max="9743" width="12.2187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8.88671875" style="3" customWidth="1"/>
    <col min="9997" max="9997" width="6" style="3" customWidth="1"/>
    <col min="9998" max="9998" width="9.109375" style="3" customWidth="1"/>
    <col min="9999" max="9999" width="12.2187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8.88671875" style="3" customWidth="1"/>
    <col min="10253" max="10253" width="6" style="3" customWidth="1"/>
    <col min="10254" max="10254" width="9.109375" style="3" customWidth="1"/>
    <col min="10255" max="10255" width="12.2187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8.88671875" style="3" customWidth="1"/>
    <col min="10509" max="10509" width="6" style="3" customWidth="1"/>
    <col min="10510" max="10510" width="9.109375" style="3" customWidth="1"/>
    <col min="10511" max="10511" width="12.2187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8.88671875" style="3" customWidth="1"/>
    <col min="10765" max="10765" width="6" style="3" customWidth="1"/>
    <col min="10766" max="10766" width="9.109375" style="3" customWidth="1"/>
    <col min="10767" max="10767" width="12.2187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8.88671875" style="3" customWidth="1"/>
    <col min="11021" max="11021" width="6" style="3" customWidth="1"/>
    <col min="11022" max="11022" width="9.109375" style="3" customWidth="1"/>
    <col min="11023" max="11023" width="12.2187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8.88671875" style="3" customWidth="1"/>
    <col min="11277" max="11277" width="6" style="3" customWidth="1"/>
    <col min="11278" max="11278" width="9.109375" style="3" customWidth="1"/>
    <col min="11279" max="11279" width="12.2187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8.88671875" style="3" customWidth="1"/>
    <col min="11533" max="11533" width="6" style="3" customWidth="1"/>
    <col min="11534" max="11534" width="9.109375" style="3" customWidth="1"/>
    <col min="11535" max="11535" width="12.2187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8.88671875" style="3" customWidth="1"/>
    <col min="11789" max="11789" width="6" style="3" customWidth="1"/>
    <col min="11790" max="11790" width="9.109375" style="3" customWidth="1"/>
    <col min="11791" max="11791" width="12.2187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8.88671875" style="3" customWidth="1"/>
    <col min="12045" max="12045" width="6" style="3" customWidth="1"/>
    <col min="12046" max="12046" width="9.109375" style="3" customWidth="1"/>
    <col min="12047" max="12047" width="12.2187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8.88671875" style="3" customWidth="1"/>
    <col min="12301" max="12301" width="6" style="3" customWidth="1"/>
    <col min="12302" max="12302" width="9.109375" style="3" customWidth="1"/>
    <col min="12303" max="12303" width="12.2187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8.88671875" style="3" customWidth="1"/>
    <col min="12557" max="12557" width="6" style="3" customWidth="1"/>
    <col min="12558" max="12558" width="9.109375" style="3" customWidth="1"/>
    <col min="12559" max="12559" width="12.2187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8.88671875" style="3" customWidth="1"/>
    <col min="12813" max="12813" width="6" style="3" customWidth="1"/>
    <col min="12814" max="12814" width="9.109375" style="3" customWidth="1"/>
    <col min="12815" max="12815" width="12.2187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8.88671875" style="3" customWidth="1"/>
    <col min="13069" max="13069" width="6" style="3" customWidth="1"/>
    <col min="13070" max="13070" width="9.109375" style="3" customWidth="1"/>
    <col min="13071" max="13071" width="12.2187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8.88671875" style="3" customWidth="1"/>
    <col min="13325" max="13325" width="6" style="3" customWidth="1"/>
    <col min="13326" max="13326" width="9.109375" style="3" customWidth="1"/>
    <col min="13327" max="13327" width="12.2187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8.88671875" style="3" customWidth="1"/>
    <col min="13581" max="13581" width="6" style="3" customWidth="1"/>
    <col min="13582" max="13582" width="9.109375" style="3" customWidth="1"/>
    <col min="13583" max="13583" width="12.2187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8.88671875" style="3" customWidth="1"/>
    <col min="13837" max="13837" width="6" style="3" customWidth="1"/>
    <col min="13838" max="13838" width="9.109375" style="3" customWidth="1"/>
    <col min="13839" max="13839" width="12.2187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8.88671875" style="3" customWidth="1"/>
    <col min="14093" max="14093" width="6" style="3" customWidth="1"/>
    <col min="14094" max="14094" width="9.109375" style="3" customWidth="1"/>
    <col min="14095" max="14095" width="12.2187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8.88671875" style="3" customWidth="1"/>
    <col min="14349" max="14349" width="6" style="3" customWidth="1"/>
    <col min="14350" max="14350" width="9.109375" style="3" customWidth="1"/>
    <col min="14351" max="14351" width="12.2187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8.88671875" style="3" customWidth="1"/>
    <col min="14605" max="14605" width="6" style="3" customWidth="1"/>
    <col min="14606" max="14606" width="9.109375" style="3" customWidth="1"/>
    <col min="14607" max="14607" width="12.2187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8.88671875" style="3" customWidth="1"/>
    <col min="14861" max="14861" width="6" style="3" customWidth="1"/>
    <col min="14862" max="14862" width="9.109375" style="3" customWidth="1"/>
    <col min="14863" max="14863" width="12.2187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8.88671875" style="3" customWidth="1"/>
    <col min="15117" max="15117" width="6" style="3" customWidth="1"/>
    <col min="15118" max="15118" width="9.109375" style="3" customWidth="1"/>
    <col min="15119" max="15119" width="12.2187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8.88671875" style="3" customWidth="1"/>
    <col min="15373" max="15373" width="6" style="3" customWidth="1"/>
    <col min="15374" max="15374" width="9.109375" style="3" customWidth="1"/>
    <col min="15375" max="15375" width="12.2187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8.88671875" style="3" customWidth="1"/>
    <col min="15629" max="15629" width="6" style="3" customWidth="1"/>
    <col min="15630" max="15630" width="9.109375" style="3" customWidth="1"/>
    <col min="15631" max="15631" width="12.2187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8.88671875" style="3" customWidth="1"/>
    <col min="15885" max="15885" width="6" style="3" customWidth="1"/>
    <col min="15886" max="15886" width="9.109375" style="3" customWidth="1"/>
    <col min="15887" max="15887" width="12.2187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8.88671875" style="3" customWidth="1"/>
    <col min="16141" max="16141" width="6" style="3" customWidth="1"/>
    <col min="16142" max="16142" width="9.109375" style="3" customWidth="1"/>
    <col min="16143" max="16143" width="12.2187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161</v>
      </c>
      <c r="G14" s="121" t="str">
        <f>IF(F14&gt;0,VLOOKUP(F14,[2]ДовидникКФК!A$1:B$65536,2,FALSE),"")</f>
        <v>Фінансування енергозберігаючих заходів</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v>0</v>
      </c>
      <c r="N23" s="753"/>
      <c r="O23" s="754">
        <v>0</v>
      </c>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XFD1048576"/>
    </sheetView>
  </sheetViews>
  <sheetFormatPr defaultColWidth="9.109375" defaultRowHeight="13.8" x14ac:dyDescent="0.25"/>
  <cols>
    <col min="1" max="1" width="4.109375" style="3" customWidth="1"/>
    <col min="2" max="2" width="35.5546875" style="3" customWidth="1"/>
    <col min="3" max="8" width="9.109375" style="3" customWidth="1"/>
    <col min="9" max="9" width="3.6640625" style="3" customWidth="1"/>
    <col min="10" max="10" width="2.109375" style="3" customWidth="1"/>
    <col min="11" max="11" width="9.109375" style="3" customWidth="1"/>
    <col min="12" max="12" width="8.21875" style="3" customWidth="1"/>
    <col min="13" max="14" width="7.44140625" style="3" customWidth="1"/>
    <col min="15" max="15" width="13.5546875" style="3" customWidth="1"/>
    <col min="16" max="256" width="9.109375" style="3"/>
    <col min="257" max="257" width="4.109375" style="3" customWidth="1"/>
    <col min="258" max="258" width="35.5546875" style="3" customWidth="1"/>
    <col min="259" max="264" width="9.109375" style="3" customWidth="1"/>
    <col min="265" max="265" width="3.6640625" style="3" customWidth="1"/>
    <col min="266" max="266" width="2.109375" style="3" customWidth="1"/>
    <col min="267" max="267" width="9.109375" style="3" customWidth="1"/>
    <col min="268" max="268" width="8.21875" style="3" customWidth="1"/>
    <col min="269" max="270" width="7.44140625" style="3" customWidth="1"/>
    <col min="271" max="271" width="13.5546875" style="3" customWidth="1"/>
    <col min="272" max="512" width="9.109375" style="3"/>
    <col min="513" max="513" width="4.109375" style="3" customWidth="1"/>
    <col min="514" max="514" width="35.5546875" style="3" customWidth="1"/>
    <col min="515" max="520" width="9.109375" style="3" customWidth="1"/>
    <col min="521" max="521" width="3.6640625" style="3" customWidth="1"/>
    <col min="522" max="522" width="2.109375" style="3" customWidth="1"/>
    <col min="523" max="523" width="9.109375" style="3" customWidth="1"/>
    <col min="524" max="524" width="8.21875" style="3" customWidth="1"/>
    <col min="525" max="526" width="7.44140625" style="3" customWidth="1"/>
    <col min="527" max="527" width="13.5546875" style="3" customWidth="1"/>
    <col min="528" max="768" width="9.109375" style="3"/>
    <col min="769" max="769" width="4.109375" style="3" customWidth="1"/>
    <col min="770" max="770" width="35.5546875" style="3" customWidth="1"/>
    <col min="771" max="776" width="9.109375" style="3" customWidth="1"/>
    <col min="777" max="777" width="3.6640625" style="3" customWidth="1"/>
    <col min="778" max="778" width="2.109375" style="3" customWidth="1"/>
    <col min="779" max="779" width="9.109375" style="3" customWidth="1"/>
    <col min="780" max="780" width="8.21875" style="3" customWidth="1"/>
    <col min="781" max="782" width="7.44140625" style="3" customWidth="1"/>
    <col min="783" max="783" width="13.5546875" style="3" customWidth="1"/>
    <col min="784" max="1024" width="9.109375" style="3"/>
    <col min="1025" max="1025" width="4.109375" style="3" customWidth="1"/>
    <col min="1026" max="1026" width="35.5546875" style="3" customWidth="1"/>
    <col min="1027" max="1032" width="9.109375" style="3" customWidth="1"/>
    <col min="1033" max="1033" width="3.6640625" style="3" customWidth="1"/>
    <col min="1034" max="1034" width="2.109375" style="3" customWidth="1"/>
    <col min="1035" max="1035" width="9.109375" style="3" customWidth="1"/>
    <col min="1036" max="1036" width="8.21875" style="3" customWidth="1"/>
    <col min="1037" max="1038" width="7.44140625" style="3" customWidth="1"/>
    <col min="1039" max="1039" width="13.5546875" style="3" customWidth="1"/>
    <col min="1040" max="1280" width="9.109375" style="3"/>
    <col min="1281" max="1281" width="4.109375" style="3" customWidth="1"/>
    <col min="1282" max="1282" width="35.5546875" style="3" customWidth="1"/>
    <col min="1283" max="1288" width="9.109375" style="3" customWidth="1"/>
    <col min="1289" max="1289" width="3.6640625" style="3" customWidth="1"/>
    <col min="1290" max="1290" width="2.109375" style="3" customWidth="1"/>
    <col min="1291" max="1291" width="9.109375" style="3" customWidth="1"/>
    <col min="1292" max="1292" width="8.21875" style="3" customWidth="1"/>
    <col min="1293" max="1294" width="7.44140625" style="3" customWidth="1"/>
    <col min="1295" max="1295" width="13.5546875" style="3" customWidth="1"/>
    <col min="1296" max="1536" width="9.109375" style="3"/>
    <col min="1537" max="1537" width="4.109375" style="3" customWidth="1"/>
    <col min="1538" max="1538" width="35.5546875" style="3" customWidth="1"/>
    <col min="1539" max="1544" width="9.109375" style="3" customWidth="1"/>
    <col min="1545" max="1545" width="3.6640625" style="3" customWidth="1"/>
    <col min="1546" max="1546" width="2.109375" style="3" customWidth="1"/>
    <col min="1547" max="1547" width="9.109375" style="3" customWidth="1"/>
    <col min="1548" max="1548" width="8.21875" style="3" customWidth="1"/>
    <col min="1549" max="1550" width="7.44140625" style="3" customWidth="1"/>
    <col min="1551" max="1551" width="13.5546875" style="3" customWidth="1"/>
    <col min="1552" max="1792" width="9.109375" style="3"/>
    <col min="1793" max="1793" width="4.109375" style="3" customWidth="1"/>
    <col min="1794" max="1794" width="35.5546875" style="3" customWidth="1"/>
    <col min="1795" max="1800" width="9.109375" style="3" customWidth="1"/>
    <col min="1801" max="1801" width="3.6640625" style="3" customWidth="1"/>
    <col min="1802" max="1802" width="2.109375" style="3" customWidth="1"/>
    <col min="1803" max="1803" width="9.109375" style="3" customWidth="1"/>
    <col min="1804" max="1804" width="8.21875" style="3" customWidth="1"/>
    <col min="1805" max="1806" width="7.44140625" style="3" customWidth="1"/>
    <col min="1807" max="1807" width="13.5546875" style="3" customWidth="1"/>
    <col min="1808" max="2048" width="9.109375" style="3"/>
    <col min="2049" max="2049" width="4.109375" style="3" customWidth="1"/>
    <col min="2050" max="2050" width="35.5546875" style="3" customWidth="1"/>
    <col min="2051" max="2056" width="9.109375" style="3" customWidth="1"/>
    <col min="2057" max="2057" width="3.6640625" style="3" customWidth="1"/>
    <col min="2058" max="2058" width="2.109375" style="3" customWidth="1"/>
    <col min="2059" max="2059" width="9.109375" style="3" customWidth="1"/>
    <col min="2060" max="2060" width="8.21875" style="3" customWidth="1"/>
    <col min="2061" max="2062" width="7.44140625" style="3" customWidth="1"/>
    <col min="2063" max="2063" width="13.5546875" style="3" customWidth="1"/>
    <col min="2064" max="2304" width="9.109375" style="3"/>
    <col min="2305" max="2305" width="4.109375" style="3" customWidth="1"/>
    <col min="2306" max="2306" width="35.5546875" style="3" customWidth="1"/>
    <col min="2307" max="2312" width="9.109375" style="3" customWidth="1"/>
    <col min="2313" max="2313" width="3.6640625" style="3" customWidth="1"/>
    <col min="2314" max="2314" width="2.109375" style="3" customWidth="1"/>
    <col min="2315" max="2315" width="9.109375" style="3" customWidth="1"/>
    <col min="2316" max="2316" width="8.21875" style="3" customWidth="1"/>
    <col min="2317" max="2318" width="7.44140625" style="3" customWidth="1"/>
    <col min="2319" max="2319" width="13.5546875" style="3" customWidth="1"/>
    <col min="2320" max="2560" width="9.109375" style="3"/>
    <col min="2561" max="2561" width="4.109375" style="3" customWidth="1"/>
    <col min="2562" max="2562" width="35.5546875" style="3" customWidth="1"/>
    <col min="2563" max="2568" width="9.109375" style="3" customWidth="1"/>
    <col min="2569" max="2569" width="3.6640625" style="3" customWidth="1"/>
    <col min="2570" max="2570" width="2.109375" style="3" customWidth="1"/>
    <col min="2571" max="2571" width="9.109375" style="3" customWidth="1"/>
    <col min="2572" max="2572" width="8.21875" style="3" customWidth="1"/>
    <col min="2573" max="2574" width="7.44140625" style="3" customWidth="1"/>
    <col min="2575" max="2575" width="13.5546875" style="3" customWidth="1"/>
    <col min="2576" max="2816" width="9.109375" style="3"/>
    <col min="2817" max="2817" width="4.109375" style="3" customWidth="1"/>
    <col min="2818" max="2818" width="35.5546875" style="3" customWidth="1"/>
    <col min="2819" max="2824" width="9.109375" style="3" customWidth="1"/>
    <col min="2825" max="2825" width="3.6640625" style="3" customWidth="1"/>
    <col min="2826" max="2826" width="2.109375" style="3" customWidth="1"/>
    <col min="2827" max="2827" width="9.109375" style="3" customWidth="1"/>
    <col min="2828" max="2828" width="8.21875" style="3" customWidth="1"/>
    <col min="2829" max="2830" width="7.44140625" style="3" customWidth="1"/>
    <col min="2831" max="2831" width="13.5546875" style="3" customWidth="1"/>
    <col min="2832" max="3072" width="9.109375" style="3"/>
    <col min="3073" max="3073" width="4.109375" style="3" customWidth="1"/>
    <col min="3074" max="3074" width="35.5546875" style="3" customWidth="1"/>
    <col min="3075" max="3080" width="9.109375" style="3" customWidth="1"/>
    <col min="3081" max="3081" width="3.6640625" style="3" customWidth="1"/>
    <col min="3082" max="3082" width="2.109375" style="3" customWidth="1"/>
    <col min="3083" max="3083" width="9.109375" style="3" customWidth="1"/>
    <col min="3084" max="3084" width="8.21875" style="3" customWidth="1"/>
    <col min="3085" max="3086" width="7.44140625" style="3" customWidth="1"/>
    <col min="3087" max="3087" width="13.5546875" style="3" customWidth="1"/>
    <col min="3088" max="3328" width="9.109375" style="3"/>
    <col min="3329" max="3329" width="4.109375" style="3" customWidth="1"/>
    <col min="3330" max="3330" width="35.5546875" style="3" customWidth="1"/>
    <col min="3331" max="3336" width="9.109375" style="3" customWidth="1"/>
    <col min="3337" max="3337" width="3.6640625" style="3" customWidth="1"/>
    <col min="3338" max="3338" width="2.109375" style="3" customWidth="1"/>
    <col min="3339" max="3339" width="9.109375" style="3" customWidth="1"/>
    <col min="3340" max="3340" width="8.21875" style="3" customWidth="1"/>
    <col min="3341" max="3342" width="7.44140625" style="3" customWidth="1"/>
    <col min="3343" max="3343" width="13.5546875" style="3" customWidth="1"/>
    <col min="3344" max="3584" width="9.109375" style="3"/>
    <col min="3585" max="3585" width="4.109375" style="3" customWidth="1"/>
    <col min="3586" max="3586" width="35.5546875" style="3" customWidth="1"/>
    <col min="3587" max="3592" width="9.109375" style="3" customWidth="1"/>
    <col min="3593" max="3593" width="3.6640625" style="3" customWidth="1"/>
    <col min="3594" max="3594" width="2.109375" style="3" customWidth="1"/>
    <col min="3595" max="3595" width="9.109375" style="3" customWidth="1"/>
    <col min="3596" max="3596" width="8.21875" style="3" customWidth="1"/>
    <col min="3597" max="3598" width="7.44140625" style="3" customWidth="1"/>
    <col min="3599" max="3599" width="13.5546875" style="3" customWidth="1"/>
    <col min="3600" max="3840" width="9.109375" style="3"/>
    <col min="3841" max="3841" width="4.109375" style="3" customWidth="1"/>
    <col min="3842" max="3842" width="35.5546875" style="3" customWidth="1"/>
    <col min="3843" max="3848" width="9.109375" style="3" customWidth="1"/>
    <col min="3849" max="3849" width="3.6640625" style="3" customWidth="1"/>
    <col min="3850" max="3850" width="2.109375" style="3" customWidth="1"/>
    <col min="3851" max="3851" width="9.109375" style="3" customWidth="1"/>
    <col min="3852" max="3852" width="8.21875" style="3" customWidth="1"/>
    <col min="3853" max="3854" width="7.44140625" style="3" customWidth="1"/>
    <col min="3855" max="3855" width="13.5546875" style="3" customWidth="1"/>
    <col min="3856" max="4096" width="9.109375" style="3"/>
    <col min="4097" max="4097" width="4.109375" style="3" customWidth="1"/>
    <col min="4098" max="4098" width="35.5546875" style="3" customWidth="1"/>
    <col min="4099" max="4104" width="9.109375" style="3" customWidth="1"/>
    <col min="4105" max="4105" width="3.6640625" style="3" customWidth="1"/>
    <col min="4106" max="4106" width="2.109375" style="3" customWidth="1"/>
    <col min="4107" max="4107" width="9.109375" style="3" customWidth="1"/>
    <col min="4108" max="4108" width="8.21875" style="3" customWidth="1"/>
    <col min="4109" max="4110" width="7.44140625" style="3" customWidth="1"/>
    <col min="4111" max="4111" width="13.5546875" style="3" customWidth="1"/>
    <col min="4112" max="4352" width="9.109375" style="3"/>
    <col min="4353" max="4353" width="4.109375" style="3" customWidth="1"/>
    <col min="4354" max="4354" width="35.5546875" style="3" customWidth="1"/>
    <col min="4355" max="4360" width="9.109375" style="3" customWidth="1"/>
    <col min="4361" max="4361" width="3.6640625" style="3" customWidth="1"/>
    <col min="4362" max="4362" width="2.109375" style="3" customWidth="1"/>
    <col min="4363" max="4363" width="9.109375" style="3" customWidth="1"/>
    <col min="4364" max="4364" width="8.21875" style="3" customWidth="1"/>
    <col min="4365" max="4366" width="7.44140625" style="3" customWidth="1"/>
    <col min="4367" max="4367" width="13.5546875" style="3" customWidth="1"/>
    <col min="4368" max="4608" width="9.109375" style="3"/>
    <col min="4609" max="4609" width="4.109375" style="3" customWidth="1"/>
    <col min="4610" max="4610" width="35.5546875" style="3" customWidth="1"/>
    <col min="4611" max="4616" width="9.109375" style="3" customWidth="1"/>
    <col min="4617" max="4617" width="3.6640625" style="3" customWidth="1"/>
    <col min="4618" max="4618" width="2.109375" style="3" customWidth="1"/>
    <col min="4619" max="4619" width="9.109375" style="3" customWidth="1"/>
    <col min="4620" max="4620" width="8.21875" style="3" customWidth="1"/>
    <col min="4621" max="4622" width="7.44140625" style="3" customWidth="1"/>
    <col min="4623" max="4623" width="13.5546875" style="3" customWidth="1"/>
    <col min="4624" max="4864" width="9.109375" style="3"/>
    <col min="4865" max="4865" width="4.109375" style="3" customWidth="1"/>
    <col min="4866" max="4866" width="35.5546875" style="3" customWidth="1"/>
    <col min="4867" max="4872" width="9.109375" style="3" customWidth="1"/>
    <col min="4873" max="4873" width="3.6640625" style="3" customWidth="1"/>
    <col min="4874" max="4874" width="2.109375" style="3" customWidth="1"/>
    <col min="4875" max="4875" width="9.109375" style="3" customWidth="1"/>
    <col min="4876" max="4876" width="8.21875" style="3" customWidth="1"/>
    <col min="4877" max="4878" width="7.44140625" style="3" customWidth="1"/>
    <col min="4879" max="4879" width="13.5546875" style="3" customWidth="1"/>
    <col min="4880" max="5120" width="9.109375" style="3"/>
    <col min="5121" max="5121" width="4.109375" style="3" customWidth="1"/>
    <col min="5122" max="5122" width="35.5546875" style="3" customWidth="1"/>
    <col min="5123" max="5128" width="9.109375" style="3" customWidth="1"/>
    <col min="5129" max="5129" width="3.6640625" style="3" customWidth="1"/>
    <col min="5130" max="5130" width="2.109375" style="3" customWidth="1"/>
    <col min="5131" max="5131" width="9.109375" style="3" customWidth="1"/>
    <col min="5132" max="5132" width="8.21875" style="3" customWidth="1"/>
    <col min="5133" max="5134" width="7.44140625" style="3" customWidth="1"/>
    <col min="5135" max="5135" width="13.5546875" style="3" customWidth="1"/>
    <col min="5136" max="5376" width="9.109375" style="3"/>
    <col min="5377" max="5377" width="4.109375" style="3" customWidth="1"/>
    <col min="5378" max="5378" width="35.5546875" style="3" customWidth="1"/>
    <col min="5379" max="5384" width="9.109375" style="3" customWidth="1"/>
    <col min="5385" max="5385" width="3.6640625" style="3" customWidth="1"/>
    <col min="5386" max="5386" width="2.109375" style="3" customWidth="1"/>
    <col min="5387" max="5387" width="9.109375" style="3" customWidth="1"/>
    <col min="5388" max="5388" width="8.21875" style="3" customWidth="1"/>
    <col min="5389" max="5390" width="7.44140625" style="3" customWidth="1"/>
    <col min="5391" max="5391" width="13.5546875" style="3" customWidth="1"/>
    <col min="5392" max="5632" width="9.109375" style="3"/>
    <col min="5633" max="5633" width="4.109375" style="3" customWidth="1"/>
    <col min="5634" max="5634" width="35.5546875" style="3" customWidth="1"/>
    <col min="5635" max="5640" width="9.109375" style="3" customWidth="1"/>
    <col min="5641" max="5641" width="3.6640625" style="3" customWidth="1"/>
    <col min="5642" max="5642" width="2.109375" style="3" customWidth="1"/>
    <col min="5643" max="5643" width="9.109375" style="3" customWidth="1"/>
    <col min="5644" max="5644" width="8.21875" style="3" customWidth="1"/>
    <col min="5645" max="5646" width="7.44140625" style="3" customWidth="1"/>
    <col min="5647" max="5647" width="13.5546875" style="3" customWidth="1"/>
    <col min="5648" max="5888" width="9.109375" style="3"/>
    <col min="5889" max="5889" width="4.109375" style="3" customWidth="1"/>
    <col min="5890" max="5890" width="35.5546875" style="3" customWidth="1"/>
    <col min="5891" max="5896" width="9.109375" style="3" customWidth="1"/>
    <col min="5897" max="5897" width="3.6640625" style="3" customWidth="1"/>
    <col min="5898" max="5898" width="2.109375" style="3" customWidth="1"/>
    <col min="5899" max="5899" width="9.109375" style="3" customWidth="1"/>
    <col min="5900" max="5900" width="8.21875" style="3" customWidth="1"/>
    <col min="5901" max="5902" width="7.44140625" style="3" customWidth="1"/>
    <col min="5903" max="5903" width="13.5546875" style="3" customWidth="1"/>
    <col min="5904" max="6144" width="9.109375" style="3"/>
    <col min="6145" max="6145" width="4.109375" style="3" customWidth="1"/>
    <col min="6146" max="6146" width="35.5546875" style="3" customWidth="1"/>
    <col min="6147" max="6152" width="9.109375" style="3" customWidth="1"/>
    <col min="6153" max="6153" width="3.6640625" style="3" customWidth="1"/>
    <col min="6154" max="6154" width="2.109375" style="3" customWidth="1"/>
    <col min="6155" max="6155" width="9.109375" style="3" customWidth="1"/>
    <col min="6156" max="6156" width="8.21875" style="3" customWidth="1"/>
    <col min="6157" max="6158" width="7.44140625" style="3" customWidth="1"/>
    <col min="6159" max="6159" width="13.5546875" style="3" customWidth="1"/>
    <col min="6160" max="6400" width="9.109375" style="3"/>
    <col min="6401" max="6401" width="4.109375" style="3" customWidth="1"/>
    <col min="6402" max="6402" width="35.5546875" style="3" customWidth="1"/>
    <col min="6403" max="6408" width="9.109375" style="3" customWidth="1"/>
    <col min="6409" max="6409" width="3.6640625" style="3" customWidth="1"/>
    <col min="6410" max="6410" width="2.109375" style="3" customWidth="1"/>
    <col min="6411" max="6411" width="9.109375" style="3" customWidth="1"/>
    <col min="6412" max="6412" width="8.21875" style="3" customWidth="1"/>
    <col min="6413" max="6414" width="7.44140625" style="3" customWidth="1"/>
    <col min="6415" max="6415" width="13.5546875" style="3" customWidth="1"/>
    <col min="6416" max="6656" width="9.109375" style="3"/>
    <col min="6657" max="6657" width="4.109375" style="3" customWidth="1"/>
    <col min="6658" max="6658" width="35.5546875" style="3" customWidth="1"/>
    <col min="6659" max="6664" width="9.109375" style="3" customWidth="1"/>
    <col min="6665" max="6665" width="3.6640625" style="3" customWidth="1"/>
    <col min="6666" max="6666" width="2.109375" style="3" customWidth="1"/>
    <col min="6667" max="6667" width="9.109375" style="3" customWidth="1"/>
    <col min="6668" max="6668" width="8.21875" style="3" customWidth="1"/>
    <col min="6669" max="6670" width="7.44140625" style="3" customWidth="1"/>
    <col min="6671" max="6671" width="13.5546875" style="3" customWidth="1"/>
    <col min="6672" max="6912" width="9.109375" style="3"/>
    <col min="6913" max="6913" width="4.109375" style="3" customWidth="1"/>
    <col min="6914" max="6914" width="35.5546875" style="3" customWidth="1"/>
    <col min="6915" max="6920" width="9.109375" style="3" customWidth="1"/>
    <col min="6921" max="6921" width="3.6640625" style="3" customWidth="1"/>
    <col min="6922" max="6922" width="2.109375" style="3" customWidth="1"/>
    <col min="6923" max="6923" width="9.109375" style="3" customWidth="1"/>
    <col min="6924" max="6924" width="8.21875" style="3" customWidth="1"/>
    <col min="6925" max="6926" width="7.44140625" style="3" customWidth="1"/>
    <col min="6927" max="6927" width="13.5546875" style="3" customWidth="1"/>
    <col min="6928" max="7168" width="9.109375" style="3"/>
    <col min="7169" max="7169" width="4.109375" style="3" customWidth="1"/>
    <col min="7170" max="7170" width="35.5546875" style="3" customWidth="1"/>
    <col min="7171" max="7176" width="9.109375" style="3" customWidth="1"/>
    <col min="7177" max="7177" width="3.6640625" style="3" customWidth="1"/>
    <col min="7178" max="7178" width="2.109375" style="3" customWidth="1"/>
    <col min="7179" max="7179" width="9.109375" style="3" customWidth="1"/>
    <col min="7180" max="7180" width="8.21875" style="3" customWidth="1"/>
    <col min="7181" max="7182" width="7.44140625" style="3" customWidth="1"/>
    <col min="7183" max="7183" width="13.5546875" style="3" customWidth="1"/>
    <col min="7184" max="7424" width="9.109375" style="3"/>
    <col min="7425" max="7425" width="4.109375" style="3" customWidth="1"/>
    <col min="7426" max="7426" width="35.5546875" style="3" customWidth="1"/>
    <col min="7427" max="7432" width="9.109375" style="3" customWidth="1"/>
    <col min="7433" max="7433" width="3.6640625" style="3" customWidth="1"/>
    <col min="7434" max="7434" width="2.109375" style="3" customWidth="1"/>
    <col min="7435" max="7435" width="9.109375" style="3" customWidth="1"/>
    <col min="7436" max="7436" width="8.21875" style="3" customWidth="1"/>
    <col min="7437" max="7438" width="7.44140625" style="3" customWidth="1"/>
    <col min="7439" max="7439" width="13.5546875" style="3" customWidth="1"/>
    <col min="7440" max="7680" width="9.109375" style="3"/>
    <col min="7681" max="7681" width="4.109375" style="3" customWidth="1"/>
    <col min="7682" max="7682" width="35.5546875" style="3" customWidth="1"/>
    <col min="7683" max="7688" width="9.109375" style="3" customWidth="1"/>
    <col min="7689" max="7689" width="3.6640625" style="3" customWidth="1"/>
    <col min="7690" max="7690" width="2.109375" style="3" customWidth="1"/>
    <col min="7691" max="7691" width="9.109375" style="3" customWidth="1"/>
    <col min="7692" max="7692" width="8.21875" style="3" customWidth="1"/>
    <col min="7693" max="7694" width="7.44140625" style="3" customWidth="1"/>
    <col min="7695" max="7695" width="13.5546875" style="3" customWidth="1"/>
    <col min="7696" max="7936" width="9.109375" style="3"/>
    <col min="7937" max="7937" width="4.109375" style="3" customWidth="1"/>
    <col min="7938" max="7938" width="35.5546875" style="3" customWidth="1"/>
    <col min="7939" max="7944" width="9.109375" style="3" customWidth="1"/>
    <col min="7945" max="7945" width="3.6640625" style="3" customWidth="1"/>
    <col min="7946" max="7946" width="2.109375" style="3" customWidth="1"/>
    <col min="7947" max="7947" width="9.109375" style="3" customWidth="1"/>
    <col min="7948" max="7948" width="8.21875" style="3" customWidth="1"/>
    <col min="7949" max="7950" width="7.44140625" style="3" customWidth="1"/>
    <col min="7951" max="7951" width="13.5546875" style="3" customWidth="1"/>
    <col min="7952" max="8192" width="9.109375" style="3"/>
    <col min="8193" max="8193" width="4.109375" style="3" customWidth="1"/>
    <col min="8194" max="8194" width="35.5546875" style="3" customWidth="1"/>
    <col min="8195" max="8200" width="9.109375" style="3" customWidth="1"/>
    <col min="8201" max="8201" width="3.6640625" style="3" customWidth="1"/>
    <col min="8202" max="8202" width="2.109375" style="3" customWidth="1"/>
    <col min="8203" max="8203" width="9.109375" style="3" customWidth="1"/>
    <col min="8204" max="8204" width="8.21875" style="3" customWidth="1"/>
    <col min="8205" max="8206" width="7.44140625" style="3" customWidth="1"/>
    <col min="8207" max="8207" width="13.5546875" style="3" customWidth="1"/>
    <col min="8208" max="8448" width="9.109375" style="3"/>
    <col min="8449" max="8449" width="4.109375" style="3" customWidth="1"/>
    <col min="8450" max="8450" width="35.5546875" style="3" customWidth="1"/>
    <col min="8451" max="8456" width="9.109375" style="3" customWidth="1"/>
    <col min="8457" max="8457" width="3.6640625" style="3" customWidth="1"/>
    <col min="8458" max="8458" width="2.109375" style="3" customWidth="1"/>
    <col min="8459" max="8459" width="9.109375" style="3" customWidth="1"/>
    <col min="8460" max="8460" width="8.21875" style="3" customWidth="1"/>
    <col min="8461" max="8462" width="7.44140625" style="3" customWidth="1"/>
    <col min="8463" max="8463" width="13.5546875" style="3" customWidth="1"/>
    <col min="8464" max="8704" width="9.109375" style="3"/>
    <col min="8705" max="8705" width="4.109375" style="3" customWidth="1"/>
    <col min="8706" max="8706" width="35.5546875" style="3" customWidth="1"/>
    <col min="8707" max="8712" width="9.109375" style="3" customWidth="1"/>
    <col min="8713" max="8713" width="3.6640625" style="3" customWidth="1"/>
    <col min="8714" max="8714" width="2.109375" style="3" customWidth="1"/>
    <col min="8715" max="8715" width="9.109375" style="3" customWidth="1"/>
    <col min="8716" max="8716" width="8.21875" style="3" customWidth="1"/>
    <col min="8717" max="8718" width="7.44140625" style="3" customWidth="1"/>
    <col min="8719" max="8719" width="13.5546875" style="3" customWidth="1"/>
    <col min="8720" max="8960" width="9.109375" style="3"/>
    <col min="8961" max="8961" width="4.109375" style="3" customWidth="1"/>
    <col min="8962" max="8962" width="35.5546875" style="3" customWidth="1"/>
    <col min="8963" max="8968" width="9.109375" style="3" customWidth="1"/>
    <col min="8969" max="8969" width="3.6640625" style="3" customWidth="1"/>
    <col min="8970" max="8970" width="2.109375" style="3" customWidth="1"/>
    <col min="8971" max="8971" width="9.109375" style="3" customWidth="1"/>
    <col min="8972" max="8972" width="8.21875" style="3" customWidth="1"/>
    <col min="8973" max="8974" width="7.44140625" style="3" customWidth="1"/>
    <col min="8975" max="8975" width="13.5546875" style="3" customWidth="1"/>
    <col min="8976" max="9216" width="9.109375" style="3"/>
    <col min="9217" max="9217" width="4.109375" style="3" customWidth="1"/>
    <col min="9218" max="9218" width="35.5546875" style="3" customWidth="1"/>
    <col min="9219" max="9224" width="9.109375" style="3" customWidth="1"/>
    <col min="9225" max="9225" width="3.6640625" style="3" customWidth="1"/>
    <col min="9226" max="9226" width="2.109375" style="3" customWidth="1"/>
    <col min="9227" max="9227" width="9.109375" style="3" customWidth="1"/>
    <col min="9228" max="9228" width="8.21875" style="3" customWidth="1"/>
    <col min="9229" max="9230" width="7.44140625" style="3" customWidth="1"/>
    <col min="9231" max="9231" width="13.5546875" style="3" customWidth="1"/>
    <col min="9232" max="9472" width="9.109375" style="3"/>
    <col min="9473" max="9473" width="4.109375" style="3" customWidth="1"/>
    <col min="9474" max="9474" width="35.5546875" style="3" customWidth="1"/>
    <col min="9475" max="9480" width="9.109375" style="3" customWidth="1"/>
    <col min="9481" max="9481" width="3.6640625" style="3" customWidth="1"/>
    <col min="9482" max="9482" width="2.109375" style="3" customWidth="1"/>
    <col min="9483" max="9483" width="9.109375" style="3" customWidth="1"/>
    <col min="9484" max="9484" width="8.21875" style="3" customWidth="1"/>
    <col min="9485" max="9486" width="7.44140625" style="3" customWidth="1"/>
    <col min="9487" max="9487" width="13.5546875" style="3" customWidth="1"/>
    <col min="9488" max="9728" width="9.109375" style="3"/>
    <col min="9729" max="9729" width="4.109375" style="3" customWidth="1"/>
    <col min="9730" max="9730" width="35.5546875" style="3" customWidth="1"/>
    <col min="9731" max="9736" width="9.109375" style="3" customWidth="1"/>
    <col min="9737" max="9737" width="3.6640625" style="3" customWidth="1"/>
    <col min="9738" max="9738" width="2.109375" style="3" customWidth="1"/>
    <col min="9739" max="9739" width="9.109375" style="3" customWidth="1"/>
    <col min="9740" max="9740" width="8.21875" style="3" customWidth="1"/>
    <col min="9741" max="9742" width="7.44140625" style="3" customWidth="1"/>
    <col min="9743" max="9743" width="13.5546875" style="3" customWidth="1"/>
    <col min="9744" max="9984" width="9.109375" style="3"/>
    <col min="9985" max="9985" width="4.109375" style="3" customWidth="1"/>
    <col min="9986" max="9986" width="35.5546875" style="3" customWidth="1"/>
    <col min="9987" max="9992" width="9.109375" style="3" customWidth="1"/>
    <col min="9993" max="9993" width="3.6640625" style="3" customWidth="1"/>
    <col min="9994" max="9994" width="2.109375" style="3" customWidth="1"/>
    <col min="9995" max="9995" width="9.109375" style="3" customWidth="1"/>
    <col min="9996" max="9996" width="8.21875" style="3" customWidth="1"/>
    <col min="9997" max="9998" width="7.44140625" style="3" customWidth="1"/>
    <col min="9999" max="9999" width="13.5546875" style="3" customWidth="1"/>
    <col min="10000" max="10240" width="9.109375" style="3"/>
    <col min="10241" max="10241" width="4.109375" style="3" customWidth="1"/>
    <col min="10242" max="10242" width="35.5546875" style="3" customWidth="1"/>
    <col min="10243" max="10248" width="9.109375" style="3" customWidth="1"/>
    <col min="10249" max="10249" width="3.6640625" style="3" customWidth="1"/>
    <col min="10250" max="10250" width="2.109375" style="3" customWidth="1"/>
    <col min="10251" max="10251" width="9.109375" style="3" customWidth="1"/>
    <col min="10252" max="10252" width="8.21875" style="3" customWidth="1"/>
    <col min="10253" max="10254" width="7.44140625" style="3" customWidth="1"/>
    <col min="10255" max="10255" width="13.5546875" style="3" customWidth="1"/>
    <col min="10256" max="10496" width="9.109375" style="3"/>
    <col min="10497" max="10497" width="4.109375" style="3" customWidth="1"/>
    <col min="10498" max="10498" width="35.5546875" style="3" customWidth="1"/>
    <col min="10499" max="10504" width="9.109375" style="3" customWidth="1"/>
    <col min="10505" max="10505" width="3.6640625" style="3" customWidth="1"/>
    <col min="10506" max="10506" width="2.109375" style="3" customWidth="1"/>
    <col min="10507" max="10507" width="9.109375" style="3" customWidth="1"/>
    <col min="10508" max="10508" width="8.21875" style="3" customWidth="1"/>
    <col min="10509" max="10510" width="7.44140625" style="3" customWidth="1"/>
    <col min="10511" max="10511" width="13.5546875" style="3" customWidth="1"/>
    <col min="10512" max="10752" width="9.109375" style="3"/>
    <col min="10753" max="10753" width="4.109375" style="3" customWidth="1"/>
    <col min="10754" max="10754" width="35.5546875" style="3" customWidth="1"/>
    <col min="10755" max="10760" width="9.109375" style="3" customWidth="1"/>
    <col min="10761" max="10761" width="3.6640625" style="3" customWidth="1"/>
    <col min="10762" max="10762" width="2.109375" style="3" customWidth="1"/>
    <col min="10763" max="10763" width="9.109375" style="3" customWidth="1"/>
    <col min="10764" max="10764" width="8.21875" style="3" customWidth="1"/>
    <col min="10765" max="10766" width="7.44140625" style="3" customWidth="1"/>
    <col min="10767" max="10767" width="13.5546875" style="3" customWidth="1"/>
    <col min="10768" max="11008" width="9.109375" style="3"/>
    <col min="11009" max="11009" width="4.109375" style="3" customWidth="1"/>
    <col min="11010" max="11010" width="35.5546875" style="3" customWidth="1"/>
    <col min="11011" max="11016" width="9.109375" style="3" customWidth="1"/>
    <col min="11017" max="11017" width="3.6640625" style="3" customWidth="1"/>
    <col min="11018" max="11018" width="2.109375" style="3" customWidth="1"/>
    <col min="11019" max="11019" width="9.109375" style="3" customWidth="1"/>
    <col min="11020" max="11020" width="8.21875" style="3" customWidth="1"/>
    <col min="11021" max="11022" width="7.44140625" style="3" customWidth="1"/>
    <col min="11023" max="11023" width="13.5546875" style="3" customWidth="1"/>
    <col min="11024" max="11264" width="9.109375" style="3"/>
    <col min="11265" max="11265" width="4.109375" style="3" customWidth="1"/>
    <col min="11266" max="11266" width="35.5546875" style="3" customWidth="1"/>
    <col min="11267" max="11272" width="9.109375" style="3" customWidth="1"/>
    <col min="11273" max="11273" width="3.6640625" style="3" customWidth="1"/>
    <col min="11274" max="11274" width="2.109375" style="3" customWidth="1"/>
    <col min="11275" max="11275" width="9.109375" style="3" customWidth="1"/>
    <col min="11276" max="11276" width="8.21875" style="3" customWidth="1"/>
    <col min="11277" max="11278" width="7.44140625" style="3" customWidth="1"/>
    <col min="11279" max="11279" width="13.5546875" style="3" customWidth="1"/>
    <col min="11280" max="11520" width="9.109375" style="3"/>
    <col min="11521" max="11521" width="4.109375" style="3" customWidth="1"/>
    <col min="11522" max="11522" width="35.5546875" style="3" customWidth="1"/>
    <col min="11523" max="11528" width="9.109375" style="3" customWidth="1"/>
    <col min="11529" max="11529" width="3.6640625" style="3" customWidth="1"/>
    <col min="11530" max="11530" width="2.109375" style="3" customWidth="1"/>
    <col min="11531" max="11531" width="9.109375" style="3" customWidth="1"/>
    <col min="11532" max="11532" width="8.21875" style="3" customWidth="1"/>
    <col min="11533" max="11534" width="7.44140625" style="3" customWidth="1"/>
    <col min="11535" max="11535" width="13.5546875" style="3" customWidth="1"/>
    <col min="11536" max="11776" width="9.109375" style="3"/>
    <col min="11777" max="11777" width="4.109375" style="3" customWidth="1"/>
    <col min="11778" max="11778" width="35.5546875" style="3" customWidth="1"/>
    <col min="11779" max="11784" width="9.109375" style="3" customWidth="1"/>
    <col min="11785" max="11785" width="3.6640625" style="3" customWidth="1"/>
    <col min="11786" max="11786" width="2.109375" style="3" customWidth="1"/>
    <col min="11787" max="11787" width="9.109375" style="3" customWidth="1"/>
    <col min="11788" max="11788" width="8.21875" style="3" customWidth="1"/>
    <col min="11789" max="11790" width="7.44140625" style="3" customWidth="1"/>
    <col min="11791" max="11791" width="13.5546875" style="3" customWidth="1"/>
    <col min="11792" max="12032" width="9.109375" style="3"/>
    <col min="12033" max="12033" width="4.109375" style="3" customWidth="1"/>
    <col min="12034" max="12034" width="35.5546875" style="3" customWidth="1"/>
    <col min="12035" max="12040" width="9.109375" style="3" customWidth="1"/>
    <col min="12041" max="12041" width="3.6640625" style="3" customWidth="1"/>
    <col min="12042" max="12042" width="2.109375" style="3" customWidth="1"/>
    <col min="12043" max="12043" width="9.109375" style="3" customWidth="1"/>
    <col min="12044" max="12044" width="8.21875" style="3" customWidth="1"/>
    <col min="12045" max="12046" width="7.44140625" style="3" customWidth="1"/>
    <col min="12047" max="12047" width="13.5546875" style="3" customWidth="1"/>
    <col min="12048" max="12288" width="9.109375" style="3"/>
    <col min="12289" max="12289" width="4.109375" style="3" customWidth="1"/>
    <col min="12290" max="12290" width="35.5546875" style="3" customWidth="1"/>
    <col min="12291" max="12296" width="9.109375" style="3" customWidth="1"/>
    <col min="12297" max="12297" width="3.6640625" style="3" customWidth="1"/>
    <col min="12298" max="12298" width="2.109375" style="3" customWidth="1"/>
    <col min="12299" max="12299" width="9.109375" style="3" customWidth="1"/>
    <col min="12300" max="12300" width="8.21875" style="3" customWidth="1"/>
    <col min="12301" max="12302" width="7.44140625" style="3" customWidth="1"/>
    <col min="12303" max="12303" width="13.5546875" style="3" customWidth="1"/>
    <col min="12304" max="12544" width="9.109375" style="3"/>
    <col min="12545" max="12545" width="4.109375" style="3" customWidth="1"/>
    <col min="12546" max="12546" width="35.5546875" style="3" customWidth="1"/>
    <col min="12547" max="12552" width="9.109375" style="3" customWidth="1"/>
    <col min="12553" max="12553" width="3.6640625" style="3" customWidth="1"/>
    <col min="12554" max="12554" width="2.109375" style="3" customWidth="1"/>
    <col min="12555" max="12555" width="9.109375" style="3" customWidth="1"/>
    <col min="12556" max="12556" width="8.21875" style="3" customWidth="1"/>
    <col min="12557" max="12558" width="7.44140625" style="3" customWidth="1"/>
    <col min="12559" max="12559" width="13.5546875" style="3" customWidth="1"/>
    <col min="12560" max="12800" width="9.109375" style="3"/>
    <col min="12801" max="12801" width="4.109375" style="3" customWidth="1"/>
    <col min="12802" max="12802" width="35.5546875" style="3" customWidth="1"/>
    <col min="12803" max="12808" width="9.109375" style="3" customWidth="1"/>
    <col min="12809" max="12809" width="3.6640625" style="3" customWidth="1"/>
    <col min="12810" max="12810" width="2.109375" style="3" customWidth="1"/>
    <col min="12811" max="12811" width="9.109375" style="3" customWidth="1"/>
    <col min="12812" max="12812" width="8.21875" style="3" customWidth="1"/>
    <col min="12813" max="12814" width="7.44140625" style="3" customWidth="1"/>
    <col min="12815" max="12815" width="13.5546875" style="3" customWidth="1"/>
    <col min="12816" max="13056" width="9.109375" style="3"/>
    <col min="13057" max="13057" width="4.109375" style="3" customWidth="1"/>
    <col min="13058" max="13058" width="35.5546875" style="3" customWidth="1"/>
    <col min="13059" max="13064" width="9.109375" style="3" customWidth="1"/>
    <col min="13065" max="13065" width="3.6640625" style="3" customWidth="1"/>
    <col min="13066" max="13066" width="2.109375" style="3" customWidth="1"/>
    <col min="13067" max="13067" width="9.109375" style="3" customWidth="1"/>
    <col min="13068" max="13068" width="8.21875" style="3" customWidth="1"/>
    <col min="13069" max="13070" width="7.44140625" style="3" customWidth="1"/>
    <col min="13071" max="13071" width="13.5546875" style="3" customWidth="1"/>
    <col min="13072" max="13312" width="9.109375" style="3"/>
    <col min="13313" max="13313" width="4.109375" style="3" customWidth="1"/>
    <col min="13314" max="13314" width="35.5546875" style="3" customWidth="1"/>
    <col min="13315" max="13320" width="9.109375" style="3" customWidth="1"/>
    <col min="13321" max="13321" width="3.6640625" style="3" customWidth="1"/>
    <col min="13322" max="13322" width="2.109375" style="3" customWidth="1"/>
    <col min="13323" max="13323" width="9.109375" style="3" customWidth="1"/>
    <col min="13324" max="13324" width="8.21875" style="3" customWidth="1"/>
    <col min="13325" max="13326" width="7.44140625" style="3" customWidth="1"/>
    <col min="13327" max="13327" width="13.5546875" style="3" customWidth="1"/>
    <col min="13328" max="13568" width="9.109375" style="3"/>
    <col min="13569" max="13569" width="4.109375" style="3" customWidth="1"/>
    <col min="13570" max="13570" width="35.5546875" style="3" customWidth="1"/>
    <col min="13571" max="13576" width="9.109375" style="3" customWidth="1"/>
    <col min="13577" max="13577" width="3.6640625" style="3" customWidth="1"/>
    <col min="13578" max="13578" width="2.109375" style="3" customWidth="1"/>
    <col min="13579" max="13579" width="9.109375" style="3" customWidth="1"/>
    <col min="13580" max="13580" width="8.21875" style="3" customWidth="1"/>
    <col min="13581" max="13582" width="7.44140625" style="3" customWidth="1"/>
    <col min="13583" max="13583" width="13.5546875" style="3" customWidth="1"/>
    <col min="13584" max="13824" width="9.109375" style="3"/>
    <col min="13825" max="13825" width="4.109375" style="3" customWidth="1"/>
    <col min="13826" max="13826" width="35.5546875" style="3" customWidth="1"/>
    <col min="13827" max="13832" width="9.109375" style="3" customWidth="1"/>
    <col min="13833" max="13833" width="3.6640625" style="3" customWidth="1"/>
    <col min="13834" max="13834" width="2.109375" style="3" customWidth="1"/>
    <col min="13835" max="13835" width="9.109375" style="3" customWidth="1"/>
    <col min="13836" max="13836" width="8.21875" style="3" customWidth="1"/>
    <col min="13837" max="13838" width="7.44140625" style="3" customWidth="1"/>
    <col min="13839" max="13839" width="13.5546875" style="3" customWidth="1"/>
    <col min="13840" max="14080" width="9.109375" style="3"/>
    <col min="14081" max="14081" width="4.109375" style="3" customWidth="1"/>
    <col min="14082" max="14082" width="35.5546875" style="3" customWidth="1"/>
    <col min="14083" max="14088" width="9.109375" style="3" customWidth="1"/>
    <col min="14089" max="14089" width="3.6640625" style="3" customWidth="1"/>
    <col min="14090" max="14090" width="2.109375" style="3" customWidth="1"/>
    <col min="14091" max="14091" width="9.109375" style="3" customWidth="1"/>
    <col min="14092" max="14092" width="8.21875" style="3" customWidth="1"/>
    <col min="14093" max="14094" width="7.44140625" style="3" customWidth="1"/>
    <col min="14095" max="14095" width="13.5546875" style="3" customWidth="1"/>
    <col min="14096" max="14336" width="9.109375" style="3"/>
    <col min="14337" max="14337" width="4.109375" style="3" customWidth="1"/>
    <col min="14338" max="14338" width="35.5546875" style="3" customWidth="1"/>
    <col min="14339" max="14344" width="9.109375" style="3" customWidth="1"/>
    <col min="14345" max="14345" width="3.6640625" style="3" customWidth="1"/>
    <col min="14346" max="14346" width="2.109375" style="3" customWidth="1"/>
    <col min="14347" max="14347" width="9.109375" style="3" customWidth="1"/>
    <col min="14348" max="14348" width="8.21875" style="3" customWidth="1"/>
    <col min="14349" max="14350" width="7.44140625" style="3" customWidth="1"/>
    <col min="14351" max="14351" width="13.5546875" style="3" customWidth="1"/>
    <col min="14352" max="14592" width="9.109375" style="3"/>
    <col min="14593" max="14593" width="4.109375" style="3" customWidth="1"/>
    <col min="14594" max="14594" width="35.5546875" style="3" customWidth="1"/>
    <col min="14595" max="14600" width="9.109375" style="3" customWidth="1"/>
    <col min="14601" max="14601" width="3.6640625" style="3" customWidth="1"/>
    <col min="14602" max="14602" width="2.109375" style="3" customWidth="1"/>
    <col min="14603" max="14603" width="9.109375" style="3" customWidth="1"/>
    <col min="14604" max="14604" width="8.21875" style="3" customWidth="1"/>
    <col min="14605" max="14606" width="7.44140625" style="3" customWidth="1"/>
    <col min="14607" max="14607" width="13.5546875" style="3" customWidth="1"/>
    <col min="14608" max="14848" width="9.109375" style="3"/>
    <col min="14849" max="14849" width="4.109375" style="3" customWidth="1"/>
    <col min="14850" max="14850" width="35.5546875" style="3" customWidth="1"/>
    <col min="14851" max="14856" width="9.109375" style="3" customWidth="1"/>
    <col min="14857" max="14857" width="3.6640625" style="3" customWidth="1"/>
    <col min="14858" max="14858" width="2.109375" style="3" customWidth="1"/>
    <col min="14859" max="14859" width="9.109375" style="3" customWidth="1"/>
    <col min="14860" max="14860" width="8.21875" style="3" customWidth="1"/>
    <col min="14861" max="14862" width="7.44140625" style="3" customWidth="1"/>
    <col min="14863" max="14863" width="13.5546875" style="3" customWidth="1"/>
    <col min="14864" max="15104" width="9.109375" style="3"/>
    <col min="15105" max="15105" width="4.109375" style="3" customWidth="1"/>
    <col min="15106" max="15106" width="35.5546875" style="3" customWidth="1"/>
    <col min="15107" max="15112" width="9.109375" style="3" customWidth="1"/>
    <col min="15113" max="15113" width="3.6640625" style="3" customWidth="1"/>
    <col min="15114" max="15114" width="2.109375" style="3" customWidth="1"/>
    <col min="15115" max="15115" width="9.109375" style="3" customWidth="1"/>
    <col min="15116" max="15116" width="8.21875" style="3" customWidth="1"/>
    <col min="15117" max="15118" width="7.44140625" style="3" customWidth="1"/>
    <col min="15119" max="15119" width="13.5546875" style="3" customWidth="1"/>
    <col min="15120" max="15360" width="9.109375" style="3"/>
    <col min="15361" max="15361" width="4.109375" style="3" customWidth="1"/>
    <col min="15362" max="15362" width="35.5546875" style="3" customWidth="1"/>
    <col min="15363" max="15368" width="9.109375" style="3" customWidth="1"/>
    <col min="15369" max="15369" width="3.6640625" style="3" customWidth="1"/>
    <col min="15370" max="15370" width="2.109375" style="3" customWidth="1"/>
    <col min="15371" max="15371" width="9.109375" style="3" customWidth="1"/>
    <col min="15372" max="15372" width="8.21875" style="3" customWidth="1"/>
    <col min="15373" max="15374" width="7.44140625" style="3" customWidth="1"/>
    <col min="15375" max="15375" width="13.5546875" style="3" customWidth="1"/>
    <col min="15376" max="15616" width="9.109375" style="3"/>
    <col min="15617" max="15617" width="4.109375" style="3" customWidth="1"/>
    <col min="15618" max="15618" width="35.5546875" style="3" customWidth="1"/>
    <col min="15619" max="15624" width="9.109375" style="3" customWidth="1"/>
    <col min="15625" max="15625" width="3.6640625" style="3" customWidth="1"/>
    <col min="15626" max="15626" width="2.109375" style="3" customWidth="1"/>
    <col min="15627" max="15627" width="9.109375" style="3" customWidth="1"/>
    <col min="15628" max="15628" width="8.21875" style="3" customWidth="1"/>
    <col min="15629" max="15630" width="7.44140625" style="3" customWidth="1"/>
    <col min="15631" max="15631" width="13.5546875" style="3" customWidth="1"/>
    <col min="15632" max="15872" width="9.109375" style="3"/>
    <col min="15873" max="15873" width="4.109375" style="3" customWidth="1"/>
    <col min="15874" max="15874" width="35.5546875" style="3" customWidth="1"/>
    <col min="15875" max="15880" width="9.109375" style="3" customWidth="1"/>
    <col min="15881" max="15881" width="3.6640625" style="3" customWidth="1"/>
    <col min="15882" max="15882" width="2.109375" style="3" customWidth="1"/>
    <col min="15883" max="15883" width="9.109375" style="3" customWidth="1"/>
    <col min="15884" max="15884" width="8.21875" style="3" customWidth="1"/>
    <col min="15885" max="15886" width="7.44140625" style="3" customWidth="1"/>
    <col min="15887" max="15887" width="13.5546875" style="3" customWidth="1"/>
    <col min="15888" max="16128" width="9.109375" style="3"/>
    <col min="16129" max="16129" width="4.109375" style="3" customWidth="1"/>
    <col min="16130" max="16130" width="35.5546875" style="3" customWidth="1"/>
    <col min="16131" max="16136" width="9.109375" style="3" customWidth="1"/>
    <col min="16137" max="16137" width="3.6640625" style="3" customWidth="1"/>
    <col min="16138" max="16138" width="2.109375" style="3" customWidth="1"/>
    <col min="16139" max="16139" width="9.109375" style="3" customWidth="1"/>
    <col min="16140" max="16140" width="8.21875" style="3" customWidth="1"/>
    <col min="16141" max="16142" width="7.44140625" style="3" customWidth="1"/>
    <col min="16143" max="16143" width="13.5546875" style="3" customWidth="1"/>
    <col min="16144" max="16384" width="9.109375" style="3"/>
  </cols>
  <sheetData>
    <row r="1" spans="1:15" ht="15" customHeight="1" x14ac:dyDescent="0.25">
      <c r="K1" s="285" t="s">
        <v>758</v>
      </c>
      <c r="L1" s="285"/>
      <c r="M1" s="285"/>
      <c r="N1" s="285"/>
      <c r="O1" s="285"/>
    </row>
    <row r="2" spans="1:15" x14ac:dyDescent="0.25">
      <c r="K2" s="285"/>
      <c r="L2" s="285"/>
      <c r="M2" s="285"/>
      <c r="N2" s="285"/>
      <c r="O2" s="285"/>
    </row>
    <row r="3" spans="1:15" x14ac:dyDescent="0.25">
      <c r="K3" s="285"/>
      <c r="L3" s="285"/>
      <c r="M3" s="285"/>
      <c r="N3" s="285"/>
      <c r="O3" s="285"/>
    </row>
    <row r="5" spans="1:15" x14ac:dyDescent="0.25">
      <c r="A5" s="5" t="s">
        <v>475</v>
      </c>
      <c r="B5" s="5"/>
      <c r="C5" s="5"/>
      <c r="D5" s="5"/>
      <c r="E5" s="5"/>
      <c r="F5" s="5"/>
      <c r="G5" s="5"/>
      <c r="H5" s="5"/>
      <c r="I5" s="5"/>
      <c r="J5" s="5"/>
      <c r="K5" s="5"/>
      <c r="L5" s="5"/>
      <c r="M5" s="5"/>
      <c r="N5" s="5"/>
    </row>
    <row r="6" spans="1:15" x14ac:dyDescent="0.25">
      <c r="A6" s="5" t="s">
        <v>662</v>
      </c>
      <c r="B6" s="5"/>
      <c r="C6" s="5"/>
      <c r="D6" s="5"/>
      <c r="E6" s="5"/>
      <c r="F6" s="5"/>
      <c r="G6" s="5"/>
      <c r="H6" s="5"/>
      <c r="I6" s="5"/>
      <c r="J6" s="5"/>
      <c r="K6" s="5"/>
      <c r="L6" s="5"/>
      <c r="M6" s="5"/>
      <c r="N6" s="5"/>
    </row>
    <row r="7" spans="1:15" x14ac:dyDescent="0.25">
      <c r="A7" s="610" t="str">
        <f>CONCATENATE("на ",[2]ЗАПОЛНИТЬ!$B$18," ",[2]ЗАПОЛНИТЬ!$C$18)</f>
        <v>на 1 січня 2016 р.</v>
      </c>
      <c r="B7" s="610"/>
      <c r="C7" s="610"/>
      <c r="D7" s="610"/>
      <c r="E7" s="610"/>
      <c r="F7" s="610"/>
      <c r="G7" s="610"/>
      <c r="H7" s="610"/>
      <c r="I7" s="610"/>
      <c r="J7" s="610"/>
      <c r="K7" s="610"/>
      <c r="L7" s="610"/>
      <c r="M7" s="610"/>
      <c r="N7" s="610"/>
    </row>
    <row r="8" spans="1:15" x14ac:dyDescent="0.25">
      <c r="A8" s="629" t="s">
        <v>4</v>
      </c>
      <c r="B8" s="629"/>
      <c r="C8" s="15" t="str">
        <f>[2]ЗАПОЛНИТЬ!$B$3</f>
        <v>Вдділ освіти Амур -Нижньодніпровської у м.Дніпропетровську ради</v>
      </c>
      <c r="D8" s="15"/>
      <c r="E8" s="15"/>
      <c r="F8" s="15"/>
      <c r="G8" s="15"/>
      <c r="H8" s="15"/>
      <c r="I8" s="15"/>
      <c r="J8" s="15"/>
      <c r="K8" s="15"/>
      <c r="L8" s="117" t="str">
        <f>[2]ЗАПОЛНИТЬ!$A$13</f>
        <v>за ЄДРПОУ</v>
      </c>
      <c r="M8" s="611" t="str">
        <f>[2]ЗАПОЛНИТЬ!$B$13</f>
        <v>02142187</v>
      </c>
      <c r="N8" s="612"/>
    </row>
    <row r="9" spans="1:15" x14ac:dyDescent="0.25">
      <c r="A9" s="21" t="s">
        <v>6</v>
      </c>
      <c r="B9" s="21"/>
      <c r="C9" s="289" t="str">
        <f>[2]ЗАПОЛНИТЬ!$B$5</f>
        <v>49023,м. Дніпропетровськ АНД район,пр. Воронцова,31</v>
      </c>
      <c r="D9" s="289"/>
      <c r="E9" s="289"/>
      <c r="F9" s="289"/>
      <c r="G9" s="289"/>
      <c r="H9" s="289"/>
      <c r="I9" s="289"/>
      <c r="J9" s="289"/>
      <c r="K9" s="289"/>
      <c r="L9" s="117" t="str">
        <f>[2]ЗАПОЛНИТЬ!$A$14</f>
        <v>за КОАТУУ</v>
      </c>
      <c r="M9" s="613">
        <f>[2]ЗАПОЛНИТЬ!$B$14</f>
        <v>12110136300</v>
      </c>
      <c r="N9" s="614"/>
    </row>
    <row r="10" spans="1:15" x14ac:dyDescent="0.25">
      <c r="A10" s="21" t="str">
        <f>[2]Ф.4.3.1.КВК2!$A$11</f>
        <v>Організаційно-правова форма господарювання</v>
      </c>
      <c r="B10" s="21"/>
      <c r="C10" s="291" t="str">
        <f>[2]ЗАПОЛНИТЬ!$D$15</f>
        <v>Орган місцевого самоврядування</v>
      </c>
      <c r="D10" s="291"/>
      <c r="E10" s="291"/>
      <c r="F10" s="291"/>
      <c r="G10" s="291"/>
      <c r="H10" s="291"/>
      <c r="I10" s="291"/>
      <c r="J10" s="291"/>
      <c r="K10" s="291"/>
      <c r="L10" s="117" t="str">
        <f>[2]ЗАПОЛНИТЬ!$A$15</f>
        <v>за КОПФГ</v>
      </c>
      <c r="M10" s="613">
        <f>[2]ЗАПОЛНИТЬ!$B$15</f>
        <v>420</v>
      </c>
      <c r="N10" s="614"/>
    </row>
    <row r="11" spans="1:15" ht="15" customHeight="1" x14ac:dyDescent="0.25">
      <c r="A11" s="21" t="s">
        <v>10</v>
      </c>
      <c r="B11" s="21"/>
      <c r="C11" s="21"/>
      <c r="D11" s="21"/>
      <c r="E11" s="21"/>
      <c r="F11" s="120" t="str">
        <f>[2]ЗАПОЛНИТЬ!$H$9</f>
        <v>-</v>
      </c>
      <c r="G11" s="485" t="str">
        <f>IF(F11&gt;0,VLOOKUP(F11,'[2]ДовидникКВК(ГОС)'!A$1:B$65536,2,FALSE),"")</f>
        <v>-</v>
      </c>
      <c r="H11" s="485"/>
      <c r="I11" s="485"/>
      <c r="J11" s="485"/>
      <c r="K11" s="485"/>
      <c r="L11" s="485"/>
      <c r="M11" s="615"/>
      <c r="N11" s="615"/>
    </row>
    <row r="12" spans="1:15" ht="15" customHeight="1" x14ac:dyDescent="0.25">
      <c r="A12" s="21" t="s">
        <v>12</v>
      </c>
      <c r="B12" s="21"/>
      <c r="C12" s="21"/>
      <c r="D12" s="21"/>
      <c r="E12" s="21"/>
      <c r="F12" s="258"/>
      <c r="G12" s="150" t="str">
        <f>IF(F12&gt;0,VLOOKUP(F12,[2]ДовидникКПК!B$1:C$65536,2,FALSE),"")</f>
        <v/>
      </c>
      <c r="H12" s="150"/>
      <c r="I12" s="150"/>
      <c r="J12" s="150"/>
      <c r="K12" s="150"/>
      <c r="L12" s="150"/>
      <c r="M12" s="150"/>
      <c r="N12" s="150"/>
    </row>
    <row r="13" spans="1:15" ht="29.25" customHeight="1" x14ac:dyDescent="0.25">
      <c r="A13" s="21" t="s">
        <v>13</v>
      </c>
      <c r="B13" s="21"/>
      <c r="C13" s="21"/>
      <c r="D13" s="21"/>
      <c r="E13" s="21"/>
      <c r="F13" s="28" t="str">
        <f>[2]ЗАПОЛНИТЬ!$H$10</f>
        <v>10</v>
      </c>
      <c r="G13" s="121" t="str">
        <f>[2]ЗАПОЛНИТЬ!I10</f>
        <v>Орган з питань освіти та науки, молоді</v>
      </c>
      <c r="H13" s="121"/>
      <c r="I13" s="121"/>
      <c r="J13" s="121"/>
      <c r="K13" s="121"/>
      <c r="L13" s="121"/>
      <c r="M13" s="121"/>
      <c r="N13" s="121"/>
    </row>
    <row r="14" spans="1:15" ht="49.5" customHeight="1" x14ac:dyDescent="0.25">
      <c r="A14" s="21" t="s">
        <v>14</v>
      </c>
      <c r="B14" s="21"/>
      <c r="C14" s="21"/>
      <c r="D14" s="21"/>
      <c r="E14" s="21"/>
      <c r="F14" s="86" t="s">
        <v>138</v>
      </c>
      <c r="G14" s="121" t="str">
        <f>IF(F14&gt;0,VLOOKUP(F14,[2]ДовидникКФК!A$1:B$65536,2,FALSE),"")</f>
        <v>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Чорнобильськоі катастрофи</v>
      </c>
      <c r="H14" s="121"/>
      <c r="I14" s="121"/>
      <c r="J14" s="121"/>
      <c r="K14" s="121"/>
      <c r="L14" s="121"/>
      <c r="M14" s="121"/>
      <c r="N14" s="121"/>
    </row>
    <row r="15" spans="1:15" x14ac:dyDescent="0.25">
      <c r="B15" s="486" t="s">
        <v>139</v>
      </c>
      <c r="C15" s="117"/>
      <c r="D15" s="117"/>
      <c r="E15" s="117"/>
      <c r="F15" s="117"/>
      <c r="G15" s="117"/>
      <c r="H15" s="117"/>
      <c r="I15" s="117"/>
      <c r="J15" s="117"/>
      <c r="K15" s="117"/>
      <c r="L15" s="117"/>
      <c r="M15" s="117"/>
      <c r="N15" s="117"/>
    </row>
    <row r="16" spans="1:15" x14ac:dyDescent="0.25">
      <c r="B16" s="616" t="s">
        <v>16</v>
      </c>
      <c r="C16" s="117"/>
      <c r="D16" s="117"/>
      <c r="E16" s="117"/>
      <c r="F16" s="117"/>
      <c r="G16" s="117"/>
      <c r="H16" s="117"/>
      <c r="I16" s="117"/>
      <c r="J16" s="117"/>
      <c r="K16" s="117"/>
      <c r="L16" s="117"/>
      <c r="M16" s="117"/>
      <c r="N16" s="117"/>
    </row>
    <row r="17" spans="1:15" ht="28.5" customHeight="1" x14ac:dyDescent="0.25">
      <c r="A17" s="745" t="s">
        <v>506</v>
      </c>
      <c r="B17" s="745" t="s">
        <v>17</v>
      </c>
      <c r="C17" s="745"/>
      <c r="D17" s="745"/>
      <c r="E17" s="745"/>
      <c r="F17" s="745"/>
      <c r="G17" s="745"/>
      <c r="H17" s="745"/>
      <c r="I17" s="745"/>
      <c r="J17" s="745"/>
      <c r="K17" s="745"/>
      <c r="L17" s="745"/>
      <c r="M17" s="745" t="s">
        <v>169</v>
      </c>
      <c r="N17" s="745"/>
      <c r="O17" s="745"/>
    </row>
    <row r="18" spans="1:15" ht="15.75" customHeight="1" x14ac:dyDescent="0.25">
      <c r="A18" s="745"/>
      <c r="B18" s="745"/>
      <c r="C18" s="745"/>
      <c r="D18" s="745"/>
      <c r="E18" s="745"/>
      <c r="F18" s="745"/>
      <c r="G18" s="745"/>
      <c r="H18" s="745"/>
      <c r="I18" s="745"/>
      <c r="J18" s="745"/>
      <c r="K18" s="745"/>
      <c r="L18" s="745"/>
      <c r="M18" s="746" t="s">
        <v>640</v>
      </c>
      <c r="N18" s="746"/>
      <c r="O18" s="747" t="s">
        <v>641</v>
      </c>
    </row>
    <row r="19" spans="1:15" s="324" customFormat="1" x14ac:dyDescent="0.25">
      <c r="A19" s="748">
        <v>1</v>
      </c>
      <c r="B19" s="749">
        <v>2</v>
      </c>
      <c r="C19" s="749"/>
      <c r="D19" s="749"/>
      <c r="E19" s="749"/>
      <c r="F19" s="749"/>
      <c r="G19" s="749"/>
      <c r="H19" s="749"/>
      <c r="I19" s="749"/>
      <c r="J19" s="749"/>
      <c r="K19" s="749"/>
      <c r="L19" s="749"/>
      <c r="M19" s="745">
        <v>3</v>
      </c>
      <c r="N19" s="745"/>
      <c r="O19" s="750">
        <v>4</v>
      </c>
    </row>
    <row r="20" spans="1:15" ht="15" customHeight="1" x14ac:dyDescent="0.25">
      <c r="A20" s="747">
        <v>1</v>
      </c>
      <c r="B20" s="751" t="s">
        <v>663</v>
      </c>
      <c r="C20" s="751"/>
      <c r="D20" s="751"/>
      <c r="E20" s="751"/>
      <c r="F20" s="751"/>
      <c r="G20" s="751"/>
      <c r="H20" s="751"/>
      <c r="I20" s="751"/>
      <c r="J20" s="751"/>
      <c r="K20" s="751"/>
      <c r="L20" s="751"/>
      <c r="M20" s="752">
        <v>0</v>
      </c>
      <c r="N20" s="753"/>
      <c r="O20" s="754">
        <v>0</v>
      </c>
    </row>
    <row r="21" spans="1:15" x14ac:dyDescent="0.25">
      <c r="A21" s="755" t="s">
        <v>664</v>
      </c>
      <c r="B21" s="751" t="s">
        <v>665</v>
      </c>
      <c r="C21" s="751"/>
      <c r="D21" s="751"/>
      <c r="E21" s="751"/>
      <c r="F21" s="751"/>
      <c r="G21" s="751"/>
      <c r="H21" s="751"/>
      <c r="I21" s="751"/>
      <c r="J21" s="751"/>
      <c r="K21" s="751"/>
      <c r="L21" s="751"/>
      <c r="M21" s="752">
        <v>0</v>
      </c>
      <c r="N21" s="753"/>
      <c r="O21" s="754">
        <v>0</v>
      </c>
    </row>
    <row r="22" spans="1:15" ht="15" customHeight="1" x14ac:dyDescent="0.25">
      <c r="A22" s="756" t="s">
        <v>666</v>
      </c>
      <c r="B22" s="751" t="s">
        <v>667</v>
      </c>
      <c r="C22" s="751"/>
      <c r="D22" s="751"/>
      <c r="E22" s="751"/>
      <c r="F22" s="751"/>
      <c r="G22" s="751"/>
      <c r="H22" s="751"/>
      <c r="I22" s="751"/>
      <c r="J22" s="751"/>
      <c r="K22" s="751"/>
      <c r="L22" s="751"/>
      <c r="M22" s="752">
        <v>0</v>
      </c>
      <c r="N22" s="753"/>
      <c r="O22" s="754">
        <v>0</v>
      </c>
    </row>
    <row r="23" spans="1:15" ht="15" customHeight="1" x14ac:dyDescent="0.25">
      <c r="A23" s="756" t="s">
        <v>668</v>
      </c>
      <c r="B23" s="757" t="s">
        <v>669</v>
      </c>
      <c r="C23" s="757"/>
      <c r="D23" s="757"/>
      <c r="E23" s="757"/>
      <c r="F23" s="757"/>
      <c r="G23" s="757"/>
      <c r="H23" s="757"/>
      <c r="I23" s="757"/>
      <c r="J23" s="757"/>
      <c r="K23" s="757"/>
      <c r="L23" s="757"/>
      <c r="M23" s="752">
        <v>0</v>
      </c>
      <c r="N23" s="753"/>
      <c r="O23" s="754">
        <v>0</v>
      </c>
    </row>
    <row r="24" spans="1:15" ht="16.5" customHeight="1" x14ac:dyDescent="0.25">
      <c r="A24" s="747"/>
      <c r="B24" s="758" t="s">
        <v>670</v>
      </c>
      <c r="C24" s="758"/>
      <c r="D24" s="758"/>
      <c r="E24" s="758"/>
      <c r="F24" s="758"/>
      <c r="G24" s="758"/>
      <c r="H24" s="758"/>
      <c r="I24" s="758"/>
      <c r="J24" s="758"/>
      <c r="K24" s="758"/>
      <c r="L24" s="758"/>
      <c r="M24" s="759">
        <f>SUM(M20:N23)</f>
        <v>0</v>
      </c>
      <c r="N24" s="648"/>
      <c r="O24" s="760">
        <f>SUM(O20:O23)</f>
        <v>0</v>
      </c>
    </row>
    <row r="25" spans="1:15" hidden="1" x14ac:dyDescent="0.25">
      <c r="A25" s="761"/>
      <c r="B25" s="762"/>
      <c r="C25" s="762"/>
      <c r="D25" s="762"/>
      <c r="E25" s="762"/>
      <c r="F25" s="762"/>
      <c r="G25" s="762"/>
      <c r="H25" s="762"/>
      <c r="I25" s="762"/>
      <c r="J25" s="762"/>
      <c r="K25" s="762"/>
      <c r="L25" s="762"/>
      <c r="M25" s="763"/>
      <c r="N25" s="763"/>
      <c r="O25" s="764"/>
    </row>
    <row r="27" spans="1:15" x14ac:dyDescent="0.25">
      <c r="B27" s="352" t="str">
        <f>[2]ЗАПОЛНИТЬ!$F$30</f>
        <v xml:space="preserve">Керівник </v>
      </c>
      <c r="C27" s="398"/>
      <c r="D27" s="76"/>
      <c r="E27" s="110" t="str">
        <f>[2]ЗАПОЛНИТЬ!$F$26</f>
        <v>Л.О.Темченко</v>
      </c>
      <c r="F27" s="110"/>
      <c r="G27" s="110"/>
    </row>
    <row r="28" spans="1:15" x14ac:dyDescent="0.25">
      <c r="B28" s="352"/>
      <c r="C28" s="79" t="s">
        <v>97</v>
      </c>
      <c r="D28" s="76"/>
      <c r="E28" s="434" t="s">
        <v>98</v>
      </c>
      <c r="F28" s="84"/>
    </row>
    <row r="29" spans="1:15" x14ac:dyDescent="0.25">
      <c r="B29" s="352" t="str">
        <f>[2]ЗАПОЛНИТЬ!$F$31</f>
        <v>Головний  бухгалтер</v>
      </c>
      <c r="C29" s="398"/>
      <c r="D29" s="76"/>
      <c r="E29" s="110" t="str">
        <f>[2]ЗАПОЛНИТЬ!$F$28</f>
        <v>А.М.Трусевич</v>
      </c>
      <c r="F29" s="110"/>
      <c r="G29" s="110"/>
    </row>
    <row r="30" spans="1:15" x14ac:dyDescent="0.25">
      <c r="C30" s="79" t="s">
        <v>97</v>
      </c>
      <c r="E30" s="434" t="s">
        <v>98</v>
      </c>
      <c r="F30" s="84"/>
    </row>
    <row r="31" spans="1:15" x14ac:dyDescent="0.25">
      <c r="B31" s="3" t="str">
        <f>[2]ЗАПОЛНИТЬ!$C$19</f>
        <v>"12"січня 2016 року</v>
      </c>
    </row>
    <row r="32" spans="1:15" ht="15" customHeight="1" x14ac:dyDescent="0.25">
      <c r="A32" s="285" t="s">
        <v>193</v>
      </c>
      <c r="B32" s="285"/>
      <c r="C32" s="285"/>
      <c r="D32" s="285"/>
      <c r="E32" s="285"/>
      <c r="F32" s="285"/>
      <c r="G32" s="285"/>
      <c r="H32" s="285"/>
      <c r="I32" s="285"/>
      <c r="J32" s="285"/>
      <c r="K32" s="285"/>
      <c r="L32" s="285"/>
      <c r="M32" s="285"/>
      <c r="N32" s="285"/>
      <c r="O32" s="285"/>
    </row>
  </sheetData>
  <mergeCells count="42">
    <mergeCell ref="B25:L25"/>
    <mergeCell ref="M25:N25"/>
    <mergeCell ref="E27:G27"/>
    <mergeCell ref="E29:G29"/>
    <mergeCell ref="A32:O32"/>
    <mergeCell ref="B22:L22"/>
    <mergeCell ref="M22:N22"/>
    <mergeCell ref="B23:L23"/>
    <mergeCell ref="M23:N23"/>
    <mergeCell ref="B24:L24"/>
    <mergeCell ref="M24:N24"/>
    <mergeCell ref="B19:L19"/>
    <mergeCell ref="M19:N19"/>
    <mergeCell ref="B20:L20"/>
    <mergeCell ref="M20:N20"/>
    <mergeCell ref="B21:L21"/>
    <mergeCell ref="M21:N21"/>
    <mergeCell ref="A14:E14"/>
    <mergeCell ref="G14:N14"/>
    <mergeCell ref="A17:A18"/>
    <mergeCell ref="B17:L18"/>
    <mergeCell ref="M17:O17"/>
    <mergeCell ref="M18:N18"/>
    <mergeCell ref="A11:E11"/>
    <mergeCell ref="G11:L11"/>
    <mergeCell ref="A12:E12"/>
    <mergeCell ref="G12:N12"/>
    <mergeCell ref="A13:E13"/>
    <mergeCell ref="G13:N13"/>
    <mergeCell ref="A9:B9"/>
    <mergeCell ref="C9:K9"/>
    <mergeCell ref="M9:N9"/>
    <mergeCell ref="A10:B10"/>
    <mergeCell ref="C10:K10"/>
    <mergeCell ref="M10:N10"/>
    <mergeCell ref="K1:O3"/>
    <mergeCell ref="A5:N5"/>
    <mergeCell ref="A6:N6"/>
    <mergeCell ref="A7:N7"/>
    <mergeCell ref="A8:B8"/>
    <mergeCell ref="C8:K8"/>
    <mergeCell ref="M8:N8"/>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workbookViewId="0">
      <selection activeCell="C23" sqref="C23"/>
    </sheetView>
  </sheetViews>
  <sheetFormatPr defaultColWidth="9.109375" defaultRowHeight="13.8" x14ac:dyDescent="0.25"/>
  <cols>
    <col min="1" max="1" width="48.44140625" style="3" customWidth="1"/>
    <col min="2" max="2" width="5.33203125" style="3" customWidth="1"/>
    <col min="3" max="3" width="10" style="3" customWidth="1"/>
    <col min="4" max="4" width="11.33203125" style="3" customWidth="1"/>
    <col min="5" max="5" width="10.33203125" style="3" customWidth="1"/>
    <col min="6" max="6" width="8" style="3" customWidth="1"/>
    <col min="7" max="7" width="8.88671875" style="3" customWidth="1"/>
    <col min="8" max="8" width="9.109375" style="3" customWidth="1"/>
    <col min="9" max="9" width="10.44140625" style="3" customWidth="1"/>
    <col min="10" max="10" width="8.6640625" style="3" customWidth="1"/>
    <col min="11" max="12" width="11.44140625" style="3" customWidth="1"/>
    <col min="13" max="256" width="9.109375" style="3"/>
    <col min="257" max="257" width="48.44140625" style="3" customWidth="1"/>
    <col min="258" max="258" width="5.33203125" style="3" customWidth="1"/>
    <col min="259" max="259" width="10" style="3" customWidth="1"/>
    <col min="260" max="260" width="11.33203125" style="3" customWidth="1"/>
    <col min="261" max="261" width="10.33203125" style="3" customWidth="1"/>
    <col min="262" max="262" width="8" style="3" customWidth="1"/>
    <col min="263" max="263" width="8.88671875" style="3" customWidth="1"/>
    <col min="264" max="264" width="9.109375" style="3" customWidth="1"/>
    <col min="265" max="265" width="10.44140625" style="3" customWidth="1"/>
    <col min="266" max="266" width="8.6640625" style="3" customWidth="1"/>
    <col min="267" max="268" width="11.44140625" style="3" customWidth="1"/>
    <col min="269" max="512" width="9.109375" style="3"/>
    <col min="513" max="513" width="48.44140625" style="3" customWidth="1"/>
    <col min="514" max="514" width="5.33203125" style="3" customWidth="1"/>
    <col min="515" max="515" width="10" style="3" customWidth="1"/>
    <col min="516" max="516" width="11.33203125" style="3" customWidth="1"/>
    <col min="517" max="517" width="10.33203125" style="3" customWidth="1"/>
    <col min="518" max="518" width="8" style="3" customWidth="1"/>
    <col min="519" max="519" width="8.88671875" style="3" customWidth="1"/>
    <col min="520" max="520" width="9.109375" style="3" customWidth="1"/>
    <col min="521" max="521" width="10.44140625" style="3" customWidth="1"/>
    <col min="522" max="522" width="8.6640625" style="3" customWidth="1"/>
    <col min="523" max="524" width="11.44140625" style="3" customWidth="1"/>
    <col min="525" max="768" width="9.109375" style="3"/>
    <col min="769" max="769" width="48.44140625" style="3" customWidth="1"/>
    <col min="770" max="770" width="5.33203125" style="3" customWidth="1"/>
    <col min="771" max="771" width="10" style="3" customWidth="1"/>
    <col min="772" max="772" width="11.33203125" style="3" customWidth="1"/>
    <col min="773" max="773" width="10.33203125" style="3" customWidth="1"/>
    <col min="774" max="774" width="8" style="3" customWidth="1"/>
    <col min="775" max="775" width="8.88671875" style="3" customWidth="1"/>
    <col min="776" max="776" width="9.109375" style="3" customWidth="1"/>
    <col min="777" max="777" width="10.44140625" style="3" customWidth="1"/>
    <col min="778" max="778" width="8.6640625" style="3" customWidth="1"/>
    <col min="779" max="780" width="11.44140625" style="3" customWidth="1"/>
    <col min="781" max="1024" width="9.109375" style="3"/>
    <col min="1025" max="1025" width="48.44140625" style="3" customWidth="1"/>
    <col min="1026" max="1026" width="5.33203125" style="3" customWidth="1"/>
    <col min="1027" max="1027" width="10" style="3" customWidth="1"/>
    <col min="1028" max="1028" width="11.33203125" style="3" customWidth="1"/>
    <col min="1029" max="1029" width="10.33203125" style="3" customWidth="1"/>
    <col min="1030" max="1030" width="8" style="3" customWidth="1"/>
    <col min="1031" max="1031" width="8.88671875" style="3" customWidth="1"/>
    <col min="1032" max="1032" width="9.109375" style="3" customWidth="1"/>
    <col min="1033" max="1033" width="10.44140625" style="3" customWidth="1"/>
    <col min="1034" max="1034" width="8.6640625" style="3" customWidth="1"/>
    <col min="1035" max="1036" width="11.44140625" style="3" customWidth="1"/>
    <col min="1037" max="1280" width="9.109375" style="3"/>
    <col min="1281" max="1281" width="48.44140625" style="3" customWidth="1"/>
    <col min="1282" max="1282" width="5.33203125" style="3" customWidth="1"/>
    <col min="1283" max="1283" width="10" style="3" customWidth="1"/>
    <col min="1284" max="1284" width="11.33203125" style="3" customWidth="1"/>
    <col min="1285" max="1285" width="10.33203125" style="3" customWidth="1"/>
    <col min="1286" max="1286" width="8" style="3" customWidth="1"/>
    <col min="1287" max="1287" width="8.88671875" style="3" customWidth="1"/>
    <col min="1288" max="1288" width="9.109375" style="3" customWidth="1"/>
    <col min="1289" max="1289" width="10.44140625" style="3" customWidth="1"/>
    <col min="1290" max="1290" width="8.6640625" style="3" customWidth="1"/>
    <col min="1291" max="1292" width="11.44140625" style="3" customWidth="1"/>
    <col min="1293" max="1536" width="9.109375" style="3"/>
    <col min="1537" max="1537" width="48.44140625" style="3" customWidth="1"/>
    <col min="1538" max="1538" width="5.33203125" style="3" customWidth="1"/>
    <col min="1539" max="1539" width="10" style="3" customWidth="1"/>
    <col min="1540" max="1540" width="11.33203125" style="3" customWidth="1"/>
    <col min="1541" max="1541" width="10.33203125" style="3" customWidth="1"/>
    <col min="1542" max="1542" width="8" style="3" customWidth="1"/>
    <col min="1543" max="1543" width="8.88671875" style="3" customWidth="1"/>
    <col min="1544" max="1544" width="9.109375" style="3" customWidth="1"/>
    <col min="1545" max="1545" width="10.44140625" style="3" customWidth="1"/>
    <col min="1546" max="1546" width="8.6640625" style="3" customWidth="1"/>
    <col min="1547" max="1548" width="11.44140625" style="3" customWidth="1"/>
    <col min="1549" max="1792" width="9.109375" style="3"/>
    <col min="1793" max="1793" width="48.44140625" style="3" customWidth="1"/>
    <col min="1794" max="1794" width="5.33203125" style="3" customWidth="1"/>
    <col min="1795" max="1795" width="10" style="3" customWidth="1"/>
    <col min="1796" max="1796" width="11.33203125" style="3" customWidth="1"/>
    <col min="1797" max="1797" width="10.33203125" style="3" customWidth="1"/>
    <col min="1798" max="1798" width="8" style="3" customWidth="1"/>
    <col min="1799" max="1799" width="8.88671875" style="3" customWidth="1"/>
    <col min="1800" max="1800" width="9.109375" style="3" customWidth="1"/>
    <col min="1801" max="1801" width="10.44140625" style="3" customWidth="1"/>
    <col min="1802" max="1802" width="8.6640625" style="3" customWidth="1"/>
    <col min="1803" max="1804" width="11.44140625" style="3" customWidth="1"/>
    <col min="1805" max="2048" width="9.109375" style="3"/>
    <col min="2049" max="2049" width="48.44140625" style="3" customWidth="1"/>
    <col min="2050" max="2050" width="5.33203125" style="3" customWidth="1"/>
    <col min="2051" max="2051" width="10" style="3" customWidth="1"/>
    <col min="2052" max="2052" width="11.33203125" style="3" customWidth="1"/>
    <col min="2053" max="2053" width="10.33203125" style="3" customWidth="1"/>
    <col min="2054" max="2054" width="8" style="3" customWidth="1"/>
    <col min="2055" max="2055" width="8.88671875" style="3" customWidth="1"/>
    <col min="2056" max="2056" width="9.109375" style="3" customWidth="1"/>
    <col min="2057" max="2057" width="10.44140625" style="3" customWidth="1"/>
    <col min="2058" max="2058" width="8.6640625" style="3" customWidth="1"/>
    <col min="2059" max="2060" width="11.44140625" style="3" customWidth="1"/>
    <col min="2061" max="2304" width="9.109375" style="3"/>
    <col min="2305" max="2305" width="48.44140625" style="3" customWidth="1"/>
    <col min="2306" max="2306" width="5.33203125" style="3" customWidth="1"/>
    <col min="2307" max="2307" width="10" style="3" customWidth="1"/>
    <col min="2308" max="2308" width="11.33203125" style="3" customWidth="1"/>
    <col min="2309" max="2309" width="10.33203125" style="3" customWidth="1"/>
    <col min="2310" max="2310" width="8" style="3" customWidth="1"/>
    <col min="2311" max="2311" width="8.88671875" style="3" customWidth="1"/>
    <col min="2312" max="2312" width="9.109375" style="3" customWidth="1"/>
    <col min="2313" max="2313" width="10.44140625" style="3" customWidth="1"/>
    <col min="2314" max="2314" width="8.6640625" style="3" customWidth="1"/>
    <col min="2315" max="2316" width="11.44140625" style="3" customWidth="1"/>
    <col min="2317" max="2560" width="9.109375" style="3"/>
    <col min="2561" max="2561" width="48.44140625" style="3" customWidth="1"/>
    <col min="2562" max="2562" width="5.33203125" style="3" customWidth="1"/>
    <col min="2563" max="2563" width="10" style="3" customWidth="1"/>
    <col min="2564" max="2564" width="11.33203125" style="3" customWidth="1"/>
    <col min="2565" max="2565" width="10.33203125" style="3" customWidth="1"/>
    <col min="2566" max="2566" width="8" style="3" customWidth="1"/>
    <col min="2567" max="2567" width="8.88671875" style="3" customWidth="1"/>
    <col min="2568" max="2568" width="9.109375" style="3" customWidth="1"/>
    <col min="2569" max="2569" width="10.44140625" style="3" customWidth="1"/>
    <col min="2570" max="2570" width="8.6640625" style="3" customWidth="1"/>
    <col min="2571" max="2572" width="11.44140625" style="3" customWidth="1"/>
    <col min="2573" max="2816" width="9.109375" style="3"/>
    <col min="2817" max="2817" width="48.44140625" style="3" customWidth="1"/>
    <col min="2818" max="2818" width="5.33203125" style="3" customWidth="1"/>
    <col min="2819" max="2819" width="10" style="3" customWidth="1"/>
    <col min="2820" max="2820" width="11.33203125" style="3" customWidth="1"/>
    <col min="2821" max="2821" width="10.33203125" style="3" customWidth="1"/>
    <col min="2822" max="2822" width="8" style="3" customWidth="1"/>
    <col min="2823" max="2823" width="8.88671875" style="3" customWidth="1"/>
    <col min="2824" max="2824" width="9.109375" style="3" customWidth="1"/>
    <col min="2825" max="2825" width="10.44140625" style="3" customWidth="1"/>
    <col min="2826" max="2826" width="8.6640625" style="3" customWidth="1"/>
    <col min="2827" max="2828" width="11.44140625" style="3" customWidth="1"/>
    <col min="2829" max="3072" width="9.109375" style="3"/>
    <col min="3073" max="3073" width="48.44140625" style="3" customWidth="1"/>
    <col min="3074" max="3074" width="5.33203125" style="3" customWidth="1"/>
    <col min="3075" max="3075" width="10" style="3" customWidth="1"/>
    <col min="3076" max="3076" width="11.33203125" style="3" customWidth="1"/>
    <col min="3077" max="3077" width="10.33203125" style="3" customWidth="1"/>
    <col min="3078" max="3078" width="8" style="3" customWidth="1"/>
    <col min="3079" max="3079" width="8.88671875" style="3" customWidth="1"/>
    <col min="3080" max="3080" width="9.109375" style="3" customWidth="1"/>
    <col min="3081" max="3081" width="10.44140625" style="3" customWidth="1"/>
    <col min="3082" max="3082" width="8.6640625" style="3" customWidth="1"/>
    <col min="3083" max="3084" width="11.44140625" style="3" customWidth="1"/>
    <col min="3085" max="3328" width="9.109375" style="3"/>
    <col min="3329" max="3329" width="48.44140625" style="3" customWidth="1"/>
    <col min="3330" max="3330" width="5.33203125" style="3" customWidth="1"/>
    <col min="3331" max="3331" width="10" style="3" customWidth="1"/>
    <col min="3332" max="3332" width="11.33203125" style="3" customWidth="1"/>
    <col min="3333" max="3333" width="10.33203125" style="3" customWidth="1"/>
    <col min="3334" max="3334" width="8" style="3" customWidth="1"/>
    <col min="3335" max="3335" width="8.88671875" style="3" customWidth="1"/>
    <col min="3336" max="3336" width="9.109375" style="3" customWidth="1"/>
    <col min="3337" max="3337" width="10.44140625" style="3" customWidth="1"/>
    <col min="3338" max="3338" width="8.6640625" style="3" customWidth="1"/>
    <col min="3339" max="3340" width="11.44140625" style="3" customWidth="1"/>
    <col min="3341" max="3584" width="9.109375" style="3"/>
    <col min="3585" max="3585" width="48.44140625" style="3" customWidth="1"/>
    <col min="3586" max="3586" width="5.33203125" style="3" customWidth="1"/>
    <col min="3587" max="3587" width="10" style="3" customWidth="1"/>
    <col min="3588" max="3588" width="11.33203125" style="3" customWidth="1"/>
    <col min="3589" max="3589" width="10.33203125" style="3" customWidth="1"/>
    <col min="3590" max="3590" width="8" style="3" customWidth="1"/>
    <col min="3591" max="3591" width="8.88671875" style="3" customWidth="1"/>
    <col min="3592" max="3592" width="9.109375" style="3" customWidth="1"/>
    <col min="3593" max="3593" width="10.44140625" style="3" customWidth="1"/>
    <col min="3594" max="3594" width="8.6640625" style="3" customWidth="1"/>
    <col min="3595" max="3596" width="11.44140625" style="3" customWidth="1"/>
    <col min="3597" max="3840" width="9.109375" style="3"/>
    <col min="3841" max="3841" width="48.44140625" style="3" customWidth="1"/>
    <col min="3842" max="3842" width="5.33203125" style="3" customWidth="1"/>
    <col min="3843" max="3843" width="10" style="3" customWidth="1"/>
    <col min="3844" max="3844" width="11.33203125" style="3" customWidth="1"/>
    <col min="3845" max="3845" width="10.33203125" style="3" customWidth="1"/>
    <col min="3846" max="3846" width="8" style="3" customWidth="1"/>
    <col min="3847" max="3847" width="8.88671875" style="3" customWidth="1"/>
    <col min="3848" max="3848" width="9.109375" style="3" customWidth="1"/>
    <col min="3849" max="3849" width="10.44140625" style="3" customWidth="1"/>
    <col min="3850" max="3850" width="8.6640625" style="3" customWidth="1"/>
    <col min="3851" max="3852" width="11.44140625" style="3" customWidth="1"/>
    <col min="3853" max="4096" width="9.109375" style="3"/>
    <col min="4097" max="4097" width="48.44140625" style="3" customWidth="1"/>
    <col min="4098" max="4098" width="5.33203125" style="3" customWidth="1"/>
    <col min="4099" max="4099" width="10" style="3" customWidth="1"/>
    <col min="4100" max="4100" width="11.33203125" style="3" customWidth="1"/>
    <col min="4101" max="4101" width="10.33203125" style="3" customWidth="1"/>
    <col min="4102" max="4102" width="8" style="3" customWidth="1"/>
    <col min="4103" max="4103" width="8.88671875" style="3" customWidth="1"/>
    <col min="4104" max="4104" width="9.109375" style="3" customWidth="1"/>
    <col min="4105" max="4105" width="10.44140625" style="3" customWidth="1"/>
    <col min="4106" max="4106" width="8.6640625" style="3" customWidth="1"/>
    <col min="4107" max="4108" width="11.44140625" style="3" customWidth="1"/>
    <col min="4109" max="4352" width="9.109375" style="3"/>
    <col min="4353" max="4353" width="48.44140625" style="3" customWidth="1"/>
    <col min="4354" max="4354" width="5.33203125" style="3" customWidth="1"/>
    <col min="4355" max="4355" width="10" style="3" customWidth="1"/>
    <col min="4356" max="4356" width="11.33203125" style="3" customWidth="1"/>
    <col min="4357" max="4357" width="10.33203125" style="3" customWidth="1"/>
    <col min="4358" max="4358" width="8" style="3" customWidth="1"/>
    <col min="4359" max="4359" width="8.88671875" style="3" customWidth="1"/>
    <col min="4360" max="4360" width="9.109375" style="3" customWidth="1"/>
    <col min="4361" max="4361" width="10.44140625" style="3" customWidth="1"/>
    <col min="4362" max="4362" width="8.6640625" style="3" customWidth="1"/>
    <col min="4363" max="4364" width="11.44140625" style="3" customWidth="1"/>
    <col min="4365" max="4608" width="9.109375" style="3"/>
    <col min="4609" max="4609" width="48.44140625" style="3" customWidth="1"/>
    <col min="4610" max="4610" width="5.33203125" style="3" customWidth="1"/>
    <col min="4611" max="4611" width="10" style="3" customWidth="1"/>
    <col min="4612" max="4612" width="11.33203125" style="3" customWidth="1"/>
    <col min="4613" max="4613" width="10.33203125" style="3" customWidth="1"/>
    <col min="4614" max="4614" width="8" style="3" customWidth="1"/>
    <col min="4615" max="4615" width="8.88671875" style="3" customWidth="1"/>
    <col min="4616" max="4616" width="9.109375" style="3" customWidth="1"/>
    <col min="4617" max="4617" width="10.44140625" style="3" customWidth="1"/>
    <col min="4618" max="4618" width="8.6640625" style="3" customWidth="1"/>
    <col min="4619" max="4620" width="11.44140625" style="3" customWidth="1"/>
    <col min="4621" max="4864" width="9.109375" style="3"/>
    <col min="4865" max="4865" width="48.44140625" style="3" customWidth="1"/>
    <col min="4866" max="4866" width="5.33203125" style="3" customWidth="1"/>
    <col min="4867" max="4867" width="10" style="3" customWidth="1"/>
    <col min="4868" max="4868" width="11.33203125" style="3" customWidth="1"/>
    <col min="4869" max="4869" width="10.33203125" style="3" customWidth="1"/>
    <col min="4870" max="4870" width="8" style="3" customWidth="1"/>
    <col min="4871" max="4871" width="8.88671875" style="3" customWidth="1"/>
    <col min="4872" max="4872" width="9.109375" style="3" customWidth="1"/>
    <col min="4873" max="4873" width="10.44140625" style="3" customWidth="1"/>
    <col min="4874" max="4874" width="8.6640625" style="3" customWidth="1"/>
    <col min="4875" max="4876" width="11.44140625" style="3" customWidth="1"/>
    <col min="4877" max="5120" width="9.109375" style="3"/>
    <col min="5121" max="5121" width="48.44140625" style="3" customWidth="1"/>
    <col min="5122" max="5122" width="5.33203125" style="3" customWidth="1"/>
    <col min="5123" max="5123" width="10" style="3" customWidth="1"/>
    <col min="5124" max="5124" width="11.33203125" style="3" customWidth="1"/>
    <col min="5125" max="5125" width="10.33203125" style="3" customWidth="1"/>
    <col min="5126" max="5126" width="8" style="3" customWidth="1"/>
    <col min="5127" max="5127" width="8.88671875" style="3" customWidth="1"/>
    <col min="5128" max="5128" width="9.109375" style="3" customWidth="1"/>
    <col min="5129" max="5129" width="10.44140625" style="3" customWidth="1"/>
    <col min="5130" max="5130" width="8.6640625" style="3" customWidth="1"/>
    <col min="5131" max="5132" width="11.44140625" style="3" customWidth="1"/>
    <col min="5133" max="5376" width="9.109375" style="3"/>
    <col min="5377" max="5377" width="48.44140625" style="3" customWidth="1"/>
    <col min="5378" max="5378" width="5.33203125" style="3" customWidth="1"/>
    <col min="5379" max="5379" width="10" style="3" customWidth="1"/>
    <col min="5380" max="5380" width="11.33203125" style="3" customWidth="1"/>
    <col min="5381" max="5381" width="10.33203125" style="3" customWidth="1"/>
    <col min="5382" max="5382" width="8" style="3" customWidth="1"/>
    <col min="5383" max="5383" width="8.88671875" style="3" customWidth="1"/>
    <col min="5384" max="5384" width="9.109375" style="3" customWidth="1"/>
    <col min="5385" max="5385" width="10.44140625" style="3" customWidth="1"/>
    <col min="5386" max="5386" width="8.6640625" style="3" customWidth="1"/>
    <col min="5387" max="5388" width="11.44140625" style="3" customWidth="1"/>
    <col min="5389" max="5632" width="9.109375" style="3"/>
    <col min="5633" max="5633" width="48.44140625" style="3" customWidth="1"/>
    <col min="5634" max="5634" width="5.33203125" style="3" customWidth="1"/>
    <col min="5635" max="5635" width="10" style="3" customWidth="1"/>
    <col min="5636" max="5636" width="11.33203125" style="3" customWidth="1"/>
    <col min="5637" max="5637" width="10.33203125" style="3" customWidth="1"/>
    <col min="5638" max="5638" width="8" style="3" customWidth="1"/>
    <col min="5639" max="5639" width="8.88671875" style="3" customWidth="1"/>
    <col min="5640" max="5640" width="9.109375" style="3" customWidth="1"/>
    <col min="5641" max="5641" width="10.44140625" style="3" customWidth="1"/>
    <col min="5642" max="5642" width="8.6640625" style="3" customWidth="1"/>
    <col min="5643" max="5644" width="11.44140625" style="3" customWidth="1"/>
    <col min="5645" max="5888" width="9.109375" style="3"/>
    <col min="5889" max="5889" width="48.44140625" style="3" customWidth="1"/>
    <col min="5890" max="5890" width="5.33203125" style="3" customWidth="1"/>
    <col min="5891" max="5891" width="10" style="3" customWidth="1"/>
    <col min="5892" max="5892" width="11.33203125" style="3" customWidth="1"/>
    <col min="5893" max="5893" width="10.33203125" style="3" customWidth="1"/>
    <col min="5894" max="5894" width="8" style="3" customWidth="1"/>
    <col min="5895" max="5895" width="8.88671875" style="3" customWidth="1"/>
    <col min="5896" max="5896" width="9.109375" style="3" customWidth="1"/>
    <col min="5897" max="5897" width="10.44140625" style="3" customWidth="1"/>
    <col min="5898" max="5898" width="8.6640625" style="3" customWidth="1"/>
    <col min="5899" max="5900" width="11.44140625" style="3" customWidth="1"/>
    <col min="5901" max="6144" width="9.109375" style="3"/>
    <col min="6145" max="6145" width="48.44140625" style="3" customWidth="1"/>
    <col min="6146" max="6146" width="5.33203125" style="3" customWidth="1"/>
    <col min="6147" max="6147" width="10" style="3" customWidth="1"/>
    <col min="6148" max="6148" width="11.33203125" style="3" customWidth="1"/>
    <col min="6149" max="6149" width="10.33203125" style="3" customWidth="1"/>
    <col min="6150" max="6150" width="8" style="3" customWidth="1"/>
    <col min="6151" max="6151" width="8.88671875" style="3" customWidth="1"/>
    <col min="6152" max="6152" width="9.109375" style="3" customWidth="1"/>
    <col min="6153" max="6153" width="10.44140625" style="3" customWidth="1"/>
    <col min="6154" max="6154" width="8.6640625" style="3" customWidth="1"/>
    <col min="6155" max="6156" width="11.44140625" style="3" customWidth="1"/>
    <col min="6157" max="6400" width="9.109375" style="3"/>
    <col min="6401" max="6401" width="48.44140625" style="3" customWidth="1"/>
    <col min="6402" max="6402" width="5.33203125" style="3" customWidth="1"/>
    <col min="6403" max="6403" width="10" style="3" customWidth="1"/>
    <col min="6404" max="6404" width="11.33203125" style="3" customWidth="1"/>
    <col min="6405" max="6405" width="10.33203125" style="3" customWidth="1"/>
    <col min="6406" max="6406" width="8" style="3" customWidth="1"/>
    <col min="6407" max="6407" width="8.88671875" style="3" customWidth="1"/>
    <col min="6408" max="6408" width="9.109375" style="3" customWidth="1"/>
    <col min="6409" max="6409" width="10.44140625" style="3" customWidth="1"/>
    <col min="6410" max="6410" width="8.6640625" style="3" customWidth="1"/>
    <col min="6411" max="6412" width="11.44140625" style="3" customWidth="1"/>
    <col min="6413" max="6656" width="9.109375" style="3"/>
    <col min="6657" max="6657" width="48.44140625" style="3" customWidth="1"/>
    <col min="6658" max="6658" width="5.33203125" style="3" customWidth="1"/>
    <col min="6659" max="6659" width="10" style="3" customWidth="1"/>
    <col min="6660" max="6660" width="11.33203125" style="3" customWidth="1"/>
    <col min="6661" max="6661" width="10.33203125" style="3" customWidth="1"/>
    <col min="6662" max="6662" width="8" style="3" customWidth="1"/>
    <col min="6663" max="6663" width="8.88671875" style="3" customWidth="1"/>
    <col min="6664" max="6664" width="9.109375" style="3" customWidth="1"/>
    <col min="6665" max="6665" width="10.44140625" style="3" customWidth="1"/>
    <col min="6666" max="6666" width="8.6640625" style="3" customWidth="1"/>
    <col min="6667" max="6668" width="11.44140625" style="3" customWidth="1"/>
    <col min="6669" max="6912" width="9.109375" style="3"/>
    <col min="6913" max="6913" width="48.44140625" style="3" customWidth="1"/>
    <col min="6914" max="6914" width="5.33203125" style="3" customWidth="1"/>
    <col min="6915" max="6915" width="10" style="3" customWidth="1"/>
    <col min="6916" max="6916" width="11.33203125" style="3" customWidth="1"/>
    <col min="6917" max="6917" width="10.33203125" style="3" customWidth="1"/>
    <col min="6918" max="6918" width="8" style="3" customWidth="1"/>
    <col min="6919" max="6919" width="8.88671875" style="3" customWidth="1"/>
    <col min="6920" max="6920" width="9.109375" style="3" customWidth="1"/>
    <col min="6921" max="6921" width="10.44140625" style="3" customWidth="1"/>
    <col min="6922" max="6922" width="8.6640625" style="3" customWidth="1"/>
    <col min="6923" max="6924" width="11.44140625" style="3" customWidth="1"/>
    <col min="6925" max="7168" width="9.109375" style="3"/>
    <col min="7169" max="7169" width="48.44140625" style="3" customWidth="1"/>
    <col min="7170" max="7170" width="5.33203125" style="3" customWidth="1"/>
    <col min="7171" max="7171" width="10" style="3" customWidth="1"/>
    <col min="7172" max="7172" width="11.33203125" style="3" customWidth="1"/>
    <col min="7173" max="7173" width="10.33203125" style="3" customWidth="1"/>
    <col min="7174" max="7174" width="8" style="3" customWidth="1"/>
    <col min="7175" max="7175" width="8.88671875" style="3" customWidth="1"/>
    <col min="7176" max="7176" width="9.109375" style="3" customWidth="1"/>
    <col min="7177" max="7177" width="10.44140625" style="3" customWidth="1"/>
    <col min="7178" max="7178" width="8.6640625" style="3" customWidth="1"/>
    <col min="7179" max="7180" width="11.44140625" style="3" customWidth="1"/>
    <col min="7181" max="7424" width="9.109375" style="3"/>
    <col min="7425" max="7425" width="48.44140625" style="3" customWidth="1"/>
    <col min="7426" max="7426" width="5.33203125" style="3" customWidth="1"/>
    <col min="7427" max="7427" width="10" style="3" customWidth="1"/>
    <col min="7428" max="7428" width="11.33203125" style="3" customWidth="1"/>
    <col min="7429" max="7429" width="10.33203125" style="3" customWidth="1"/>
    <col min="7430" max="7430" width="8" style="3" customWidth="1"/>
    <col min="7431" max="7431" width="8.88671875" style="3" customWidth="1"/>
    <col min="7432" max="7432" width="9.109375" style="3" customWidth="1"/>
    <col min="7433" max="7433" width="10.44140625" style="3" customWidth="1"/>
    <col min="7434" max="7434" width="8.6640625" style="3" customWidth="1"/>
    <col min="7435" max="7436" width="11.44140625" style="3" customWidth="1"/>
    <col min="7437" max="7680" width="9.109375" style="3"/>
    <col min="7681" max="7681" width="48.44140625" style="3" customWidth="1"/>
    <col min="7682" max="7682" width="5.33203125" style="3" customWidth="1"/>
    <col min="7683" max="7683" width="10" style="3" customWidth="1"/>
    <col min="7684" max="7684" width="11.33203125" style="3" customWidth="1"/>
    <col min="7685" max="7685" width="10.33203125" style="3" customWidth="1"/>
    <col min="7686" max="7686" width="8" style="3" customWidth="1"/>
    <col min="7687" max="7687" width="8.88671875" style="3" customWidth="1"/>
    <col min="7688" max="7688" width="9.109375" style="3" customWidth="1"/>
    <col min="7689" max="7689" width="10.44140625" style="3" customWidth="1"/>
    <col min="7690" max="7690" width="8.6640625" style="3" customWidth="1"/>
    <col min="7691" max="7692" width="11.44140625" style="3" customWidth="1"/>
    <col min="7693" max="7936" width="9.109375" style="3"/>
    <col min="7937" max="7937" width="48.44140625" style="3" customWidth="1"/>
    <col min="7938" max="7938" width="5.33203125" style="3" customWidth="1"/>
    <col min="7939" max="7939" width="10" style="3" customWidth="1"/>
    <col min="7940" max="7940" width="11.33203125" style="3" customWidth="1"/>
    <col min="7941" max="7941" width="10.33203125" style="3" customWidth="1"/>
    <col min="7942" max="7942" width="8" style="3" customWidth="1"/>
    <col min="7943" max="7943" width="8.88671875" style="3" customWidth="1"/>
    <col min="7944" max="7944" width="9.109375" style="3" customWidth="1"/>
    <col min="7945" max="7945" width="10.44140625" style="3" customWidth="1"/>
    <col min="7946" max="7946" width="8.6640625" style="3" customWidth="1"/>
    <col min="7947" max="7948" width="11.44140625" style="3" customWidth="1"/>
    <col min="7949" max="8192" width="9.109375" style="3"/>
    <col min="8193" max="8193" width="48.44140625" style="3" customWidth="1"/>
    <col min="8194" max="8194" width="5.33203125" style="3" customWidth="1"/>
    <col min="8195" max="8195" width="10" style="3" customWidth="1"/>
    <col min="8196" max="8196" width="11.33203125" style="3" customWidth="1"/>
    <col min="8197" max="8197" width="10.33203125" style="3" customWidth="1"/>
    <col min="8198" max="8198" width="8" style="3" customWidth="1"/>
    <col min="8199" max="8199" width="8.88671875" style="3" customWidth="1"/>
    <col min="8200" max="8200" width="9.109375" style="3" customWidth="1"/>
    <col min="8201" max="8201" width="10.44140625" style="3" customWidth="1"/>
    <col min="8202" max="8202" width="8.6640625" style="3" customWidth="1"/>
    <col min="8203" max="8204" width="11.44140625" style="3" customWidth="1"/>
    <col min="8205" max="8448" width="9.109375" style="3"/>
    <col min="8449" max="8449" width="48.44140625" style="3" customWidth="1"/>
    <col min="8450" max="8450" width="5.33203125" style="3" customWidth="1"/>
    <col min="8451" max="8451" width="10" style="3" customWidth="1"/>
    <col min="8452" max="8452" width="11.33203125" style="3" customWidth="1"/>
    <col min="8453" max="8453" width="10.33203125" style="3" customWidth="1"/>
    <col min="8454" max="8454" width="8" style="3" customWidth="1"/>
    <col min="8455" max="8455" width="8.88671875" style="3" customWidth="1"/>
    <col min="8456" max="8456" width="9.109375" style="3" customWidth="1"/>
    <col min="8457" max="8457" width="10.44140625" style="3" customWidth="1"/>
    <col min="8458" max="8458" width="8.6640625" style="3" customWidth="1"/>
    <col min="8459" max="8460" width="11.44140625" style="3" customWidth="1"/>
    <col min="8461" max="8704" width="9.109375" style="3"/>
    <col min="8705" max="8705" width="48.44140625" style="3" customWidth="1"/>
    <col min="8706" max="8706" width="5.33203125" style="3" customWidth="1"/>
    <col min="8707" max="8707" width="10" style="3" customWidth="1"/>
    <col min="8708" max="8708" width="11.33203125" style="3" customWidth="1"/>
    <col min="8709" max="8709" width="10.33203125" style="3" customWidth="1"/>
    <col min="8710" max="8710" width="8" style="3" customWidth="1"/>
    <col min="8711" max="8711" width="8.88671875" style="3" customWidth="1"/>
    <col min="8712" max="8712" width="9.109375" style="3" customWidth="1"/>
    <col min="8713" max="8713" width="10.44140625" style="3" customWidth="1"/>
    <col min="8714" max="8714" width="8.6640625" style="3" customWidth="1"/>
    <col min="8715" max="8716" width="11.44140625" style="3" customWidth="1"/>
    <col min="8717" max="8960" width="9.109375" style="3"/>
    <col min="8961" max="8961" width="48.44140625" style="3" customWidth="1"/>
    <col min="8962" max="8962" width="5.33203125" style="3" customWidth="1"/>
    <col min="8963" max="8963" width="10" style="3" customWidth="1"/>
    <col min="8964" max="8964" width="11.33203125" style="3" customWidth="1"/>
    <col min="8965" max="8965" width="10.33203125" style="3" customWidth="1"/>
    <col min="8966" max="8966" width="8" style="3" customWidth="1"/>
    <col min="8967" max="8967" width="8.88671875" style="3" customWidth="1"/>
    <col min="8968" max="8968" width="9.109375" style="3" customWidth="1"/>
    <col min="8969" max="8969" width="10.44140625" style="3" customWidth="1"/>
    <col min="8970" max="8970" width="8.6640625" style="3" customWidth="1"/>
    <col min="8971" max="8972" width="11.44140625" style="3" customWidth="1"/>
    <col min="8973" max="9216" width="9.109375" style="3"/>
    <col min="9217" max="9217" width="48.44140625" style="3" customWidth="1"/>
    <col min="9218" max="9218" width="5.33203125" style="3" customWidth="1"/>
    <col min="9219" max="9219" width="10" style="3" customWidth="1"/>
    <col min="9220" max="9220" width="11.33203125" style="3" customWidth="1"/>
    <col min="9221" max="9221" width="10.33203125" style="3" customWidth="1"/>
    <col min="9222" max="9222" width="8" style="3" customWidth="1"/>
    <col min="9223" max="9223" width="8.88671875" style="3" customWidth="1"/>
    <col min="9224" max="9224" width="9.109375" style="3" customWidth="1"/>
    <col min="9225" max="9225" width="10.44140625" style="3" customWidth="1"/>
    <col min="9226" max="9226" width="8.6640625" style="3" customWidth="1"/>
    <col min="9227" max="9228" width="11.44140625" style="3" customWidth="1"/>
    <col min="9229" max="9472" width="9.109375" style="3"/>
    <col min="9473" max="9473" width="48.44140625" style="3" customWidth="1"/>
    <col min="9474" max="9474" width="5.33203125" style="3" customWidth="1"/>
    <col min="9475" max="9475" width="10" style="3" customWidth="1"/>
    <col min="9476" max="9476" width="11.33203125" style="3" customWidth="1"/>
    <col min="9477" max="9477" width="10.33203125" style="3" customWidth="1"/>
    <col min="9478" max="9478" width="8" style="3" customWidth="1"/>
    <col min="9479" max="9479" width="8.88671875" style="3" customWidth="1"/>
    <col min="9480" max="9480" width="9.109375" style="3" customWidth="1"/>
    <col min="9481" max="9481" width="10.44140625" style="3" customWidth="1"/>
    <col min="9482" max="9482" width="8.6640625" style="3" customWidth="1"/>
    <col min="9483" max="9484" width="11.44140625" style="3" customWidth="1"/>
    <col min="9485" max="9728" width="9.109375" style="3"/>
    <col min="9729" max="9729" width="48.44140625" style="3" customWidth="1"/>
    <col min="9730" max="9730" width="5.33203125" style="3" customWidth="1"/>
    <col min="9731" max="9731" width="10" style="3" customWidth="1"/>
    <col min="9732" max="9732" width="11.33203125" style="3" customWidth="1"/>
    <col min="9733" max="9733" width="10.33203125" style="3" customWidth="1"/>
    <col min="9734" max="9734" width="8" style="3" customWidth="1"/>
    <col min="9735" max="9735" width="8.88671875" style="3" customWidth="1"/>
    <col min="9736" max="9736" width="9.109375" style="3" customWidth="1"/>
    <col min="9737" max="9737" width="10.44140625" style="3" customWidth="1"/>
    <col min="9738" max="9738" width="8.6640625" style="3" customWidth="1"/>
    <col min="9739" max="9740" width="11.44140625" style="3" customWidth="1"/>
    <col min="9741" max="9984" width="9.109375" style="3"/>
    <col min="9985" max="9985" width="48.44140625" style="3" customWidth="1"/>
    <col min="9986" max="9986" width="5.33203125" style="3" customWidth="1"/>
    <col min="9987" max="9987" width="10" style="3" customWidth="1"/>
    <col min="9988" max="9988" width="11.33203125" style="3" customWidth="1"/>
    <col min="9989" max="9989" width="10.33203125" style="3" customWidth="1"/>
    <col min="9990" max="9990" width="8" style="3" customWidth="1"/>
    <col min="9991" max="9991" width="8.88671875" style="3" customWidth="1"/>
    <col min="9992" max="9992" width="9.109375" style="3" customWidth="1"/>
    <col min="9993" max="9993" width="10.44140625" style="3" customWidth="1"/>
    <col min="9994" max="9994" width="8.6640625" style="3" customWidth="1"/>
    <col min="9995" max="9996" width="11.44140625" style="3" customWidth="1"/>
    <col min="9997" max="10240" width="9.109375" style="3"/>
    <col min="10241" max="10241" width="48.44140625" style="3" customWidth="1"/>
    <col min="10242" max="10242" width="5.33203125" style="3" customWidth="1"/>
    <col min="10243" max="10243" width="10" style="3" customWidth="1"/>
    <col min="10244" max="10244" width="11.33203125" style="3" customWidth="1"/>
    <col min="10245" max="10245" width="10.33203125" style="3" customWidth="1"/>
    <col min="10246" max="10246" width="8" style="3" customWidth="1"/>
    <col min="10247" max="10247" width="8.88671875" style="3" customWidth="1"/>
    <col min="10248" max="10248" width="9.109375" style="3" customWidth="1"/>
    <col min="10249" max="10249" width="10.44140625" style="3" customWidth="1"/>
    <col min="10250" max="10250" width="8.6640625" style="3" customWidth="1"/>
    <col min="10251" max="10252" width="11.44140625" style="3" customWidth="1"/>
    <col min="10253" max="10496" width="9.109375" style="3"/>
    <col min="10497" max="10497" width="48.44140625" style="3" customWidth="1"/>
    <col min="10498" max="10498" width="5.33203125" style="3" customWidth="1"/>
    <col min="10499" max="10499" width="10" style="3" customWidth="1"/>
    <col min="10500" max="10500" width="11.33203125" style="3" customWidth="1"/>
    <col min="10501" max="10501" width="10.33203125" style="3" customWidth="1"/>
    <col min="10502" max="10502" width="8" style="3" customWidth="1"/>
    <col min="10503" max="10503" width="8.88671875" style="3" customWidth="1"/>
    <col min="10504" max="10504" width="9.109375" style="3" customWidth="1"/>
    <col min="10505" max="10505" width="10.44140625" style="3" customWidth="1"/>
    <col min="10506" max="10506" width="8.6640625" style="3" customWidth="1"/>
    <col min="10507" max="10508" width="11.44140625" style="3" customWidth="1"/>
    <col min="10509" max="10752" width="9.109375" style="3"/>
    <col min="10753" max="10753" width="48.44140625" style="3" customWidth="1"/>
    <col min="10754" max="10754" width="5.33203125" style="3" customWidth="1"/>
    <col min="10755" max="10755" width="10" style="3" customWidth="1"/>
    <col min="10756" max="10756" width="11.33203125" style="3" customWidth="1"/>
    <col min="10757" max="10757" width="10.33203125" style="3" customWidth="1"/>
    <col min="10758" max="10758" width="8" style="3" customWidth="1"/>
    <col min="10759" max="10759" width="8.88671875" style="3" customWidth="1"/>
    <col min="10760" max="10760" width="9.109375" style="3" customWidth="1"/>
    <col min="10761" max="10761" width="10.44140625" style="3" customWidth="1"/>
    <col min="10762" max="10762" width="8.6640625" style="3" customWidth="1"/>
    <col min="10763" max="10764" width="11.44140625" style="3" customWidth="1"/>
    <col min="10765" max="11008" width="9.109375" style="3"/>
    <col min="11009" max="11009" width="48.44140625" style="3" customWidth="1"/>
    <col min="11010" max="11010" width="5.33203125" style="3" customWidth="1"/>
    <col min="11011" max="11011" width="10" style="3" customWidth="1"/>
    <col min="11012" max="11012" width="11.33203125" style="3" customWidth="1"/>
    <col min="11013" max="11013" width="10.33203125" style="3" customWidth="1"/>
    <col min="11014" max="11014" width="8" style="3" customWidth="1"/>
    <col min="11015" max="11015" width="8.88671875" style="3" customWidth="1"/>
    <col min="11016" max="11016" width="9.109375" style="3" customWidth="1"/>
    <col min="11017" max="11017" width="10.44140625" style="3" customWidth="1"/>
    <col min="11018" max="11018" width="8.6640625" style="3" customWidth="1"/>
    <col min="11019" max="11020" width="11.44140625" style="3" customWidth="1"/>
    <col min="11021" max="11264" width="9.109375" style="3"/>
    <col min="11265" max="11265" width="48.44140625" style="3" customWidth="1"/>
    <col min="11266" max="11266" width="5.33203125" style="3" customWidth="1"/>
    <col min="11267" max="11267" width="10" style="3" customWidth="1"/>
    <col min="11268" max="11268" width="11.33203125" style="3" customWidth="1"/>
    <col min="11269" max="11269" width="10.33203125" style="3" customWidth="1"/>
    <col min="11270" max="11270" width="8" style="3" customWidth="1"/>
    <col min="11271" max="11271" width="8.88671875" style="3" customWidth="1"/>
    <col min="11272" max="11272" width="9.109375" style="3" customWidth="1"/>
    <col min="11273" max="11273" width="10.44140625" style="3" customWidth="1"/>
    <col min="11274" max="11274" width="8.6640625" style="3" customWidth="1"/>
    <col min="11275" max="11276" width="11.44140625" style="3" customWidth="1"/>
    <col min="11277" max="11520" width="9.109375" style="3"/>
    <col min="11521" max="11521" width="48.44140625" style="3" customWidth="1"/>
    <col min="11522" max="11522" width="5.33203125" style="3" customWidth="1"/>
    <col min="11523" max="11523" width="10" style="3" customWidth="1"/>
    <col min="11524" max="11524" width="11.33203125" style="3" customWidth="1"/>
    <col min="11525" max="11525" width="10.33203125" style="3" customWidth="1"/>
    <col min="11526" max="11526" width="8" style="3" customWidth="1"/>
    <col min="11527" max="11527" width="8.88671875" style="3" customWidth="1"/>
    <col min="11528" max="11528" width="9.109375" style="3" customWidth="1"/>
    <col min="11529" max="11529" width="10.44140625" style="3" customWidth="1"/>
    <col min="11530" max="11530" width="8.6640625" style="3" customWidth="1"/>
    <col min="11531" max="11532" width="11.44140625" style="3" customWidth="1"/>
    <col min="11533" max="11776" width="9.109375" style="3"/>
    <col min="11777" max="11777" width="48.44140625" style="3" customWidth="1"/>
    <col min="11778" max="11778" width="5.33203125" style="3" customWidth="1"/>
    <col min="11779" max="11779" width="10" style="3" customWidth="1"/>
    <col min="11780" max="11780" width="11.33203125" style="3" customWidth="1"/>
    <col min="11781" max="11781" width="10.33203125" style="3" customWidth="1"/>
    <col min="11782" max="11782" width="8" style="3" customWidth="1"/>
    <col min="11783" max="11783" width="8.88671875" style="3" customWidth="1"/>
    <col min="11784" max="11784" width="9.109375" style="3" customWidth="1"/>
    <col min="11785" max="11785" width="10.44140625" style="3" customWidth="1"/>
    <col min="11786" max="11786" width="8.6640625" style="3" customWidth="1"/>
    <col min="11787" max="11788" width="11.44140625" style="3" customWidth="1"/>
    <col min="11789" max="12032" width="9.109375" style="3"/>
    <col min="12033" max="12033" width="48.44140625" style="3" customWidth="1"/>
    <col min="12034" max="12034" width="5.33203125" style="3" customWidth="1"/>
    <col min="12035" max="12035" width="10" style="3" customWidth="1"/>
    <col min="12036" max="12036" width="11.33203125" style="3" customWidth="1"/>
    <col min="12037" max="12037" width="10.33203125" style="3" customWidth="1"/>
    <col min="12038" max="12038" width="8" style="3" customWidth="1"/>
    <col min="12039" max="12039" width="8.88671875" style="3" customWidth="1"/>
    <col min="12040" max="12040" width="9.109375" style="3" customWidth="1"/>
    <col min="12041" max="12041" width="10.44140625" style="3" customWidth="1"/>
    <col min="12042" max="12042" width="8.6640625" style="3" customWidth="1"/>
    <col min="12043" max="12044" width="11.44140625" style="3" customWidth="1"/>
    <col min="12045" max="12288" width="9.109375" style="3"/>
    <col min="12289" max="12289" width="48.44140625" style="3" customWidth="1"/>
    <col min="12290" max="12290" width="5.33203125" style="3" customWidth="1"/>
    <col min="12291" max="12291" width="10" style="3" customWidth="1"/>
    <col min="12292" max="12292" width="11.33203125" style="3" customWidth="1"/>
    <col min="12293" max="12293" width="10.33203125" style="3" customWidth="1"/>
    <col min="12294" max="12294" width="8" style="3" customWidth="1"/>
    <col min="12295" max="12295" width="8.88671875" style="3" customWidth="1"/>
    <col min="12296" max="12296" width="9.109375" style="3" customWidth="1"/>
    <col min="12297" max="12297" width="10.44140625" style="3" customWidth="1"/>
    <col min="12298" max="12298" width="8.6640625" style="3" customWidth="1"/>
    <col min="12299" max="12300" width="11.44140625" style="3" customWidth="1"/>
    <col min="12301" max="12544" width="9.109375" style="3"/>
    <col min="12545" max="12545" width="48.44140625" style="3" customWidth="1"/>
    <col min="12546" max="12546" width="5.33203125" style="3" customWidth="1"/>
    <col min="12547" max="12547" width="10" style="3" customWidth="1"/>
    <col min="12548" max="12548" width="11.33203125" style="3" customWidth="1"/>
    <col min="12549" max="12549" width="10.33203125" style="3" customWidth="1"/>
    <col min="12550" max="12550" width="8" style="3" customWidth="1"/>
    <col min="12551" max="12551" width="8.88671875" style="3" customWidth="1"/>
    <col min="12552" max="12552" width="9.109375" style="3" customWidth="1"/>
    <col min="12553" max="12553" width="10.44140625" style="3" customWidth="1"/>
    <col min="12554" max="12554" width="8.6640625" style="3" customWidth="1"/>
    <col min="12555" max="12556" width="11.44140625" style="3" customWidth="1"/>
    <col min="12557" max="12800" width="9.109375" style="3"/>
    <col min="12801" max="12801" width="48.44140625" style="3" customWidth="1"/>
    <col min="12802" max="12802" width="5.33203125" style="3" customWidth="1"/>
    <col min="12803" max="12803" width="10" style="3" customWidth="1"/>
    <col min="12804" max="12804" width="11.33203125" style="3" customWidth="1"/>
    <col min="12805" max="12805" width="10.33203125" style="3" customWidth="1"/>
    <col min="12806" max="12806" width="8" style="3" customWidth="1"/>
    <col min="12807" max="12807" width="8.88671875" style="3" customWidth="1"/>
    <col min="12808" max="12808" width="9.109375" style="3" customWidth="1"/>
    <col min="12809" max="12809" width="10.44140625" style="3" customWidth="1"/>
    <col min="12810" max="12810" width="8.6640625" style="3" customWidth="1"/>
    <col min="12811" max="12812" width="11.44140625" style="3" customWidth="1"/>
    <col min="12813" max="13056" width="9.109375" style="3"/>
    <col min="13057" max="13057" width="48.44140625" style="3" customWidth="1"/>
    <col min="13058" max="13058" width="5.33203125" style="3" customWidth="1"/>
    <col min="13059" max="13059" width="10" style="3" customWidth="1"/>
    <col min="13060" max="13060" width="11.33203125" style="3" customWidth="1"/>
    <col min="13061" max="13061" width="10.33203125" style="3" customWidth="1"/>
    <col min="13062" max="13062" width="8" style="3" customWidth="1"/>
    <col min="13063" max="13063" width="8.88671875" style="3" customWidth="1"/>
    <col min="13064" max="13064" width="9.109375" style="3" customWidth="1"/>
    <col min="13065" max="13065" width="10.44140625" style="3" customWidth="1"/>
    <col min="13066" max="13066" width="8.6640625" style="3" customWidth="1"/>
    <col min="13067" max="13068" width="11.44140625" style="3" customWidth="1"/>
    <col min="13069" max="13312" width="9.109375" style="3"/>
    <col min="13313" max="13313" width="48.44140625" style="3" customWidth="1"/>
    <col min="13314" max="13314" width="5.33203125" style="3" customWidth="1"/>
    <col min="13315" max="13315" width="10" style="3" customWidth="1"/>
    <col min="13316" max="13316" width="11.33203125" style="3" customWidth="1"/>
    <col min="13317" max="13317" width="10.33203125" style="3" customWidth="1"/>
    <col min="13318" max="13318" width="8" style="3" customWidth="1"/>
    <col min="13319" max="13319" width="8.88671875" style="3" customWidth="1"/>
    <col min="13320" max="13320" width="9.109375" style="3" customWidth="1"/>
    <col min="13321" max="13321" width="10.44140625" style="3" customWidth="1"/>
    <col min="13322" max="13322" width="8.6640625" style="3" customWidth="1"/>
    <col min="13323" max="13324" width="11.44140625" style="3" customWidth="1"/>
    <col min="13325" max="13568" width="9.109375" style="3"/>
    <col min="13569" max="13569" width="48.44140625" style="3" customWidth="1"/>
    <col min="13570" max="13570" width="5.33203125" style="3" customWidth="1"/>
    <col min="13571" max="13571" width="10" style="3" customWidth="1"/>
    <col min="13572" max="13572" width="11.33203125" style="3" customWidth="1"/>
    <col min="13573" max="13573" width="10.33203125" style="3" customWidth="1"/>
    <col min="13574" max="13574" width="8" style="3" customWidth="1"/>
    <col min="13575" max="13575" width="8.88671875" style="3" customWidth="1"/>
    <col min="13576" max="13576" width="9.109375" style="3" customWidth="1"/>
    <col min="13577" max="13577" width="10.44140625" style="3" customWidth="1"/>
    <col min="13578" max="13578" width="8.6640625" style="3" customWidth="1"/>
    <col min="13579" max="13580" width="11.44140625" style="3" customWidth="1"/>
    <col min="13581" max="13824" width="9.109375" style="3"/>
    <col min="13825" max="13825" width="48.44140625" style="3" customWidth="1"/>
    <col min="13826" max="13826" width="5.33203125" style="3" customWidth="1"/>
    <col min="13827" max="13827" width="10" style="3" customWidth="1"/>
    <col min="13828" max="13828" width="11.33203125" style="3" customWidth="1"/>
    <col min="13829" max="13829" width="10.33203125" style="3" customWidth="1"/>
    <col min="13830" max="13830" width="8" style="3" customWidth="1"/>
    <col min="13831" max="13831" width="8.88671875" style="3" customWidth="1"/>
    <col min="13832" max="13832" width="9.109375" style="3" customWidth="1"/>
    <col min="13833" max="13833" width="10.44140625" style="3" customWidth="1"/>
    <col min="13834" max="13834" width="8.6640625" style="3" customWidth="1"/>
    <col min="13835" max="13836" width="11.44140625" style="3" customWidth="1"/>
    <col min="13837" max="14080" width="9.109375" style="3"/>
    <col min="14081" max="14081" width="48.44140625" style="3" customWidth="1"/>
    <col min="14082" max="14082" width="5.33203125" style="3" customWidth="1"/>
    <col min="14083" max="14083" width="10" style="3" customWidth="1"/>
    <col min="14084" max="14084" width="11.33203125" style="3" customWidth="1"/>
    <col min="14085" max="14085" width="10.33203125" style="3" customWidth="1"/>
    <col min="14086" max="14086" width="8" style="3" customWidth="1"/>
    <col min="14087" max="14087" width="8.88671875" style="3" customWidth="1"/>
    <col min="14088" max="14088" width="9.109375" style="3" customWidth="1"/>
    <col min="14089" max="14089" width="10.44140625" style="3" customWidth="1"/>
    <col min="14090" max="14090" width="8.6640625" style="3" customWidth="1"/>
    <col min="14091" max="14092" width="11.44140625" style="3" customWidth="1"/>
    <col min="14093" max="14336" width="9.109375" style="3"/>
    <col min="14337" max="14337" width="48.44140625" style="3" customWidth="1"/>
    <col min="14338" max="14338" width="5.33203125" style="3" customWidth="1"/>
    <col min="14339" max="14339" width="10" style="3" customWidth="1"/>
    <col min="14340" max="14340" width="11.33203125" style="3" customWidth="1"/>
    <col min="14341" max="14341" width="10.33203125" style="3" customWidth="1"/>
    <col min="14342" max="14342" width="8" style="3" customWidth="1"/>
    <col min="14343" max="14343" width="8.88671875" style="3" customWidth="1"/>
    <col min="14344" max="14344" width="9.109375" style="3" customWidth="1"/>
    <col min="14345" max="14345" width="10.44140625" style="3" customWidth="1"/>
    <col min="14346" max="14346" width="8.6640625" style="3" customWidth="1"/>
    <col min="14347" max="14348" width="11.44140625" style="3" customWidth="1"/>
    <col min="14349" max="14592" width="9.109375" style="3"/>
    <col min="14593" max="14593" width="48.44140625" style="3" customWidth="1"/>
    <col min="14594" max="14594" width="5.33203125" style="3" customWidth="1"/>
    <col min="14595" max="14595" width="10" style="3" customWidth="1"/>
    <col min="14596" max="14596" width="11.33203125" style="3" customWidth="1"/>
    <col min="14597" max="14597" width="10.33203125" style="3" customWidth="1"/>
    <col min="14598" max="14598" width="8" style="3" customWidth="1"/>
    <col min="14599" max="14599" width="8.88671875" style="3" customWidth="1"/>
    <col min="14600" max="14600" width="9.109375" style="3" customWidth="1"/>
    <col min="14601" max="14601" width="10.44140625" style="3" customWidth="1"/>
    <col min="14602" max="14602" width="8.6640625" style="3" customWidth="1"/>
    <col min="14603" max="14604" width="11.44140625" style="3" customWidth="1"/>
    <col min="14605" max="14848" width="9.109375" style="3"/>
    <col min="14849" max="14849" width="48.44140625" style="3" customWidth="1"/>
    <col min="14850" max="14850" width="5.33203125" style="3" customWidth="1"/>
    <col min="14851" max="14851" width="10" style="3" customWidth="1"/>
    <col min="14852" max="14852" width="11.33203125" style="3" customWidth="1"/>
    <col min="14853" max="14853" width="10.33203125" style="3" customWidth="1"/>
    <col min="14854" max="14854" width="8" style="3" customWidth="1"/>
    <col min="14855" max="14855" width="8.88671875" style="3" customWidth="1"/>
    <col min="14856" max="14856" width="9.109375" style="3" customWidth="1"/>
    <col min="14857" max="14857" width="10.44140625" style="3" customWidth="1"/>
    <col min="14858" max="14858" width="8.6640625" style="3" customWidth="1"/>
    <col min="14859" max="14860" width="11.44140625" style="3" customWidth="1"/>
    <col min="14861" max="15104" width="9.109375" style="3"/>
    <col min="15105" max="15105" width="48.44140625" style="3" customWidth="1"/>
    <col min="15106" max="15106" width="5.33203125" style="3" customWidth="1"/>
    <col min="15107" max="15107" width="10" style="3" customWidth="1"/>
    <col min="15108" max="15108" width="11.33203125" style="3" customWidth="1"/>
    <col min="15109" max="15109" width="10.33203125" style="3" customWidth="1"/>
    <col min="15110" max="15110" width="8" style="3" customWidth="1"/>
    <col min="15111" max="15111" width="8.88671875" style="3" customWidth="1"/>
    <col min="15112" max="15112" width="9.109375" style="3" customWidth="1"/>
    <col min="15113" max="15113" width="10.44140625" style="3" customWidth="1"/>
    <col min="15114" max="15114" width="8.6640625" style="3" customWidth="1"/>
    <col min="15115" max="15116" width="11.44140625" style="3" customWidth="1"/>
    <col min="15117" max="15360" width="9.109375" style="3"/>
    <col min="15361" max="15361" width="48.44140625" style="3" customWidth="1"/>
    <col min="15362" max="15362" width="5.33203125" style="3" customWidth="1"/>
    <col min="15363" max="15363" width="10" style="3" customWidth="1"/>
    <col min="15364" max="15364" width="11.33203125" style="3" customWidth="1"/>
    <col min="15365" max="15365" width="10.33203125" style="3" customWidth="1"/>
    <col min="15366" max="15366" width="8" style="3" customWidth="1"/>
    <col min="15367" max="15367" width="8.88671875" style="3" customWidth="1"/>
    <col min="15368" max="15368" width="9.109375" style="3" customWidth="1"/>
    <col min="15369" max="15369" width="10.44140625" style="3" customWidth="1"/>
    <col min="15370" max="15370" width="8.6640625" style="3" customWidth="1"/>
    <col min="15371" max="15372" width="11.44140625" style="3" customWidth="1"/>
    <col min="15373" max="15616" width="9.109375" style="3"/>
    <col min="15617" max="15617" width="48.44140625" style="3" customWidth="1"/>
    <col min="15618" max="15618" width="5.33203125" style="3" customWidth="1"/>
    <col min="15619" max="15619" width="10" style="3" customWidth="1"/>
    <col min="15620" max="15620" width="11.33203125" style="3" customWidth="1"/>
    <col min="15621" max="15621" width="10.33203125" style="3" customWidth="1"/>
    <col min="15622" max="15622" width="8" style="3" customWidth="1"/>
    <col min="15623" max="15623" width="8.88671875" style="3" customWidth="1"/>
    <col min="15624" max="15624" width="9.109375" style="3" customWidth="1"/>
    <col min="15625" max="15625" width="10.44140625" style="3" customWidth="1"/>
    <col min="15626" max="15626" width="8.6640625" style="3" customWidth="1"/>
    <col min="15627" max="15628" width="11.44140625" style="3" customWidth="1"/>
    <col min="15629" max="15872" width="9.109375" style="3"/>
    <col min="15873" max="15873" width="48.44140625" style="3" customWidth="1"/>
    <col min="15874" max="15874" width="5.33203125" style="3" customWidth="1"/>
    <col min="15875" max="15875" width="10" style="3" customWidth="1"/>
    <col min="15876" max="15876" width="11.33203125" style="3" customWidth="1"/>
    <col min="15877" max="15877" width="10.33203125" style="3" customWidth="1"/>
    <col min="15878" max="15878" width="8" style="3" customWidth="1"/>
    <col min="15879" max="15879" width="8.88671875" style="3" customWidth="1"/>
    <col min="15880" max="15880" width="9.109375" style="3" customWidth="1"/>
    <col min="15881" max="15881" width="10.44140625" style="3" customWidth="1"/>
    <col min="15882" max="15882" width="8.6640625" style="3" customWidth="1"/>
    <col min="15883" max="15884" width="11.44140625" style="3" customWidth="1"/>
    <col min="15885" max="16128" width="9.109375" style="3"/>
    <col min="16129" max="16129" width="48.44140625" style="3" customWidth="1"/>
    <col min="16130" max="16130" width="5.33203125" style="3" customWidth="1"/>
    <col min="16131" max="16131" width="10" style="3" customWidth="1"/>
    <col min="16132" max="16132" width="11.33203125" style="3" customWidth="1"/>
    <col min="16133" max="16133" width="10.33203125" style="3" customWidth="1"/>
    <col min="16134" max="16134" width="8" style="3" customWidth="1"/>
    <col min="16135" max="16135" width="8.88671875" style="3" customWidth="1"/>
    <col min="16136" max="16136" width="9.109375" style="3" customWidth="1"/>
    <col min="16137" max="16137" width="10.44140625" style="3" customWidth="1"/>
    <col min="16138" max="16138" width="8.6640625" style="3" customWidth="1"/>
    <col min="16139" max="16140" width="11.44140625" style="3" customWidth="1"/>
    <col min="16141" max="16384" width="9.109375" style="3"/>
  </cols>
  <sheetData>
    <row r="1" spans="1:13" s="3" customFormat="1" x14ac:dyDescent="0.25">
      <c r="I1" s="285" t="s">
        <v>671</v>
      </c>
      <c r="J1" s="286"/>
      <c r="K1" s="286"/>
      <c r="L1" s="286"/>
    </row>
    <row r="2" spans="1:13" s="3" customFormat="1" x14ac:dyDescent="0.25">
      <c r="I2" s="286"/>
      <c r="J2" s="286"/>
      <c r="K2" s="286"/>
      <c r="L2" s="286"/>
    </row>
    <row r="3" spans="1:13" s="3" customFormat="1" ht="3" customHeight="1" x14ac:dyDescent="0.25">
      <c r="I3" s="286"/>
      <c r="J3" s="286"/>
      <c r="K3" s="286"/>
      <c r="L3" s="286"/>
    </row>
    <row r="4" spans="1:13" s="3" customFormat="1" ht="9" customHeight="1" x14ac:dyDescent="0.25">
      <c r="A4" s="365" t="s">
        <v>672</v>
      </c>
      <c r="B4" s="365"/>
      <c r="C4" s="365"/>
      <c r="D4" s="365"/>
      <c r="E4" s="365"/>
      <c r="F4" s="365"/>
      <c r="G4" s="365"/>
      <c r="H4" s="365"/>
      <c r="I4" s="365"/>
      <c r="J4" s="365"/>
      <c r="K4" s="365"/>
      <c r="L4" s="365"/>
    </row>
    <row r="5" spans="1:13" s="3" customFormat="1" ht="6" customHeight="1" x14ac:dyDescent="0.25">
      <c r="A5" s="365"/>
      <c r="B5" s="365"/>
      <c r="C5" s="365"/>
      <c r="D5" s="365"/>
      <c r="E5" s="365"/>
      <c r="F5" s="365"/>
      <c r="G5" s="365"/>
      <c r="H5" s="365"/>
      <c r="I5" s="365"/>
      <c r="J5" s="365"/>
      <c r="K5" s="365"/>
      <c r="L5" s="365"/>
    </row>
    <row r="6" spans="1:13" s="3" customFormat="1" ht="13.5" customHeight="1" x14ac:dyDescent="0.25">
      <c r="A6" s="365"/>
      <c r="B6" s="365"/>
      <c r="C6" s="365"/>
      <c r="D6" s="365"/>
      <c r="E6" s="365"/>
      <c r="F6" s="365"/>
      <c r="G6" s="365"/>
      <c r="H6" s="365"/>
      <c r="I6" s="365"/>
      <c r="J6" s="365"/>
      <c r="K6" s="365"/>
      <c r="L6" s="365"/>
    </row>
    <row r="7" spans="1:13" s="3" customFormat="1" x14ac:dyDescent="0.25">
      <c r="A7" s="365"/>
      <c r="B7" s="365"/>
      <c r="C7" s="365"/>
      <c r="D7" s="365"/>
      <c r="E7" s="365"/>
      <c r="F7" s="365"/>
      <c r="G7" s="365"/>
      <c r="H7" s="365"/>
      <c r="I7" s="365"/>
      <c r="J7" s="365"/>
      <c r="K7" s="365"/>
      <c r="L7" s="365"/>
    </row>
    <row r="8" spans="1:13" s="3" customFormat="1" x14ac:dyDescent="0.25">
      <c r="A8" s="5" t="str">
        <f>CONCATENATE("за ",[3]ЗАПОЛНИТЬ!$B$17," ",[3]ЗАПОЛНИТЬ!$C$17)</f>
        <v xml:space="preserve">за 2015 </v>
      </c>
      <c r="B8" s="5"/>
      <c r="C8" s="5"/>
      <c r="D8" s="5"/>
      <c r="E8" s="5"/>
      <c r="F8" s="5"/>
      <c r="G8" s="5"/>
      <c r="H8" s="5"/>
      <c r="I8" s="5"/>
      <c r="J8" s="5"/>
      <c r="K8" s="5"/>
      <c r="L8" s="5"/>
    </row>
    <row r="9" spans="1:13" s="3" customFormat="1" ht="27.75" customHeight="1" x14ac:dyDescent="0.25">
      <c r="A9" s="116" t="s">
        <v>4</v>
      </c>
      <c r="B9" s="15" t="str">
        <f>[3]ЗАПОЛНИТЬ!$B$3</f>
        <v>Відділ освіти Амур-Нижньодніпровської районної у місті Дніпропетровську ради</v>
      </c>
      <c r="C9" s="15"/>
      <c r="D9" s="15"/>
      <c r="E9" s="15"/>
      <c r="F9" s="15"/>
      <c r="G9" s="15"/>
      <c r="H9" s="15"/>
      <c r="I9" s="15"/>
      <c r="J9" s="117" t="str">
        <f>[3]ЗАПОЛНИТЬ!$A$13</f>
        <v>за ЄДРПОУ</v>
      </c>
      <c r="K9" s="288" t="str">
        <f>[3]ЗАПОЛНИТЬ!$B$13</f>
        <v>02142187</v>
      </c>
      <c r="L9" s="288"/>
      <c r="M9" s="403"/>
    </row>
    <row r="10" spans="1:13" s="3" customFormat="1" x14ac:dyDescent="0.25">
      <c r="A10" s="18" t="s">
        <v>6</v>
      </c>
      <c r="B10" s="19" t="str">
        <f>[3]ЗАПОЛНИТЬ!$B$5</f>
        <v>49023, м. Дніпропетровськ АНД район, пр. Воронцова, 31</v>
      </c>
      <c r="C10" s="19"/>
      <c r="D10" s="19"/>
      <c r="E10" s="19"/>
      <c r="F10" s="19"/>
      <c r="G10" s="19"/>
      <c r="H10" s="19"/>
      <c r="I10" s="19"/>
      <c r="J10" s="117" t="str">
        <f>[3]ЗАПОЛНИТЬ!$A$14</f>
        <v>за КОАТУУ</v>
      </c>
      <c r="K10" s="290">
        <f>[3]ЗАПОЛНИТЬ!$B$14</f>
        <v>1210136300</v>
      </c>
      <c r="L10" s="290"/>
      <c r="M10" s="403"/>
    </row>
    <row r="11" spans="1:13" s="3" customFormat="1" x14ac:dyDescent="0.25">
      <c r="A11" s="18" t="str">
        <f>[3]Ф.4.3.1.КВК2!$A$11</f>
        <v>Організаційно-правова форма господарювання</v>
      </c>
      <c r="B11" s="255" t="str">
        <f>[3]ЗАПОЛНИТЬ!$D$15</f>
        <v>Орган місцевого самоврядування</v>
      </c>
      <c r="C11" s="255"/>
      <c r="D11" s="255"/>
      <c r="E11" s="255"/>
      <c r="F11" s="255"/>
      <c r="G11" s="255"/>
      <c r="H11" s="255"/>
      <c r="I11" s="255"/>
      <c r="J11" s="117" t="str">
        <f>[3]ЗАПОЛНИТЬ!$A$15</f>
        <v>за КОПФГ</v>
      </c>
      <c r="K11" s="290">
        <f>[3]ЗАПОЛНИТЬ!$B$15</f>
        <v>420</v>
      </c>
      <c r="L11" s="290"/>
      <c r="M11" s="403"/>
    </row>
    <row r="12" spans="1:13" s="3" customFormat="1" ht="27" customHeight="1" x14ac:dyDescent="0.25">
      <c r="A12" s="21" t="s">
        <v>206</v>
      </c>
      <c r="B12" s="21"/>
      <c r="C12" s="21"/>
      <c r="D12" s="21"/>
      <c r="E12" s="652"/>
      <c r="F12" s="653" t="str">
        <f>IF(E12&gt;0,VLOOKUP(E12,'[3]ДовидникКВК(ГОС)'!A$1:B$65536,2,FALSE),"")</f>
        <v/>
      </c>
      <c r="G12" s="653"/>
      <c r="H12" s="653"/>
      <c r="I12" s="653"/>
      <c r="J12" s="653"/>
      <c r="K12" s="653"/>
      <c r="L12" s="653"/>
      <c r="M12" s="122"/>
    </row>
    <row r="13" spans="1:13" s="3" customFormat="1" ht="27" customHeight="1" x14ac:dyDescent="0.25">
      <c r="A13" s="21" t="s">
        <v>13</v>
      </c>
      <c r="B13" s="21"/>
      <c r="C13" s="21"/>
      <c r="D13" s="21"/>
      <c r="E13" s="654" t="str">
        <f>[3]ЗАПОЛНИТЬ!H10</f>
        <v>10</v>
      </c>
      <c r="F13" s="121" t="str">
        <f>[3]ЗАПОЛНИТЬ!I10</f>
        <v>Орган з питань освіти і науки, молоді</v>
      </c>
      <c r="G13" s="121"/>
      <c r="H13" s="121"/>
      <c r="I13" s="121"/>
      <c r="J13" s="121"/>
      <c r="K13" s="121"/>
      <c r="L13" s="121"/>
      <c r="M13" s="655"/>
    </row>
    <row r="14" spans="1:13" s="3" customFormat="1" ht="11.25" customHeight="1" x14ac:dyDescent="0.25">
      <c r="A14" s="32" t="s">
        <v>139</v>
      </c>
      <c r="B14" s="12"/>
      <c r="C14" s="12"/>
      <c r="D14" s="12"/>
      <c r="E14" s="12"/>
      <c r="F14" s="12"/>
      <c r="G14" s="12"/>
      <c r="H14" s="12"/>
      <c r="I14" s="12"/>
      <c r="J14" s="12"/>
      <c r="K14" s="12"/>
      <c r="L14" s="12"/>
      <c r="M14" s="12"/>
    </row>
    <row r="15" spans="1:13" s="3" customFormat="1" ht="11.25" customHeight="1" thickBot="1" x14ac:dyDescent="0.3">
      <c r="A15" s="12" t="s">
        <v>16</v>
      </c>
    </row>
    <row r="16" spans="1:13" s="284" customFormat="1" ht="15" customHeight="1" thickTop="1" thickBot="1" x14ac:dyDescent="0.35">
      <c r="A16" s="589" t="s">
        <v>611</v>
      </c>
      <c r="B16" s="589" t="s">
        <v>104</v>
      </c>
      <c r="C16" s="549" t="s">
        <v>673</v>
      </c>
      <c r="D16" s="549"/>
      <c r="E16" s="549"/>
      <c r="F16" s="549" t="s">
        <v>674</v>
      </c>
      <c r="G16" s="549"/>
      <c r="H16" s="549"/>
      <c r="I16" s="549"/>
      <c r="J16" s="549"/>
      <c r="K16" s="549"/>
      <c r="L16" s="549"/>
    </row>
    <row r="17" spans="1:12" s="284" customFormat="1" ht="22.5" customHeight="1" thickTop="1" thickBot="1" x14ac:dyDescent="0.35">
      <c r="A17" s="589"/>
      <c r="B17" s="589"/>
      <c r="C17" s="549" t="s">
        <v>675</v>
      </c>
      <c r="D17" s="549" t="s">
        <v>676</v>
      </c>
      <c r="E17" s="549" t="s">
        <v>677</v>
      </c>
      <c r="F17" s="549" t="s">
        <v>678</v>
      </c>
      <c r="G17" s="372" t="s">
        <v>679</v>
      </c>
      <c r="H17" s="372"/>
      <c r="I17" s="372"/>
      <c r="J17" s="549" t="s">
        <v>680</v>
      </c>
      <c r="K17" s="549"/>
      <c r="L17" s="549"/>
    </row>
    <row r="18" spans="1:12" s="284" customFormat="1" ht="15" customHeight="1" thickTop="1" thickBot="1" x14ac:dyDescent="0.35">
      <c r="A18" s="589"/>
      <c r="B18" s="589"/>
      <c r="C18" s="549"/>
      <c r="D18" s="549"/>
      <c r="E18" s="549"/>
      <c r="F18" s="549"/>
      <c r="G18" s="549" t="s">
        <v>109</v>
      </c>
      <c r="H18" s="549" t="s">
        <v>681</v>
      </c>
      <c r="I18" s="549"/>
      <c r="J18" s="549" t="s">
        <v>109</v>
      </c>
      <c r="K18" s="549" t="s">
        <v>681</v>
      </c>
      <c r="L18" s="549"/>
    </row>
    <row r="19" spans="1:12" s="284" customFormat="1" ht="34.5" customHeight="1" thickTop="1" thickBot="1" x14ac:dyDescent="0.35">
      <c r="A19" s="589"/>
      <c r="B19" s="589"/>
      <c r="C19" s="549"/>
      <c r="D19" s="549"/>
      <c r="E19" s="549"/>
      <c r="F19" s="549"/>
      <c r="G19" s="549"/>
      <c r="H19" s="551" t="s">
        <v>583</v>
      </c>
      <c r="I19" s="551" t="s">
        <v>584</v>
      </c>
      <c r="J19" s="549"/>
      <c r="K19" s="554" t="s">
        <v>682</v>
      </c>
      <c r="L19" s="554" t="s">
        <v>683</v>
      </c>
    </row>
    <row r="20" spans="1:12" s="3" customFormat="1" ht="15" thickTop="1" thickBot="1" x14ac:dyDescent="0.3">
      <c r="A20" s="294">
        <v>1</v>
      </c>
      <c r="B20" s="294">
        <v>2</v>
      </c>
      <c r="C20" s="294">
        <v>3</v>
      </c>
      <c r="D20" s="294">
        <v>4</v>
      </c>
      <c r="E20" s="294">
        <v>5</v>
      </c>
      <c r="F20" s="294">
        <v>6</v>
      </c>
      <c r="G20" s="294">
        <v>7</v>
      </c>
      <c r="H20" s="294">
        <v>8</v>
      </c>
      <c r="I20" s="294">
        <v>9</v>
      </c>
      <c r="J20" s="294">
        <v>10</v>
      </c>
      <c r="K20" s="294">
        <v>11</v>
      </c>
      <c r="L20" s="294">
        <v>12</v>
      </c>
    </row>
    <row r="21" spans="1:12" s="3" customFormat="1" ht="12.75" customHeight="1" thickTop="1" thickBot="1" x14ac:dyDescent="0.3">
      <c r="A21" s="656" t="s">
        <v>179</v>
      </c>
      <c r="B21" s="656"/>
      <c r="C21" s="657">
        <f>[3]д30.070101!C21+[3]д30.070201!C21+[3]д30.070401!C21+[3]д30.091108!C21</f>
        <v>11504396</v>
      </c>
      <c r="D21" s="657">
        <f>[3]д30.070101!D21+[3]д30.070201!D21+[3]д30.070401!D21+[3]д30.091108!D21</f>
        <v>9590105.6600000001</v>
      </c>
      <c r="E21" s="658">
        <v>0</v>
      </c>
      <c r="F21" s="659" t="s">
        <v>27</v>
      </c>
      <c r="G21" s="659" t="s">
        <v>27</v>
      </c>
      <c r="H21" s="659" t="s">
        <v>27</v>
      </c>
      <c r="I21" s="659" t="s">
        <v>27</v>
      </c>
      <c r="J21" s="659" t="s">
        <v>27</v>
      </c>
      <c r="K21" s="659" t="s">
        <v>27</v>
      </c>
      <c r="L21" s="659" t="s">
        <v>27</v>
      </c>
    </row>
    <row r="22" spans="1:12" s="3" customFormat="1" ht="12.75" customHeight="1" thickTop="1" thickBot="1" x14ac:dyDescent="0.3">
      <c r="A22" s="660" t="s">
        <v>684</v>
      </c>
      <c r="B22" s="660"/>
      <c r="C22" s="659" t="s">
        <v>27</v>
      </c>
      <c r="D22" s="659" t="s">
        <v>27</v>
      </c>
      <c r="E22" s="659" t="s">
        <v>27</v>
      </c>
      <c r="F22" s="661">
        <f>SUM(F24:F39)</f>
        <v>0</v>
      </c>
      <c r="G22" s="661">
        <f t="shared" ref="G22:L22" si="0">SUM(G24:G39)</f>
        <v>0</v>
      </c>
      <c r="H22" s="661">
        <f t="shared" si="0"/>
        <v>0</v>
      </c>
      <c r="I22" s="661">
        <f t="shared" si="0"/>
        <v>0</v>
      </c>
      <c r="J22" s="661">
        <f t="shared" si="0"/>
        <v>0</v>
      </c>
      <c r="K22" s="661">
        <f t="shared" si="0"/>
        <v>0</v>
      </c>
      <c r="L22" s="661">
        <f t="shared" si="0"/>
        <v>0</v>
      </c>
    </row>
    <row r="23" spans="1:12" s="3" customFormat="1" ht="12.75" customHeight="1" thickTop="1" thickBot="1" x14ac:dyDescent="0.3">
      <c r="A23" s="551" t="s">
        <v>119</v>
      </c>
      <c r="B23" s="660"/>
      <c r="C23" s="662"/>
      <c r="D23" s="662"/>
      <c r="E23" s="662"/>
      <c r="F23" s="282"/>
      <c r="G23" s="282"/>
      <c r="H23" s="282"/>
      <c r="I23" s="282"/>
      <c r="J23" s="282"/>
      <c r="K23" s="282"/>
      <c r="L23" s="282"/>
    </row>
    <row r="24" spans="1:12" s="3" customFormat="1" ht="12.75" customHeight="1" thickTop="1" thickBot="1" x14ac:dyDescent="0.3">
      <c r="A24" s="663" t="s">
        <v>32</v>
      </c>
      <c r="B24" s="664">
        <v>2110</v>
      </c>
      <c r="C24" s="662" t="s">
        <v>27</v>
      </c>
      <c r="D24" s="662" t="s">
        <v>27</v>
      </c>
      <c r="E24" s="662" t="s">
        <v>27</v>
      </c>
      <c r="F24" s="282">
        <v>0</v>
      </c>
      <c r="G24" s="282">
        <v>0</v>
      </c>
      <c r="H24" s="282">
        <v>0</v>
      </c>
      <c r="I24" s="282">
        <v>0</v>
      </c>
      <c r="J24" s="282">
        <v>0</v>
      </c>
      <c r="K24" s="282">
        <v>0</v>
      </c>
      <c r="L24" s="282">
        <v>0</v>
      </c>
    </row>
    <row r="25" spans="1:12" s="3" customFormat="1" ht="12.75" customHeight="1" thickTop="1" thickBot="1" x14ac:dyDescent="0.3">
      <c r="A25" s="663" t="s">
        <v>38</v>
      </c>
      <c r="B25" s="664">
        <v>2120</v>
      </c>
      <c r="C25" s="662" t="s">
        <v>27</v>
      </c>
      <c r="D25" s="662" t="s">
        <v>27</v>
      </c>
      <c r="E25" s="662" t="s">
        <v>27</v>
      </c>
      <c r="F25" s="282">
        <v>0</v>
      </c>
      <c r="G25" s="282">
        <v>0</v>
      </c>
      <c r="H25" s="282">
        <v>0</v>
      </c>
      <c r="I25" s="282">
        <v>0</v>
      </c>
      <c r="J25" s="282">
        <v>0</v>
      </c>
      <c r="K25" s="282">
        <v>0</v>
      </c>
      <c r="L25" s="282">
        <v>0</v>
      </c>
    </row>
    <row r="26" spans="1:12" s="3" customFormat="1" ht="12.75" customHeight="1" thickTop="1" thickBot="1" x14ac:dyDescent="0.3">
      <c r="A26" s="665" t="s">
        <v>42</v>
      </c>
      <c r="B26" s="664">
        <v>2210</v>
      </c>
      <c r="C26" s="662" t="s">
        <v>27</v>
      </c>
      <c r="D26" s="662" t="s">
        <v>27</v>
      </c>
      <c r="E26" s="662" t="s">
        <v>27</v>
      </c>
      <c r="F26" s="282">
        <v>0</v>
      </c>
      <c r="G26" s="282">
        <v>0</v>
      </c>
      <c r="H26" s="282">
        <v>0</v>
      </c>
      <c r="I26" s="282">
        <v>0</v>
      </c>
      <c r="J26" s="282">
        <v>0</v>
      </c>
      <c r="K26" s="282">
        <v>0</v>
      </c>
      <c r="L26" s="282">
        <v>0</v>
      </c>
    </row>
    <row r="27" spans="1:12" s="3" customFormat="1" ht="12.75" customHeight="1" thickTop="1" thickBot="1" x14ac:dyDescent="0.3">
      <c r="A27" s="665" t="s">
        <v>44</v>
      </c>
      <c r="B27" s="664">
        <v>2220</v>
      </c>
      <c r="C27" s="666" t="s">
        <v>27</v>
      </c>
      <c r="D27" s="666" t="s">
        <v>27</v>
      </c>
      <c r="E27" s="666" t="s">
        <v>27</v>
      </c>
      <c r="F27" s="282">
        <v>0</v>
      </c>
      <c r="G27" s="282">
        <v>0</v>
      </c>
      <c r="H27" s="282">
        <v>0</v>
      </c>
      <c r="I27" s="282">
        <v>0</v>
      </c>
      <c r="J27" s="282">
        <v>0</v>
      </c>
      <c r="K27" s="282">
        <v>0</v>
      </c>
      <c r="L27" s="282">
        <v>0</v>
      </c>
    </row>
    <row r="28" spans="1:12" s="3" customFormat="1" ht="15" thickTop="1" thickBot="1" x14ac:dyDescent="0.3">
      <c r="A28" s="665" t="s">
        <v>45</v>
      </c>
      <c r="B28" s="664">
        <v>2230</v>
      </c>
      <c r="C28" s="662" t="s">
        <v>27</v>
      </c>
      <c r="D28" s="662" t="s">
        <v>27</v>
      </c>
      <c r="E28" s="662" t="s">
        <v>27</v>
      </c>
      <c r="F28" s="282">
        <v>0</v>
      </c>
      <c r="G28" s="282">
        <v>0</v>
      </c>
      <c r="H28" s="282">
        <v>0</v>
      </c>
      <c r="I28" s="282">
        <v>0</v>
      </c>
      <c r="J28" s="282">
        <v>0</v>
      </c>
      <c r="K28" s="282">
        <v>0</v>
      </c>
      <c r="L28" s="282">
        <v>0</v>
      </c>
    </row>
    <row r="29" spans="1:12" s="3" customFormat="1" ht="15" thickTop="1" thickBot="1" x14ac:dyDescent="0.3">
      <c r="A29" s="665" t="s">
        <v>46</v>
      </c>
      <c r="B29" s="664">
        <v>2240</v>
      </c>
      <c r="C29" s="662" t="s">
        <v>27</v>
      </c>
      <c r="D29" s="662" t="s">
        <v>27</v>
      </c>
      <c r="E29" s="662" t="s">
        <v>27</v>
      </c>
      <c r="F29" s="282">
        <v>0</v>
      </c>
      <c r="G29" s="282">
        <v>0</v>
      </c>
      <c r="H29" s="282">
        <v>0</v>
      </c>
      <c r="I29" s="282">
        <v>0</v>
      </c>
      <c r="J29" s="282">
        <v>0</v>
      </c>
      <c r="K29" s="282">
        <v>0</v>
      </c>
      <c r="L29" s="282">
        <v>0</v>
      </c>
    </row>
    <row r="30" spans="1:12" s="3" customFormat="1" ht="12" customHeight="1" thickTop="1" thickBot="1" x14ac:dyDescent="0.3">
      <c r="A30" s="665" t="s">
        <v>47</v>
      </c>
      <c r="B30" s="664">
        <v>2250</v>
      </c>
      <c r="C30" s="662" t="s">
        <v>27</v>
      </c>
      <c r="D30" s="662" t="s">
        <v>27</v>
      </c>
      <c r="E30" s="662" t="s">
        <v>27</v>
      </c>
      <c r="F30" s="282">
        <v>0</v>
      </c>
      <c r="G30" s="282">
        <v>0</v>
      </c>
      <c r="H30" s="282">
        <v>0</v>
      </c>
      <c r="I30" s="282">
        <v>0</v>
      </c>
      <c r="J30" s="282">
        <v>0</v>
      </c>
      <c r="K30" s="282">
        <v>0</v>
      </c>
      <c r="L30" s="282">
        <v>0</v>
      </c>
    </row>
    <row r="31" spans="1:12" s="3" customFormat="1" ht="12" customHeight="1" thickTop="1" thickBot="1" x14ac:dyDescent="0.3">
      <c r="A31" s="667" t="s">
        <v>685</v>
      </c>
      <c r="B31" s="664">
        <v>2260</v>
      </c>
      <c r="C31" s="662" t="s">
        <v>27</v>
      </c>
      <c r="D31" s="662" t="s">
        <v>27</v>
      </c>
      <c r="E31" s="662" t="s">
        <v>27</v>
      </c>
      <c r="F31" s="282">
        <v>0</v>
      </c>
      <c r="G31" s="282">
        <v>0</v>
      </c>
      <c r="H31" s="282">
        <v>0</v>
      </c>
      <c r="I31" s="282">
        <v>0</v>
      </c>
      <c r="J31" s="282">
        <v>0</v>
      </c>
      <c r="K31" s="282">
        <v>0</v>
      </c>
      <c r="L31" s="282">
        <v>0</v>
      </c>
    </row>
    <row r="32" spans="1:12" s="3" customFormat="1" ht="12" customHeight="1" thickTop="1" thickBot="1" x14ac:dyDescent="0.3">
      <c r="A32" s="663" t="s">
        <v>49</v>
      </c>
      <c r="B32" s="664">
        <v>2270</v>
      </c>
      <c r="C32" s="662" t="s">
        <v>27</v>
      </c>
      <c r="D32" s="662" t="s">
        <v>27</v>
      </c>
      <c r="E32" s="662" t="s">
        <v>27</v>
      </c>
      <c r="F32" s="282">
        <v>0</v>
      </c>
      <c r="G32" s="282">
        <v>0</v>
      </c>
      <c r="H32" s="282">
        <v>0</v>
      </c>
      <c r="I32" s="282">
        <v>0</v>
      </c>
      <c r="J32" s="282">
        <v>0</v>
      </c>
      <c r="K32" s="282">
        <v>0</v>
      </c>
      <c r="L32" s="282">
        <v>0</v>
      </c>
    </row>
    <row r="33" spans="1:12" s="3" customFormat="1" ht="21.6" thickTop="1" thickBot="1" x14ac:dyDescent="0.3">
      <c r="A33" s="667" t="s">
        <v>55</v>
      </c>
      <c r="B33" s="664">
        <v>2280</v>
      </c>
      <c r="C33" s="662" t="s">
        <v>27</v>
      </c>
      <c r="D33" s="662" t="s">
        <v>27</v>
      </c>
      <c r="E33" s="662" t="s">
        <v>27</v>
      </c>
      <c r="F33" s="282">
        <v>0</v>
      </c>
      <c r="G33" s="282">
        <v>0</v>
      </c>
      <c r="H33" s="282">
        <v>0</v>
      </c>
      <c r="I33" s="282">
        <v>0</v>
      </c>
      <c r="J33" s="282">
        <v>0</v>
      </c>
      <c r="K33" s="282">
        <v>0</v>
      </c>
      <c r="L33" s="282">
        <v>0</v>
      </c>
    </row>
    <row r="34" spans="1:12" s="3" customFormat="1" ht="21.6" thickTop="1" thickBot="1" x14ac:dyDescent="0.3">
      <c r="A34" s="667" t="s">
        <v>62</v>
      </c>
      <c r="B34" s="664">
        <v>2610</v>
      </c>
      <c r="C34" s="662" t="s">
        <v>27</v>
      </c>
      <c r="D34" s="662" t="s">
        <v>27</v>
      </c>
      <c r="E34" s="662" t="s">
        <v>27</v>
      </c>
      <c r="F34" s="282">
        <v>0</v>
      </c>
      <c r="G34" s="282">
        <v>0</v>
      </c>
      <c r="H34" s="282">
        <v>0</v>
      </c>
      <c r="I34" s="282">
        <v>0</v>
      </c>
      <c r="J34" s="282">
        <v>0</v>
      </c>
      <c r="K34" s="282">
        <v>0</v>
      </c>
      <c r="L34" s="282">
        <v>0</v>
      </c>
    </row>
    <row r="35" spans="1:12" s="3" customFormat="1" ht="15" thickTop="1" thickBot="1" x14ac:dyDescent="0.3">
      <c r="A35" s="667" t="s">
        <v>63</v>
      </c>
      <c r="B35" s="664">
        <v>2620</v>
      </c>
      <c r="C35" s="662" t="s">
        <v>27</v>
      </c>
      <c r="D35" s="662" t="s">
        <v>27</v>
      </c>
      <c r="E35" s="662" t="s">
        <v>27</v>
      </c>
      <c r="F35" s="282">
        <v>0</v>
      </c>
      <c r="G35" s="282">
        <v>0</v>
      </c>
      <c r="H35" s="282">
        <v>0</v>
      </c>
      <c r="I35" s="282">
        <v>0</v>
      </c>
      <c r="J35" s="282">
        <v>0</v>
      </c>
      <c r="K35" s="282">
        <v>0</v>
      </c>
      <c r="L35" s="282">
        <v>0</v>
      </c>
    </row>
    <row r="36" spans="1:12" s="3" customFormat="1" ht="21.6" thickTop="1" thickBot="1" x14ac:dyDescent="0.3">
      <c r="A36" s="663" t="s">
        <v>686</v>
      </c>
      <c r="B36" s="664">
        <v>2630</v>
      </c>
      <c r="C36" s="662" t="s">
        <v>27</v>
      </c>
      <c r="D36" s="662" t="s">
        <v>27</v>
      </c>
      <c r="E36" s="662" t="s">
        <v>27</v>
      </c>
      <c r="F36" s="282">
        <v>0</v>
      </c>
      <c r="G36" s="282">
        <v>0</v>
      </c>
      <c r="H36" s="282">
        <v>0</v>
      </c>
      <c r="I36" s="282">
        <v>0</v>
      </c>
      <c r="J36" s="282">
        <v>0</v>
      </c>
      <c r="K36" s="282">
        <v>0</v>
      </c>
      <c r="L36" s="282">
        <v>0</v>
      </c>
    </row>
    <row r="37" spans="1:12" s="3" customFormat="1" ht="12.75" customHeight="1" thickTop="1" thickBot="1" x14ac:dyDescent="0.3">
      <c r="A37" s="668" t="s">
        <v>65</v>
      </c>
      <c r="B37" s="669">
        <v>2700</v>
      </c>
      <c r="C37" s="662" t="s">
        <v>27</v>
      </c>
      <c r="D37" s="662" t="s">
        <v>27</v>
      </c>
      <c r="E37" s="662" t="s">
        <v>27</v>
      </c>
      <c r="F37" s="282">
        <v>0</v>
      </c>
      <c r="G37" s="282">
        <v>0</v>
      </c>
      <c r="H37" s="282">
        <v>0</v>
      </c>
      <c r="I37" s="282">
        <v>0</v>
      </c>
      <c r="J37" s="282">
        <v>0</v>
      </c>
      <c r="K37" s="282">
        <v>0</v>
      </c>
      <c r="L37" s="282">
        <v>0</v>
      </c>
    </row>
    <row r="38" spans="1:12" s="3" customFormat="1" ht="12.75" customHeight="1" thickTop="1" thickBot="1" x14ac:dyDescent="0.3">
      <c r="A38" s="670" t="s">
        <v>69</v>
      </c>
      <c r="B38" s="294">
        <v>2800</v>
      </c>
      <c r="C38" s="662" t="s">
        <v>27</v>
      </c>
      <c r="D38" s="662" t="s">
        <v>27</v>
      </c>
      <c r="E38" s="662" t="s">
        <v>27</v>
      </c>
      <c r="F38" s="282">
        <v>0</v>
      </c>
      <c r="G38" s="282">
        <v>0</v>
      </c>
      <c r="H38" s="282">
        <v>0</v>
      </c>
      <c r="I38" s="282">
        <v>0</v>
      </c>
      <c r="J38" s="282">
        <v>0</v>
      </c>
      <c r="K38" s="282">
        <v>0</v>
      </c>
      <c r="L38" s="282">
        <v>0</v>
      </c>
    </row>
    <row r="39" spans="1:12" s="3" customFormat="1" ht="12.75" customHeight="1" thickTop="1" thickBot="1" x14ac:dyDescent="0.3">
      <c r="A39" s="671" t="s">
        <v>185</v>
      </c>
      <c r="B39" s="660">
        <v>3000</v>
      </c>
      <c r="C39" s="662" t="s">
        <v>27</v>
      </c>
      <c r="D39" s="662" t="s">
        <v>27</v>
      </c>
      <c r="E39" s="662" t="s">
        <v>27</v>
      </c>
      <c r="F39" s="282">
        <v>0</v>
      </c>
      <c r="G39" s="282">
        <v>0</v>
      </c>
      <c r="H39" s="282">
        <v>0</v>
      </c>
      <c r="I39" s="282">
        <v>0</v>
      </c>
      <c r="J39" s="282">
        <v>0</v>
      </c>
      <c r="K39" s="282">
        <v>0</v>
      </c>
      <c r="L39" s="282">
        <v>0</v>
      </c>
    </row>
    <row r="40" spans="1:12" s="3" customFormat="1" ht="12.75" customHeight="1" thickTop="1" x14ac:dyDescent="0.25">
      <c r="A40" s="122"/>
      <c r="B40" s="672"/>
      <c r="C40" s="672"/>
      <c r="D40" s="672"/>
      <c r="E40" s="672"/>
      <c r="F40" s="673"/>
      <c r="G40" s="674"/>
      <c r="H40" s="674"/>
      <c r="I40" s="674"/>
      <c r="J40" s="674"/>
      <c r="K40" s="674"/>
      <c r="L40" s="674"/>
    </row>
    <row r="41" spans="1:12" s="3" customFormat="1" x14ac:dyDescent="0.25">
      <c r="A41" s="562"/>
      <c r="B41" s="352" t="str">
        <f>[3]ЗАПОЛНИТЬ!$F$30</f>
        <v>Начальник</v>
      </c>
      <c r="C41" s="76"/>
      <c r="D41" s="76"/>
      <c r="E41" s="146"/>
      <c r="F41" s="146"/>
      <c r="H41" s="110" t="str">
        <f>[3]ЗАПОЛНИТЬ!$F$26</f>
        <v>Л. О. Темченко</v>
      </c>
      <c r="I41" s="110"/>
      <c r="J41" s="110"/>
      <c r="K41" s="110"/>
    </row>
    <row r="42" spans="1:12" s="3" customFormat="1" x14ac:dyDescent="0.25">
      <c r="B42" s="352"/>
      <c r="C42" s="76"/>
      <c r="D42" s="76"/>
      <c r="E42" s="147" t="s">
        <v>97</v>
      </c>
      <c r="F42" s="147"/>
      <c r="H42" s="113" t="s">
        <v>98</v>
      </c>
      <c r="I42" s="113"/>
    </row>
    <row r="43" spans="1:12" s="3" customFormat="1" x14ac:dyDescent="0.25">
      <c r="B43" s="352" t="str">
        <f>[3]ЗАПОЛНИТЬ!$F$31</f>
        <v>Головний бухгалтер</v>
      </c>
      <c r="C43" s="76"/>
      <c r="D43" s="76"/>
      <c r="E43" s="146"/>
      <c r="F43" s="146"/>
      <c r="H43" s="110" t="str">
        <f>[3]ЗАПОЛНИТЬ!$F$28</f>
        <v>А. М. Трусевич</v>
      </c>
      <c r="I43" s="110"/>
      <c r="J43" s="110"/>
      <c r="K43" s="110"/>
    </row>
    <row r="44" spans="1:12" s="3" customFormat="1" x14ac:dyDescent="0.25">
      <c r="A44" s="3" t="str">
        <f>[3]ЗАПОЛНИТЬ!$C$19</f>
        <v>"12" січня 2016</v>
      </c>
      <c r="E44" s="147" t="s">
        <v>97</v>
      </c>
      <c r="F44" s="147"/>
      <c r="H44" s="113" t="s">
        <v>98</v>
      </c>
      <c r="I44" s="113"/>
    </row>
  </sheetData>
  <mergeCells count="35">
    <mergeCell ref="E44:F44"/>
    <mergeCell ref="H44:I44"/>
    <mergeCell ref="E41:F41"/>
    <mergeCell ref="H41:K41"/>
    <mergeCell ref="E42:F42"/>
    <mergeCell ref="H42:I42"/>
    <mergeCell ref="E43:F43"/>
    <mergeCell ref="H43:K43"/>
    <mergeCell ref="C17:C19"/>
    <mergeCell ref="D17:D19"/>
    <mergeCell ref="E17:E19"/>
    <mergeCell ref="F17:F19"/>
    <mergeCell ref="G17:I17"/>
    <mergeCell ref="J17:L17"/>
    <mergeCell ref="G18:G19"/>
    <mergeCell ref="H18:I18"/>
    <mergeCell ref="J18:J19"/>
    <mergeCell ref="K18:L18"/>
    <mergeCell ref="B11:I11"/>
    <mergeCell ref="K11:L11"/>
    <mergeCell ref="A12:D12"/>
    <mergeCell ref="F12:L12"/>
    <mergeCell ref="A13:D13"/>
    <mergeCell ref="F13:L13"/>
    <mergeCell ref="A16:A19"/>
    <mergeCell ref="B16:B19"/>
    <mergeCell ref="C16:E16"/>
    <mergeCell ref="F16:L16"/>
    <mergeCell ref="B9:I9"/>
    <mergeCell ref="K9:L9"/>
    <mergeCell ref="B10:I10"/>
    <mergeCell ref="K10:L10"/>
    <mergeCell ref="I1:L3"/>
    <mergeCell ref="A4:L7"/>
    <mergeCell ref="A8:L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workbookViewId="0">
      <selection sqref="A1:XFD1048576"/>
    </sheetView>
  </sheetViews>
  <sheetFormatPr defaultColWidth="9.109375" defaultRowHeight="13.8" x14ac:dyDescent="0.25"/>
  <cols>
    <col min="1" max="1" width="48.44140625" style="3" customWidth="1"/>
    <col min="2" max="2" width="5.33203125" style="3" customWidth="1"/>
    <col min="3" max="3" width="10" style="3" customWidth="1"/>
    <col min="4" max="4" width="11.33203125" style="3" customWidth="1"/>
    <col min="5" max="5" width="10.33203125" style="3" customWidth="1"/>
    <col min="6" max="6" width="8" style="3" customWidth="1"/>
    <col min="7" max="7" width="8.88671875" style="3" customWidth="1"/>
    <col min="8" max="8" width="9.109375" style="3" customWidth="1"/>
    <col min="9" max="9" width="10.44140625" style="3" customWidth="1"/>
    <col min="10" max="10" width="8.6640625" style="3" customWidth="1"/>
    <col min="11" max="12" width="11.44140625" style="3" customWidth="1"/>
    <col min="13" max="256" width="9.109375" style="3"/>
    <col min="257" max="257" width="48.44140625" style="3" customWidth="1"/>
    <col min="258" max="258" width="5.33203125" style="3" customWidth="1"/>
    <col min="259" max="259" width="10" style="3" customWidth="1"/>
    <col min="260" max="260" width="11.33203125" style="3" customWidth="1"/>
    <col min="261" max="261" width="10.33203125" style="3" customWidth="1"/>
    <col min="262" max="262" width="8" style="3" customWidth="1"/>
    <col min="263" max="263" width="8.88671875" style="3" customWidth="1"/>
    <col min="264" max="264" width="9.109375" style="3" customWidth="1"/>
    <col min="265" max="265" width="10.44140625" style="3" customWidth="1"/>
    <col min="266" max="266" width="8.6640625" style="3" customWidth="1"/>
    <col min="267" max="268" width="11.44140625" style="3" customWidth="1"/>
    <col min="269" max="512" width="9.109375" style="3"/>
    <col min="513" max="513" width="48.44140625" style="3" customWidth="1"/>
    <col min="514" max="514" width="5.33203125" style="3" customWidth="1"/>
    <col min="515" max="515" width="10" style="3" customWidth="1"/>
    <col min="516" max="516" width="11.33203125" style="3" customWidth="1"/>
    <col min="517" max="517" width="10.33203125" style="3" customWidth="1"/>
    <col min="518" max="518" width="8" style="3" customWidth="1"/>
    <col min="519" max="519" width="8.88671875" style="3" customWidth="1"/>
    <col min="520" max="520" width="9.109375" style="3" customWidth="1"/>
    <col min="521" max="521" width="10.44140625" style="3" customWidth="1"/>
    <col min="522" max="522" width="8.6640625" style="3" customWidth="1"/>
    <col min="523" max="524" width="11.44140625" style="3" customWidth="1"/>
    <col min="525" max="768" width="9.109375" style="3"/>
    <col min="769" max="769" width="48.44140625" style="3" customWidth="1"/>
    <col min="770" max="770" width="5.33203125" style="3" customWidth="1"/>
    <col min="771" max="771" width="10" style="3" customWidth="1"/>
    <col min="772" max="772" width="11.33203125" style="3" customWidth="1"/>
    <col min="773" max="773" width="10.33203125" style="3" customWidth="1"/>
    <col min="774" max="774" width="8" style="3" customWidth="1"/>
    <col min="775" max="775" width="8.88671875" style="3" customWidth="1"/>
    <col min="776" max="776" width="9.109375" style="3" customWidth="1"/>
    <col min="777" max="777" width="10.44140625" style="3" customWidth="1"/>
    <col min="778" max="778" width="8.6640625" style="3" customWidth="1"/>
    <col min="779" max="780" width="11.44140625" style="3" customWidth="1"/>
    <col min="781" max="1024" width="9.109375" style="3"/>
    <col min="1025" max="1025" width="48.44140625" style="3" customWidth="1"/>
    <col min="1026" max="1026" width="5.33203125" style="3" customWidth="1"/>
    <col min="1027" max="1027" width="10" style="3" customWidth="1"/>
    <col min="1028" max="1028" width="11.33203125" style="3" customWidth="1"/>
    <col min="1029" max="1029" width="10.33203125" style="3" customWidth="1"/>
    <col min="1030" max="1030" width="8" style="3" customWidth="1"/>
    <col min="1031" max="1031" width="8.88671875" style="3" customWidth="1"/>
    <col min="1032" max="1032" width="9.109375" style="3" customWidth="1"/>
    <col min="1033" max="1033" width="10.44140625" style="3" customWidth="1"/>
    <col min="1034" max="1034" width="8.6640625" style="3" customWidth="1"/>
    <col min="1035" max="1036" width="11.44140625" style="3" customWidth="1"/>
    <col min="1037" max="1280" width="9.109375" style="3"/>
    <col min="1281" max="1281" width="48.44140625" style="3" customWidth="1"/>
    <col min="1282" max="1282" width="5.33203125" style="3" customWidth="1"/>
    <col min="1283" max="1283" width="10" style="3" customWidth="1"/>
    <col min="1284" max="1284" width="11.33203125" style="3" customWidth="1"/>
    <col min="1285" max="1285" width="10.33203125" style="3" customWidth="1"/>
    <col min="1286" max="1286" width="8" style="3" customWidth="1"/>
    <col min="1287" max="1287" width="8.88671875" style="3" customWidth="1"/>
    <col min="1288" max="1288" width="9.109375" style="3" customWidth="1"/>
    <col min="1289" max="1289" width="10.44140625" style="3" customWidth="1"/>
    <col min="1290" max="1290" width="8.6640625" style="3" customWidth="1"/>
    <col min="1291" max="1292" width="11.44140625" style="3" customWidth="1"/>
    <col min="1293" max="1536" width="9.109375" style="3"/>
    <col min="1537" max="1537" width="48.44140625" style="3" customWidth="1"/>
    <col min="1538" max="1538" width="5.33203125" style="3" customWidth="1"/>
    <col min="1539" max="1539" width="10" style="3" customWidth="1"/>
    <col min="1540" max="1540" width="11.33203125" style="3" customWidth="1"/>
    <col min="1541" max="1541" width="10.33203125" style="3" customWidth="1"/>
    <col min="1542" max="1542" width="8" style="3" customWidth="1"/>
    <col min="1543" max="1543" width="8.88671875" style="3" customWidth="1"/>
    <col min="1544" max="1544" width="9.109375" style="3" customWidth="1"/>
    <col min="1545" max="1545" width="10.44140625" style="3" customWidth="1"/>
    <col min="1546" max="1546" width="8.6640625" style="3" customWidth="1"/>
    <col min="1547" max="1548" width="11.44140625" style="3" customWidth="1"/>
    <col min="1549" max="1792" width="9.109375" style="3"/>
    <col min="1793" max="1793" width="48.44140625" style="3" customWidth="1"/>
    <col min="1794" max="1794" width="5.33203125" style="3" customWidth="1"/>
    <col min="1795" max="1795" width="10" style="3" customWidth="1"/>
    <col min="1796" max="1796" width="11.33203125" style="3" customWidth="1"/>
    <col min="1797" max="1797" width="10.33203125" style="3" customWidth="1"/>
    <col min="1798" max="1798" width="8" style="3" customWidth="1"/>
    <col min="1799" max="1799" width="8.88671875" style="3" customWidth="1"/>
    <col min="1800" max="1800" width="9.109375" style="3" customWidth="1"/>
    <col min="1801" max="1801" width="10.44140625" style="3" customWidth="1"/>
    <col min="1802" max="1802" width="8.6640625" style="3" customWidth="1"/>
    <col min="1803" max="1804" width="11.44140625" style="3" customWidth="1"/>
    <col min="1805" max="2048" width="9.109375" style="3"/>
    <col min="2049" max="2049" width="48.44140625" style="3" customWidth="1"/>
    <col min="2050" max="2050" width="5.33203125" style="3" customWidth="1"/>
    <col min="2051" max="2051" width="10" style="3" customWidth="1"/>
    <col min="2052" max="2052" width="11.33203125" style="3" customWidth="1"/>
    <col min="2053" max="2053" width="10.33203125" style="3" customWidth="1"/>
    <col min="2054" max="2054" width="8" style="3" customWidth="1"/>
    <col min="2055" max="2055" width="8.88671875" style="3" customWidth="1"/>
    <col min="2056" max="2056" width="9.109375" style="3" customWidth="1"/>
    <col min="2057" max="2057" width="10.44140625" style="3" customWidth="1"/>
    <col min="2058" max="2058" width="8.6640625" style="3" customWidth="1"/>
    <col min="2059" max="2060" width="11.44140625" style="3" customWidth="1"/>
    <col min="2061" max="2304" width="9.109375" style="3"/>
    <col min="2305" max="2305" width="48.44140625" style="3" customWidth="1"/>
    <col min="2306" max="2306" width="5.33203125" style="3" customWidth="1"/>
    <col min="2307" max="2307" width="10" style="3" customWidth="1"/>
    <col min="2308" max="2308" width="11.33203125" style="3" customWidth="1"/>
    <col min="2309" max="2309" width="10.33203125" style="3" customWidth="1"/>
    <col min="2310" max="2310" width="8" style="3" customWidth="1"/>
    <col min="2311" max="2311" width="8.88671875" style="3" customWidth="1"/>
    <col min="2312" max="2312" width="9.109375" style="3" customWidth="1"/>
    <col min="2313" max="2313" width="10.44140625" style="3" customWidth="1"/>
    <col min="2314" max="2314" width="8.6640625" style="3" customWidth="1"/>
    <col min="2315" max="2316" width="11.44140625" style="3" customWidth="1"/>
    <col min="2317" max="2560" width="9.109375" style="3"/>
    <col min="2561" max="2561" width="48.44140625" style="3" customWidth="1"/>
    <col min="2562" max="2562" width="5.33203125" style="3" customWidth="1"/>
    <col min="2563" max="2563" width="10" style="3" customWidth="1"/>
    <col min="2564" max="2564" width="11.33203125" style="3" customWidth="1"/>
    <col min="2565" max="2565" width="10.33203125" style="3" customWidth="1"/>
    <col min="2566" max="2566" width="8" style="3" customWidth="1"/>
    <col min="2567" max="2567" width="8.88671875" style="3" customWidth="1"/>
    <col min="2568" max="2568" width="9.109375" style="3" customWidth="1"/>
    <col min="2569" max="2569" width="10.44140625" style="3" customWidth="1"/>
    <col min="2570" max="2570" width="8.6640625" style="3" customWidth="1"/>
    <col min="2571" max="2572" width="11.44140625" style="3" customWidth="1"/>
    <col min="2573" max="2816" width="9.109375" style="3"/>
    <col min="2817" max="2817" width="48.44140625" style="3" customWidth="1"/>
    <col min="2818" max="2818" width="5.33203125" style="3" customWidth="1"/>
    <col min="2819" max="2819" width="10" style="3" customWidth="1"/>
    <col min="2820" max="2820" width="11.33203125" style="3" customWidth="1"/>
    <col min="2821" max="2821" width="10.33203125" style="3" customWidth="1"/>
    <col min="2822" max="2822" width="8" style="3" customWidth="1"/>
    <col min="2823" max="2823" width="8.88671875" style="3" customWidth="1"/>
    <col min="2824" max="2824" width="9.109375" style="3" customWidth="1"/>
    <col min="2825" max="2825" width="10.44140625" style="3" customWidth="1"/>
    <col min="2826" max="2826" width="8.6640625" style="3" customWidth="1"/>
    <col min="2827" max="2828" width="11.44140625" style="3" customWidth="1"/>
    <col min="2829" max="3072" width="9.109375" style="3"/>
    <col min="3073" max="3073" width="48.44140625" style="3" customWidth="1"/>
    <col min="3074" max="3074" width="5.33203125" style="3" customWidth="1"/>
    <col min="3075" max="3075" width="10" style="3" customWidth="1"/>
    <col min="3076" max="3076" width="11.33203125" style="3" customWidth="1"/>
    <col min="3077" max="3077" width="10.33203125" style="3" customWidth="1"/>
    <col min="3078" max="3078" width="8" style="3" customWidth="1"/>
    <col min="3079" max="3079" width="8.88671875" style="3" customWidth="1"/>
    <col min="3080" max="3080" width="9.109375" style="3" customWidth="1"/>
    <col min="3081" max="3081" width="10.44140625" style="3" customWidth="1"/>
    <col min="3082" max="3082" width="8.6640625" style="3" customWidth="1"/>
    <col min="3083" max="3084" width="11.44140625" style="3" customWidth="1"/>
    <col min="3085" max="3328" width="9.109375" style="3"/>
    <col min="3329" max="3329" width="48.44140625" style="3" customWidth="1"/>
    <col min="3330" max="3330" width="5.33203125" style="3" customWidth="1"/>
    <col min="3331" max="3331" width="10" style="3" customWidth="1"/>
    <col min="3332" max="3332" width="11.33203125" style="3" customWidth="1"/>
    <col min="3333" max="3333" width="10.33203125" style="3" customWidth="1"/>
    <col min="3334" max="3334" width="8" style="3" customWidth="1"/>
    <col min="3335" max="3335" width="8.88671875" style="3" customWidth="1"/>
    <col min="3336" max="3336" width="9.109375" style="3" customWidth="1"/>
    <col min="3337" max="3337" width="10.44140625" style="3" customWidth="1"/>
    <col min="3338" max="3338" width="8.6640625" style="3" customWidth="1"/>
    <col min="3339" max="3340" width="11.44140625" style="3" customWidth="1"/>
    <col min="3341" max="3584" width="9.109375" style="3"/>
    <col min="3585" max="3585" width="48.44140625" style="3" customWidth="1"/>
    <col min="3586" max="3586" width="5.33203125" style="3" customWidth="1"/>
    <col min="3587" max="3587" width="10" style="3" customWidth="1"/>
    <col min="3588" max="3588" width="11.33203125" style="3" customWidth="1"/>
    <col min="3589" max="3589" width="10.33203125" style="3" customWidth="1"/>
    <col min="3590" max="3590" width="8" style="3" customWidth="1"/>
    <col min="3591" max="3591" width="8.88671875" style="3" customWidth="1"/>
    <col min="3592" max="3592" width="9.109375" style="3" customWidth="1"/>
    <col min="3593" max="3593" width="10.44140625" style="3" customWidth="1"/>
    <col min="3594" max="3594" width="8.6640625" style="3" customWidth="1"/>
    <col min="3595" max="3596" width="11.44140625" style="3" customWidth="1"/>
    <col min="3597" max="3840" width="9.109375" style="3"/>
    <col min="3841" max="3841" width="48.44140625" style="3" customWidth="1"/>
    <col min="3842" max="3842" width="5.33203125" style="3" customWidth="1"/>
    <col min="3843" max="3843" width="10" style="3" customWidth="1"/>
    <col min="3844" max="3844" width="11.33203125" style="3" customWidth="1"/>
    <col min="3845" max="3845" width="10.33203125" style="3" customWidth="1"/>
    <col min="3846" max="3846" width="8" style="3" customWidth="1"/>
    <col min="3847" max="3847" width="8.88671875" style="3" customWidth="1"/>
    <col min="3848" max="3848" width="9.109375" style="3" customWidth="1"/>
    <col min="3849" max="3849" width="10.44140625" style="3" customWidth="1"/>
    <col min="3850" max="3850" width="8.6640625" style="3" customWidth="1"/>
    <col min="3851" max="3852" width="11.44140625" style="3" customWidth="1"/>
    <col min="3853" max="4096" width="9.109375" style="3"/>
    <col min="4097" max="4097" width="48.44140625" style="3" customWidth="1"/>
    <col min="4098" max="4098" width="5.33203125" style="3" customWidth="1"/>
    <col min="4099" max="4099" width="10" style="3" customWidth="1"/>
    <col min="4100" max="4100" width="11.33203125" style="3" customWidth="1"/>
    <col min="4101" max="4101" width="10.33203125" style="3" customWidth="1"/>
    <col min="4102" max="4102" width="8" style="3" customWidth="1"/>
    <col min="4103" max="4103" width="8.88671875" style="3" customWidth="1"/>
    <col min="4104" max="4104" width="9.109375" style="3" customWidth="1"/>
    <col min="4105" max="4105" width="10.44140625" style="3" customWidth="1"/>
    <col min="4106" max="4106" width="8.6640625" style="3" customWidth="1"/>
    <col min="4107" max="4108" width="11.44140625" style="3" customWidth="1"/>
    <col min="4109" max="4352" width="9.109375" style="3"/>
    <col min="4353" max="4353" width="48.44140625" style="3" customWidth="1"/>
    <col min="4354" max="4354" width="5.33203125" style="3" customWidth="1"/>
    <col min="4355" max="4355" width="10" style="3" customWidth="1"/>
    <col min="4356" max="4356" width="11.33203125" style="3" customWidth="1"/>
    <col min="4357" max="4357" width="10.33203125" style="3" customWidth="1"/>
    <col min="4358" max="4358" width="8" style="3" customWidth="1"/>
    <col min="4359" max="4359" width="8.88671875" style="3" customWidth="1"/>
    <col min="4360" max="4360" width="9.109375" style="3" customWidth="1"/>
    <col min="4361" max="4361" width="10.44140625" style="3" customWidth="1"/>
    <col min="4362" max="4362" width="8.6640625" style="3" customWidth="1"/>
    <col min="4363" max="4364" width="11.44140625" style="3" customWidth="1"/>
    <col min="4365" max="4608" width="9.109375" style="3"/>
    <col min="4609" max="4609" width="48.44140625" style="3" customWidth="1"/>
    <col min="4610" max="4610" width="5.33203125" style="3" customWidth="1"/>
    <col min="4611" max="4611" width="10" style="3" customWidth="1"/>
    <col min="4612" max="4612" width="11.33203125" style="3" customWidth="1"/>
    <col min="4613" max="4613" width="10.33203125" style="3" customWidth="1"/>
    <col min="4614" max="4614" width="8" style="3" customWidth="1"/>
    <col min="4615" max="4615" width="8.88671875" style="3" customWidth="1"/>
    <col min="4616" max="4616" width="9.109375" style="3" customWidth="1"/>
    <col min="4617" max="4617" width="10.44140625" style="3" customWidth="1"/>
    <col min="4618" max="4618" width="8.6640625" style="3" customWidth="1"/>
    <col min="4619" max="4620" width="11.44140625" style="3" customWidth="1"/>
    <col min="4621" max="4864" width="9.109375" style="3"/>
    <col min="4865" max="4865" width="48.44140625" style="3" customWidth="1"/>
    <col min="4866" max="4866" width="5.33203125" style="3" customWidth="1"/>
    <col min="4867" max="4867" width="10" style="3" customWidth="1"/>
    <col min="4868" max="4868" width="11.33203125" style="3" customWidth="1"/>
    <col min="4869" max="4869" width="10.33203125" style="3" customWidth="1"/>
    <col min="4870" max="4870" width="8" style="3" customWidth="1"/>
    <col min="4871" max="4871" width="8.88671875" style="3" customWidth="1"/>
    <col min="4872" max="4872" width="9.109375" style="3" customWidth="1"/>
    <col min="4873" max="4873" width="10.44140625" style="3" customWidth="1"/>
    <col min="4874" max="4874" width="8.6640625" style="3" customWidth="1"/>
    <col min="4875" max="4876" width="11.44140625" style="3" customWidth="1"/>
    <col min="4877" max="5120" width="9.109375" style="3"/>
    <col min="5121" max="5121" width="48.44140625" style="3" customWidth="1"/>
    <col min="5122" max="5122" width="5.33203125" style="3" customWidth="1"/>
    <col min="5123" max="5123" width="10" style="3" customWidth="1"/>
    <col min="5124" max="5124" width="11.33203125" style="3" customWidth="1"/>
    <col min="5125" max="5125" width="10.33203125" style="3" customWidth="1"/>
    <col min="5126" max="5126" width="8" style="3" customWidth="1"/>
    <col min="5127" max="5127" width="8.88671875" style="3" customWidth="1"/>
    <col min="5128" max="5128" width="9.109375" style="3" customWidth="1"/>
    <col min="5129" max="5129" width="10.44140625" style="3" customWidth="1"/>
    <col min="5130" max="5130" width="8.6640625" style="3" customWidth="1"/>
    <col min="5131" max="5132" width="11.44140625" style="3" customWidth="1"/>
    <col min="5133" max="5376" width="9.109375" style="3"/>
    <col min="5377" max="5377" width="48.44140625" style="3" customWidth="1"/>
    <col min="5378" max="5378" width="5.33203125" style="3" customWidth="1"/>
    <col min="5379" max="5379" width="10" style="3" customWidth="1"/>
    <col min="5380" max="5380" width="11.33203125" style="3" customWidth="1"/>
    <col min="5381" max="5381" width="10.33203125" style="3" customWidth="1"/>
    <col min="5382" max="5382" width="8" style="3" customWidth="1"/>
    <col min="5383" max="5383" width="8.88671875" style="3" customWidth="1"/>
    <col min="5384" max="5384" width="9.109375" style="3" customWidth="1"/>
    <col min="5385" max="5385" width="10.44140625" style="3" customWidth="1"/>
    <col min="5386" max="5386" width="8.6640625" style="3" customWidth="1"/>
    <col min="5387" max="5388" width="11.44140625" style="3" customWidth="1"/>
    <col min="5389" max="5632" width="9.109375" style="3"/>
    <col min="5633" max="5633" width="48.44140625" style="3" customWidth="1"/>
    <col min="5634" max="5634" width="5.33203125" style="3" customWidth="1"/>
    <col min="5635" max="5635" width="10" style="3" customWidth="1"/>
    <col min="5636" max="5636" width="11.33203125" style="3" customWidth="1"/>
    <col min="5637" max="5637" width="10.33203125" style="3" customWidth="1"/>
    <col min="5638" max="5638" width="8" style="3" customWidth="1"/>
    <col min="5639" max="5639" width="8.88671875" style="3" customWidth="1"/>
    <col min="5640" max="5640" width="9.109375" style="3" customWidth="1"/>
    <col min="5641" max="5641" width="10.44140625" style="3" customWidth="1"/>
    <col min="5642" max="5642" width="8.6640625" style="3" customWidth="1"/>
    <col min="5643" max="5644" width="11.44140625" style="3" customWidth="1"/>
    <col min="5645" max="5888" width="9.109375" style="3"/>
    <col min="5889" max="5889" width="48.44140625" style="3" customWidth="1"/>
    <col min="5890" max="5890" width="5.33203125" style="3" customWidth="1"/>
    <col min="5891" max="5891" width="10" style="3" customWidth="1"/>
    <col min="5892" max="5892" width="11.33203125" style="3" customWidth="1"/>
    <col min="5893" max="5893" width="10.33203125" style="3" customWidth="1"/>
    <col min="5894" max="5894" width="8" style="3" customWidth="1"/>
    <col min="5895" max="5895" width="8.88671875" style="3" customWidth="1"/>
    <col min="5896" max="5896" width="9.109375" style="3" customWidth="1"/>
    <col min="5897" max="5897" width="10.44140625" style="3" customWidth="1"/>
    <col min="5898" max="5898" width="8.6640625" style="3" customWidth="1"/>
    <col min="5899" max="5900" width="11.44140625" style="3" customWidth="1"/>
    <col min="5901" max="6144" width="9.109375" style="3"/>
    <col min="6145" max="6145" width="48.44140625" style="3" customWidth="1"/>
    <col min="6146" max="6146" width="5.33203125" style="3" customWidth="1"/>
    <col min="6147" max="6147" width="10" style="3" customWidth="1"/>
    <col min="6148" max="6148" width="11.33203125" style="3" customWidth="1"/>
    <col min="6149" max="6149" width="10.33203125" style="3" customWidth="1"/>
    <col min="6150" max="6150" width="8" style="3" customWidth="1"/>
    <col min="6151" max="6151" width="8.88671875" style="3" customWidth="1"/>
    <col min="6152" max="6152" width="9.109375" style="3" customWidth="1"/>
    <col min="6153" max="6153" width="10.44140625" style="3" customWidth="1"/>
    <col min="6154" max="6154" width="8.6640625" style="3" customWidth="1"/>
    <col min="6155" max="6156" width="11.44140625" style="3" customWidth="1"/>
    <col min="6157" max="6400" width="9.109375" style="3"/>
    <col min="6401" max="6401" width="48.44140625" style="3" customWidth="1"/>
    <col min="6402" max="6402" width="5.33203125" style="3" customWidth="1"/>
    <col min="6403" max="6403" width="10" style="3" customWidth="1"/>
    <col min="6404" max="6404" width="11.33203125" style="3" customWidth="1"/>
    <col min="6405" max="6405" width="10.33203125" style="3" customWidth="1"/>
    <col min="6406" max="6406" width="8" style="3" customWidth="1"/>
    <col min="6407" max="6407" width="8.88671875" style="3" customWidth="1"/>
    <col min="6408" max="6408" width="9.109375" style="3" customWidth="1"/>
    <col min="6409" max="6409" width="10.44140625" style="3" customWidth="1"/>
    <col min="6410" max="6410" width="8.6640625" style="3" customWidth="1"/>
    <col min="6411" max="6412" width="11.44140625" style="3" customWidth="1"/>
    <col min="6413" max="6656" width="9.109375" style="3"/>
    <col min="6657" max="6657" width="48.44140625" style="3" customWidth="1"/>
    <col min="6658" max="6658" width="5.33203125" style="3" customWidth="1"/>
    <col min="6659" max="6659" width="10" style="3" customWidth="1"/>
    <col min="6660" max="6660" width="11.33203125" style="3" customWidth="1"/>
    <col min="6661" max="6661" width="10.33203125" style="3" customWidth="1"/>
    <col min="6662" max="6662" width="8" style="3" customWidth="1"/>
    <col min="6663" max="6663" width="8.88671875" style="3" customWidth="1"/>
    <col min="6664" max="6664" width="9.109375" style="3" customWidth="1"/>
    <col min="6665" max="6665" width="10.44140625" style="3" customWidth="1"/>
    <col min="6666" max="6666" width="8.6640625" style="3" customWidth="1"/>
    <col min="6667" max="6668" width="11.44140625" style="3" customWidth="1"/>
    <col min="6669" max="6912" width="9.109375" style="3"/>
    <col min="6913" max="6913" width="48.44140625" style="3" customWidth="1"/>
    <col min="6914" max="6914" width="5.33203125" style="3" customWidth="1"/>
    <col min="6915" max="6915" width="10" style="3" customWidth="1"/>
    <col min="6916" max="6916" width="11.33203125" style="3" customWidth="1"/>
    <col min="6917" max="6917" width="10.33203125" style="3" customWidth="1"/>
    <col min="6918" max="6918" width="8" style="3" customWidth="1"/>
    <col min="6919" max="6919" width="8.88671875" style="3" customWidth="1"/>
    <col min="6920" max="6920" width="9.109375" style="3" customWidth="1"/>
    <col min="6921" max="6921" width="10.44140625" style="3" customWidth="1"/>
    <col min="6922" max="6922" width="8.6640625" style="3" customWidth="1"/>
    <col min="6923" max="6924" width="11.44140625" style="3" customWidth="1"/>
    <col min="6925" max="7168" width="9.109375" style="3"/>
    <col min="7169" max="7169" width="48.44140625" style="3" customWidth="1"/>
    <col min="7170" max="7170" width="5.33203125" style="3" customWidth="1"/>
    <col min="7171" max="7171" width="10" style="3" customWidth="1"/>
    <col min="7172" max="7172" width="11.33203125" style="3" customWidth="1"/>
    <col min="7173" max="7173" width="10.33203125" style="3" customWidth="1"/>
    <col min="7174" max="7174" width="8" style="3" customWidth="1"/>
    <col min="7175" max="7175" width="8.88671875" style="3" customWidth="1"/>
    <col min="7176" max="7176" width="9.109375" style="3" customWidth="1"/>
    <col min="7177" max="7177" width="10.44140625" style="3" customWidth="1"/>
    <col min="7178" max="7178" width="8.6640625" style="3" customWidth="1"/>
    <col min="7179" max="7180" width="11.44140625" style="3" customWidth="1"/>
    <col min="7181" max="7424" width="9.109375" style="3"/>
    <col min="7425" max="7425" width="48.44140625" style="3" customWidth="1"/>
    <col min="7426" max="7426" width="5.33203125" style="3" customWidth="1"/>
    <col min="7427" max="7427" width="10" style="3" customWidth="1"/>
    <col min="7428" max="7428" width="11.33203125" style="3" customWidth="1"/>
    <col min="7429" max="7429" width="10.33203125" style="3" customWidth="1"/>
    <col min="7430" max="7430" width="8" style="3" customWidth="1"/>
    <col min="7431" max="7431" width="8.88671875" style="3" customWidth="1"/>
    <col min="7432" max="7432" width="9.109375" style="3" customWidth="1"/>
    <col min="7433" max="7433" width="10.44140625" style="3" customWidth="1"/>
    <col min="7434" max="7434" width="8.6640625" style="3" customWidth="1"/>
    <col min="7435" max="7436" width="11.44140625" style="3" customWidth="1"/>
    <col min="7437" max="7680" width="9.109375" style="3"/>
    <col min="7681" max="7681" width="48.44140625" style="3" customWidth="1"/>
    <col min="7682" max="7682" width="5.33203125" style="3" customWidth="1"/>
    <col min="7683" max="7683" width="10" style="3" customWidth="1"/>
    <col min="7684" max="7684" width="11.33203125" style="3" customWidth="1"/>
    <col min="7685" max="7685" width="10.33203125" style="3" customWidth="1"/>
    <col min="7686" max="7686" width="8" style="3" customWidth="1"/>
    <col min="7687" max="7687" width="8.88671875" style="3" customWidth="1"/>
    <col min="7688" max="7688" width="9.109375" style="3" customWidth="1"/>
    <col min="7689" max="7689" width="10.44140625" style="3" customWidth="1"/>
    <col min="7690" max="7690" width="8.6640625" style="3" customWidth="1"/>
    <col min="7691" max="7692" width="11.44140625" style="3" customWidth="1"/>
    <col min="7693" max="7936" width="9.109375" style="3"/>
    <col min="7937" max="7937" width="48.44140625" style="3" customWidth="1"/>
    <col min="7938" max="7938" width="5.33203125" style="3" customWidth="1"/>
    <col min="7939" max="7939" width="10" style="3" customWidth="1"/>
    <col min="7940" max="7940" width="11.33203125" style="3" customWidth="1"/>
    <col min="7941" max="7941" width="10.33203125" style="3" customWidth="1"/>
    <col min="7942" max="7942" width="8" style="3" customWidth="1"/>
    <col min="7943" max="7943" width="8.88671875" style="3" customWidth="1"/>
    <col min="7944" max="7944" width="9.109375" style="3" customWidth="1"/>
    <col min="7945" max="7945" width="10.44140625" style="3" customWidth="1"/>
    <col min="7946" max="7946" width="8.6640625" style="3" customWidth="1"/>
    <col min="7947" max="7948" width="11.44140625" style="3" customWidth="1"/>
    <col min="7949" max="8192" width="9.109375" style="3"/>
    <col min="8193" max="8193" width="48.44140625" style="3" customWidth="1"/>
    <col min="8194" max="8194" width="5.33203125" style="3" customWidth="1"/>
    <col min="8195" max="8195" width="10" style="3" customWidth="1"/>
    <col min="8196" max="8196" width="11.33203125" style="3" customWidth="1"/>
    <col min="8197" max="8197" width="10.33203125" style="3" customWidth="1"/>
    <col min="8198" max="8198" width="8" style="3" customWidth="1"/>
    <col min="8199" max="8199" width="8.88671875" style="3" customWidth="1"/>
    <col min="8200" max="8200" width="9.109375" style="3" customWidth="1"/>
    <col min="8201" max="8201" width="10.44140625" style="3" customWidth="1"/>
    <col min="8202" max="8202" width="8.6640625" style="3" customWidth="1"/>
    <col min="8203" max="8204" width="11.44140625" style="3" customWidth="1"/>
    <col min="8205" max="8448" width="9.109375" style="3"/>
    <col min="8449" max="8449" width="48.44140625" style="3" customWidth="1"/>
    <col min="8450" max="8450" width="5.33203125" style="3" customWidth="1"/>
    <col min="8451" max="8451" width="10" style="3" customWidth="1"/>
    <col min="8452" max="8452" width="11.33203125" style="3" customWidth="1"/>
    <col min="8453" max="8453" width="10.33203125" style="3" customWidth="1"/>
    <col min="8454" max="8454" width="8" style="3" customWidth="1"/>
    <col min="8455" max="8455" width="8.88671875" style="3" customWidth="1"/>
    <col min="8456" max="8456" width="9.109375" style="3" customWidth="1"/>
    <col min="8457" max="8457" width="10.44140625" style="3" customWidth="1"/>
    <col min="8458" max="8458" width="8.6640625" style="3" customWidth="1"/>
    <col min="8459" max="8460" width="11.44140625" style="3" customWidth="1"/>
    <col min="8461" max="8704" width="9.109375" style="3"/>
    <col min="8705" max="8705" width="48.44140625" style="3" customWidth="1"/>
    <col min="8706" max="8706" width="5.33203125" style="3" customWidth="1"/>
    <col min="8707" max="8707" width="10" style="3" customWidth="1"/>
    <col min="8708" max="8708" width="11.33203125" style="3" customWidth="1"/>
    <col min="8709" max="8709" width="10.33203125" style="3" customWidth="1"/>
    <col min="8710" max="8710" width="8" style="3" customWidth="1"/>
    <col min="8711" max="8711" width="8.88671875" style="3" customWidth="1"/>
    <col min="8712" max="8712" width="9.109375" style="3" customWidth="1"/>
    <col min="8713" max="8713" width="10.44140625" style="3" customWidth="1"/>
    <col min="8714" max="8714" width="8.6640625" style="3" customWidth="1"/>
    <col min="8715" max="8716" width="11.44140625" style="3" customWidth="1"/>
    <col min="8717" max="8960" width="9.109375" style="3"/>
    <col min="8961" max="8961" width="48.44140625" style="3" customWidth="1"/>
    <col min="8962" max="8962" width="5.33203125" style="3" customWidth="1"/>
    <col min="8963" max="8963" width="10" style="3" customWidth="1"/>
    <col min="8964" max="8964" width="11.33203125" style="3" customWidth="1"/>
    <col min="8965" max="8965" width="10.33203125" style="3" customWidth="1"/>
    <col min="8966" max="8966" width="8" style="3" customWidth="1"/>
    <col min="8967" max="8967" width="8.88671875" style="3" customWidth="1"/>
    <col min="8968" max="8968" width="9.109375" style="3" customWidth="1"/>
    <col min="8969" max="8969" width="10.44140625" style="3" customWidth="1"/>
    <col min="8970" max="8970" width="8.6640625" style="3" customWidth="1"/>
    <col min="8971" max="8972" width="11.44140625" style="3" customWidth="1"/>
    <col min="8973" max="9216" width="9.109375" style="3"/>
    <col min="9217" max="9217" width="48.44140625" style="3" customWidth="1"/>
    <col min="9218" max="9218" width="5.33203125" style="3" customWidth="1"/>
    <col min="9219" max="9219" width="10" style="3" customWidth="1"/>
    <col min="9220" max="9220" width="11.33203125" style="3" customWidth="1"/>
    <col min="9221" max="9221" width="10.33203125" style="3" customWidth="1"/>
    <col min="9222" max="9222" width="8" style="3" customWidth="1"/>
    <col min="9223" max="9223" width="8.88671875" style="3" customWidth="1"/>
    <col min="9224" max="9224" width="9.109375" style="3" customWidth="1"/>
    <col min="9225" max="9225" width="10.44140625" style="3" customWidth="1"/>
    <col min="9226" max="9226" width="8.6640625" style="3" customWidth="1"/>
    <col min="9227" max="9228" width="11.44140625" style="3" customWidth="1"/>
    <col min="9229" max="9472" width="9.109375" style="3"/>
    <col min="9473" max="9473" width="48.44140625" style="3" customWidth="1"/>
    <col min="9474" max="9474" width="5.33203125" style="3" customWidth="1"/>
    <col min="9475" max="9475" width="10" style="3" customWidth="1"/>
    <col min="9476" max="9476" width="11.33203125" style="3" customWidth="1"/>
    <col min="9477" max="9477" width="10.33203125" style="3" customWidth="1"/>
    <col min="9478" max="9478" width="8" style="3" customWidth="1"/>
    <col min="9479" max="9479" width="8.88671875" style="3" customWidth="1"/>
    <col min="9480" max="9480" width="9.109375" style="3" customWidth="1"/>
    <col min="9481" max="9481" width="10.44140625" style="3" customWidth="1"/>
    <col min="9482" max="9482" width="8.6640625" style="3" customWidth="1"/>
    <col min="9483" max="9484" width="11.44140625" style="3" customWidth="1"/>
    <col min="9485" max="9728" width="9.109375" style="3"/>
    <col min="9729" max="9729" width="48.44140625" style="3" customWidth="1"/>
    <col min="9730" max="9730" width="5.33203125" style="3" customWidth="1"/>
    <col min="9731" max="9731" width="10" style="3" customWidth="1"/>
    <col min="9732" max="9732" width="11.33203125" style="3" customWidth="1"/>
    <col min="9733" max="9733" width="10.33203125" style="3" customWidth="1"/>
    <col min="9734" max="9734" width="8" style="3" customWidth="1"/>
    <col min="9735" max="9735" width="8.88671875" style="3" customWidth="1"/>
    <col min="9736" max="9736" width="9.109375" style="3" customWidth="1"/>
    <col min="9737" max="9737" width="10.44140625" style="3" customWidth="1"/>
    <col min="9738" max="9738" width="8.6640625" style="3" customWidth="1"/>
    <col min="9739" max="9740" width="11.44140625" style="3" customWidth="1"/>
    <col min="9741" max="9984" width="9.109375" style="3"/>
    <col min="9985" max="9985" width="48.44140625" style="3" customWidth="1"/>
    <col min="9986" max="9986" width="5.33203125" style="3" customWidth="1"/>
    <col min="9987" max="9987" width="10" style="3" customWidth="1"/>
    <col min="9988" max="9988" width="11.33203125" style="3" customWidth="1"/>
    <col min="9989" max="9989" width="10.33203125" style="3" customWidth="1"/>
    <col min="9990" max="9990" width="8" style="3" customWidth="1"/>
    <col min="9991" max="9991" width="8.88671875" style="3" customWidth="1"/>
    <col min="9992" max="9992" width="9.109375" style="3" customWidth="1"/>
    <col min="9993" max="9993" width="10.44140625" style="3" customWidth="1"/>
    <col min="9994" max="9994" width="8.6640625" style="3" customWidth="1"/>
    <col min="9995" max="9996" width="11.44140625" style="3" customWidth="1"/>
    <col min="9997" max="10240" width="9.109375" style="3"/>
    <col min="10241" max="10241" width="48.44140625" style="3" customWidth="1"/>
    <col min="10242" max="10242" width="5.33203125" style="3" customWidth="1"/>
    <col min="10243" max="10243" width="10" style="3" customWidth="1"/>
    <col min="10244" max="10244" width="11.33203125" style="3" customWidth="1"/>
    <col min="10245" max="10245" width="10.33203125" style="3" customWidth="1"/>
    <col min="10246" max="10246" width="8" style="3" customWidth="1"/>
    <col min="10247" max="10247" width="8.88671875" style="3" customWidth="1"/>
    <col min="10248" max="10248" width="9.109375" style="3" customWidth="1"/>
    <col min="10249" max="10249" width="10.44140625" style="3" customWidth="1"/>
    <col min="10250" max="10250" width="8.6640625" style="3" customWidth="1"/>
    <col min="10251" max="10252" width="11.44140625" style="3" customWidth="1"/>
    <col min="10253" max="10496" width="9.109375" style="3"/>
    <col min="10497" max="10497" width="48.44140625" style="3" customWidth="1"/>
    <col min="10498" max="10498" width="5.33203125" style="3" customWidth="1"/>
    <col min="10499" max="10499" width="10" style="3" customWidth="1"/>
    <col min="10500" max="10500" width="11.33203125" style="3" customWidth="1"/>
    <col min="10501" max="10501" width="10.33203125" style="3" customWidth="1"/>
    <col min="10502" max="10502" width="8" style="3" customWidth="1"/>
    <col min="10503" max="10503" width="8.88671875" style="3" customWidth="1"/>
    <col min="10504" max="10504" width="9.109375" style="3" customWidth="1"/>
    <col min="10505" max="10505" width="10.44140625" style="3" customWidth="1"/>
    <col min="10506" max="10506" width="8.6640625" style="3" customWidth="1"/>
    <col min="10507" max="10508" width="11.44140625" style="3" customWidth="1"/>
    <col min="10509" max="10752" width="9.109375" style="3"/>
    <col min="10753" max="10753" width="48.44140625" style="3" customWidth="1"/>
    <col min="10754" max="10754" width="5.33203125" style="3" customWidth="1"/>
    <col min="10755" max="10755" width="10" style="3" customWidth="1"/>
    <col min="10756" max="10756" width="11.33203125" style="3" customWidth="1"/>
    <col min="10757" max="10757" width="10.33203125" style="3" customWidth="1"/>
    <col min="10758" max="10758" width="8" style="3" customWidth="1"/>
    <col min="10759" max="10759" width="8.88671875" style="3" customWidth="1"/>
    <col min="10760" max="10760" width="9.109375" style="3" customWidth="1"/>
    <col min="10761" max="10761" width="10.44140625" style="3" customWidth="1"/>
    <col min="10762" max="10762" width="8.6640625" style="3" customWidth="1"/>
    <col min="10763" max="10764" width="11.44140625" style="3" customWidth="1"/>
    <col min="10765" max="11008" width="9.109375" style="3"/>
    <col min="11009" max="11009" width="48.44140625" style="3" customWidth="1"/>
    <col min="11010" max="11010" width="5.33203125" style="3" customWidth="1"/>
    <col min="11011" max="11011" width="10" style="3" customWidth="1"/>
    <col min="11012" max="11012" width="11.33203125" style="3" customWidth="1"/>
    <col min="11013" max="11013" width="10.33203125" style="3" customWidth="1"/>
    <col min="11014" max="11014" width="8" style="3" customWidth="1"/>
    <col min="11015" max="11015" width="8.88671875" style="3" customWidth="1"/>
    <col min="11016" max="11016" width="9.109375" style="3" customWidth="1"/>
    <col min="11017" max="11017" width="10.44140625" style="3" customWidth="1"/>
    <col min="11018" max="11018" width="8.6640625" style="3" customWidth="1"/>
    <col min="11019" max="11020" width="11.44140625" style="3" customWidth="1"/>
    <col min="11021" max="11264" width="9.109375" style="3"/>
    <col min="11265" max="11265" width="48.44140625" style="3" customWidth="1"/>
    <col min="11266" max="11266" width="5.33203125" style="3" customWidth="1"/>
    <col min="11267" max="11267" width="10" style="3" customWidth="1"/>
    <col min="11268" max="11268" width="11.33203125" style="3" customWidth="1"/>
    <col min="11269" max="11269" width="10.33203125" style="3" customWidth="1"/>
    <col min="11270" max="11270" width="8" style="3" customWidth="1"/>
    <col min="11271" max="11271" width="8.88671875" style="3" customWidth="1"/>
    <col min="11272" max="11272" width="9.109375" style="3" customWidth="1"/>
    <col min="11273" max="11273" width="10.44140625" style="3" customWidth="1"/>
    <col min="11274" max="11274" width="8.6640625" style="3" customWidth="1"/>
    <col min="11275" max="11276" width="11.44140625" style="3" customWidth="1"/>
    <col min="11277" max="11520" width="9.109375" style="3"/>
    <col min="11521" max="11521" width="48.44140625" style="3" customWidth="1"/>
    <col min="11522" max="11522" width="5.33203125" style="3" customWidth="1"/>
    <col min="11523" max="11523" width="10" style="3" customWidth="1"/>
    <col min="11524" max="11524" width="11.33203125" style="3" customWidth="1"/>
    <col min="11525" max="11525" width="10.33203125" style="3" customWidth="1"/>
    <col min="11526" max="11526" width="8" style="3" customWidth="1"/>
    <col min="11527" max="11527" width="8.88671875" style="3" customWidth="1"/>
    <col min="11528" max="11528" width="9.109375" style="3" customWidth="1"/>
    <col min="11529" max="11529" width="10.44140625" style="3" customWidth="1"/>
    <col min="11530" max="11530" width="8.6640625" style="3" customWidth="1"/>
    <col min="11531" max="11532" width="11.44140625" style="3" customWidth="1"/>
    <col min="11533" max="11776" width="9.109375" style="3"/>
    <col min="11777" max="11777" width="48.44140625" style="3" customWidth="1"/>
    <col min="11778" max="11778" width="5.33203125" style="3" customWidth="1"/>
    <col min="11779" max="11779" width="10" style="3" customWidth="1"/>
    <col min="11780" max="11780" width="11.33203125" style="3" customWidth="1"/>
    <col min="11781" max="11781" width="10.33203125" style="3" customWidth="1"/>
    <col min="11782" max="11782" width="8" style="3" customWidth="1"/>
    <col min="11783" max="11783" width="8.88671875" style="3" customWidth="1"/>
    <col min="11784" max="11784" width="9.109375" style="3" customWidth="1"/>
    <col min="11785" max="11785" width="10.44140625" style="3" customWidth="1"/>
    <col min="11786" max="11786" width="8.6640625" style="3" customWidth="1"/>
    <col min="11787" max="11788" width="11.44140625" style="3" customWidth="1"/>
    <col min="11789" max="12032" width="9.109375" style="3"/>
    <col min="12033" max="12033" width="48.44140625" style="3" customWidth="1"/>
    <col min="12034" max="12034" width="5.33203125" style="3" customWidth="1"/>
    <col min="12035" max="12035" width="10" style="3" customWidth="1"/>
    <col min="12036" max="12036" width="11.33203125" style="3" customWidth="1"/>
    <col min="12037" max="12037" width="10.33203125" style="3" customWidth="1"/>
    <col min="12038" max="12038" width="8" style="3" customWidth="1"/>
    <col min="12039" max="12039" width="8.88671875" style="3" customWidth="1"/>
    <col min="12040" max="12040" width="9.109375" style="3" customWidth="1"/>
    <col min="12041" max="12041" width="10.44140625" style="3" customWidth="1"/>
    <col min="12042" max="12042" width="8.6640625" style="3" customWidth="1"/>
    <col min="12043" max="12044" width="11.44140625" style="3" customWidth="1"/>
    <col min="12045" max="12288" width="9.109375" style="3"/>
    <col min="12289" max="12289" width="48.44140625" style="3" customWidth="1"/>
    <col min="12290" max="12290" width="5.33203125" style="3" customWidth="1"/>
    <col min="12291" max="12291" width="10" style="3" customWidth="1"/>
    <col min="12292" max="12292" width="11.33203125" style="3" customWidth="1"/>
    <col min="12293" max="12293" width="10.33203125" style="3" customWidth="1"/>
    <col min="12294" max="12294" width="8" style="3" customWidth="1"/>
    <col min="12295" max="12295" width="8.88671875" style="3" customWidth="1"/>
    <col min="12296" max="12296" width="9.109375" style="3" customWidth="1"/>
    <col min="12297" max="12297" width="10.44140625" style="3" customWidth="1"/>
    <col min="12298" max="12298" width="8.6640625" style="3" customWidth="1"/>
    <col min="12299" max="12300" width="11.44140625" style="3" customWidth="1"/>
    <col min="12301" max="12544" width="9.109375" style="3"/>
    <col min="12545" max="12545" width="48.44140625" style="3" customWidth="1"/>
    <col min="12546" max="12546" width="5.33203125" style="3" customWidth="1"/>
    <col min="12547" max="12547" width="10" style="3" customWidth="1"/>
    <col min="12548" max="12548" width="11.33203125" style="3" customWidth="1"/>
    <col min="12549" max="12549" width="10.33203125" style="3" customWidth="1"/>
    <col min="12550" max="12550" width="8" style="3" customWidth="1"/>
    <col min="12551" max="12551" width="8.88671875" style="3" customWidth="1"/>
    <col min="12552" max="12552" width="9.109375" style="3" customWidth="1"/>
    <col min="12553" max="12553" width="10.44140625" style="3" customWidth="1"/>
    <col min="12554" max="12554" width="8.6640625" style="3" customWidth="1"/>
    <col min="12555" max="12556" width="11.44140625" style="3" customWidth="1"/>
    <col min="12557" max="12800" width="9.109375" style="3"/>
    <col min="12801" max="12801" width="48.44140625" style="3" customWidth="1"/>
    <col min="12802" max="12802" width="5.33203125" style="3" customWidth="1"/>
    <col min="12803" max="12803" width="10" style="3" customWidth="1"/>
    <col min="12804" max="12804" width="11.33203125" style="3" customWidth="1"/>
    <col min="12805" max="12805" width="10.33203125" style="3" customWidth="1"/>
    <col min="12806" max="12806" width="8" style="3" customWidth="1"/>
    <col min="12807" max="12807" width="8.88671875" style="3" customWidth="1"/>
    <col min="12808" max="12808" width="9.109375" style="3" customWidth="1"/>
    <col min="12809" max="12809" width="10.44140625" style="3" customWidth="1"/>
    <col min="12810" max="12810" width="8.6640625" style="3" customWidth="1"/>
    <col min="12811" max="12812" width="11.44140625" style="3" customWidth="1"/>
    <col min="12813" max="13056" width="9.109375" style="3"/>
    <col min="13057" max="13057" width="48.44140625" style="3" customWidth="1"/>
    <col min="13058" max="13058" width="5.33203125" style="3" customWidth="1"/>
    <col min="13059" max="13059" width="10" style="3" customWidth="1"/>
    <col min="13060" max="13060" width="11.33203125" style="3" customWidth="1"/>
    <col min="13061" max="13061" width="10.33203125" style="3" customWidth="1"/>
    <col min="13062" max="13062" width="8" style="3" customWidth="1"/>
    <col min="13063" max="13063" width="8.88671875" style="3" customWidth="1"/>
    <col min="13064" max="13064" width="9.109375" style="3" customWidth="1"/>
    <col min="13065" max="13065" width="10.44140625" style="3" customWidth="1"/>
    <col min="13066" max="13066" width="8.6640625" style="3" customWidth="1"/>
    <col min="13067" max="13068" width="11.44140625" style="3" customWidth="1"/>
    <col min="13069" max="13312" width="9.109375" style="3"/>
    <col min="13313" max="13313" width="48.44140625" style="3" customWidth="1"/>
    <col min="13314" max="13314" width="5.33203125" style="3" customWidth="1"/>
    <col min="13315" max="13315" width="10" style="3" customWidth="1"/>
    <col min="13316" max="13316" width="11.33203125" style="3" customWidth="1"/>
    <col min="13317" max="13317" width="10.33203125" style="3" customWidth="1"/>
    <col min="13318" max="13318" width="8" style="3" customWidth="1"/>
    <col min="13319" max="13319" width="8.88671875" style="3" customWidth="1"/>
    <col min="13320" max="13320" width="9.109375" style="3" customWidth="1"/>
    <col min="13321" max="13321" width="10.44140625" style="3" customWidth="1"/>
    <col min="13322" max="13322" width="8.6640625" style="3" customWidth="1"/>
    <col min="13323" max="13324" width="11.44140625" style="3" customWidth="1"/>
    <col min="13325" max="13568" width="9.109375" style="3"/>
    <col min="13569" max="13569" width="48.44140625" style="3" customWidth="1"/>
    <col min="13570" max="13570" width="5.33203125" style="3" customWidth="1"/>
    <col min="13571" max="13571" width="10" style="3" customWidth="1"/>
    <col min="13572" max="13572" width="11.33203125" style="3" customWidth="1"/>
    <col min="13573" max="13573" width="10.33203125" style="3" customWidth="1"/>
    <col min="13574" max="13574" width="8" style="3" customWidth="1"/>
    <col min="13575" max="13575" width="8.88671875" style="3" customWidth="1"/>
    <col min="13576" max="13576" width="9.109375" style="3" customWidth="1"/>
    <col min="13577" max="13577" width="10.44140625" style="3" customWidth="1"/>
    <col min="13578" max="13578" width="8.6640625" style="3" customWidth="1"/>
    <col min="13579" max="13580" width="11.44140625" style="3" customWidth="1"/>
    <col min="13581" max="13824" width="9.109375" style="3"/>
    <col min="13825" max="13825" width="48.44140625" style="3" customWidth="1"/>
    <col min="13826" max="13826" width="5.33203125" style="3" customWidth="1"/>
    <col min="13827" max="13827" width="10" style="3" customWidth="1"/>
    <col min="13828" max="13828" width="11.33203125" style="3" customWidth="1"/>
    <col min="13829" max="13829" width="10.33203125" style="3" customWidth="1"/>
    <col min="13830" max="13830" width="8" style="3" customWidth="1"/>
    <col min="13831" max="13831" width="8.88671875" style="3" customWidth="1"/>
    <col min="13832" max="13832" width="9.109375" style="3" customWidth="1"/>
    <col min="13833" max="13833" width="10.44140625" style="3" customWidth="1"/>
    <col min="13834" max="13834" width="8.6640625" style="3" customWidth="1"/>
    <col min="13835" max="13836" width="11.44140625" style="3" customWidth="1"/>
    <col min="13837" max="14080" width="9.109375" style="3"/>
    <col min="14081" max="14081" width="48.44140625" style="3" customWidth="1"/>
    <col min="14082" max="14082" width="5.33203125" style="3" customWidth="1"/>
    <col min="14083" max="14083" width="10" style="3" customWidth="1"/>
    <col min="14084" max="14084" width="11.33203125" style="3" customWidth="1"/>
    <col min="14085" max="14085" width="10.33203125" style="3" customWidth="1"/>
    <col min="14086" max="14086" width="8" style="3" customWidth="1"/>
    <col min="14087" max="14087" width="8.88671875" style="3" customWidth="1"/>
    <col min="14088" max="14088" width="9.109375" style="3" customWidth="1"/>
    <col min="14089" max="14089" width="10.44140625" style="3" customWidth="1"/>
    <col min="14090" max="14090" width="8.6640625" style="3" customWidth="1"/>
    <col min="14091" max="14092" width="11.44140625" style="3" customWidth="1"/>
    <col min="14093" max="14336" width="9.109375" style="3"/>
    <col min="14337" max="14337" width="48.44140625" style="3" customWidth="1"/>
    <col min="14338" max="14338" width="5.33203125" style="3" customWidth="1"/>
    <col min="14339" max="14339" width="10" style="3" customWidth="1"/>
    <col min="14340" max="14340" width="11.33203125" style="3" customWidth="1"/>
    <col min="14341" max="14341" width="10.33203125" style="3" customWidth="1"/>
    <col min="14342" max="14342" width="8" style="3" customWidth="1"/>
    <col min="14343" max="14343" width="8.88671875" style="3" customWidth="1"/>
    <col min="14344" max="14344" width="9.109375" style="3" customWidth="1"/>
    <col min="14345" max="14345" width="10.44140625" style="3" customWidth="1"/>
    <col min="14346" max="14346" width="8.6640625" style="3" customWidth="1"/>
    <col min="14347" max="14348" width="11.44140625" style="3" customWidth="1"/>
    <col min="14349" max="14592" width="9.109375" style="3"/>
    <col min="14593" max="14593" width="48.44140625" style="3" customWidth="1"/>
    <col min="14594" max="14594" width="5.33203125" style="3" customWidth="1"/>
    <col min="14595" max="14595" width="10" style="3" customWidth="1"/>
    <col min="14596" max="14596" width="11.33203125" style="3" customWidth="1"/>
    <col min="14597" max="14597" width="10.33203125" style="3" customWidth="1"/>
    <col min="14598" max="14598" width="8" style="3" customWidth="1"/>
    <col min="14599" max="14599" width="8.88671875" style="3" customWidth="1"/>
    <col min="14600" max="14600" width="9.109375" style="3" customWidth="1"/>
    <col min="14601" max="14601" width="10.44140625" style="3" customWidth="1"/>
    <col min="14602" max="14602" width="8.6640625" style="3" customWidth="1"/>
    <col min="14603" max="14604" width="11.44140625" style="3" customWidth="1"/>
    <col min="14605" max="14848" width="9.109375" style="3"/>
    <col min="14849" max="14849" width="48.44140625" style="3" customWidth="1"/>
    <col min="14850" max="14850" width="5.33203125" style="3" customWidth="1"/>
    <col min="14851" max="14851" width="10" style="3" customWidth="1"/>
    <col min="14852" max="14852" width="11.33203125" style="3" customWidth="1"/>
    <col min="14853" max="14853" width="10.33203125" style="3" customWidth="1"/>
    <col min="14854" max="14854" width="8" style="3" customWidth="1"/>
    <col min="14855" max="14855" width="8.88671875" style="3" customWidth="1"/>
    <col min="14856" max="14856" width="9.109375" style="3" customWidth="1"/>
    <col min="14857" max="14857" width="10.44140625" style="3" customWidth="1"/>
    <col min="14858" max="14858" width="8.6640625" style="3" customWidth="1"/>
    <col min="14859" max="14860" width="11.44140625" style="3" customWidth="1"/>
    <col min="14861" max="15104" width="9.109375" style="3"/>
    <col min="15105" max="15105" width="48.44140625" style="3" customWidth="1"/>
    <col min="15106" max="15106" width="5.33203125" style="3" customWidth="1"/>
    <col min="15107" max="15107" width="10" style="3" customWidth="1"/>
    <col min="15108" max="15108" width="11.33203125" style="3" customWidth="1"/>
    <col min="15109" max="15109" width="10.33203125" style="3" customWidth="1"/>
    <col min="15110" max="15110" width="8" style="3" customWidth="1"/>
    <col min="15111" max="15111" width="8.88671875" style="3" customWidth="1"/>
    <col min="15112" max="15112" width="9.109375" style="3" customWidth="1"/>
    <col min="15113" max="15113" width="10.44140625" style="3" customWidth="1"/>
    <col min="15114" max="15114" width="8.6640625" style="3" customWidth="1"/>
    <col min="15115" max="15116" width="11.44140625" style="3" customWidth="1"/>
    <col min="15117" max="15360" width="9.109375" style="3"/>
    <col min="15361" max="15361" width="48.44140625" style="3" customWidth="1"/>
    <col min="15362" max="15362" width="5.33203125" style="3" customWidth="1"/>
    <col min="15363" max="15363" width="10" style="3" customWidth="1"/>
    <col min="15364" max="15364" width="11.33203125" style="3" customWidth="1"/>
    <col min="15365" max="15365" width="10.33203125" style="3" customWidth="1"/>
    <col min="15366" max="15366" width="8" style="3" customWidth="1"/>
    <col min="15367" max="15367" width="8.88671875" style="3" customWidth="1"/>
    <col min="15368" max="15368" width="9.109375" style="3" customWidth="1"/>
    <col min="15369" max="15369" width="10.44140625" style="3" customWidth="1"/>
    <col min="15370" max="15370" width="8.6640625" style="3" customWidth="1"/>
    <col min="15371" max="15372" width="11.44140625" style="3" customWidth="1"/>
    <col min="15373" max="15616" width="9.109375" style="3"/>
    <col min="15617" max="15617" width="48.44140625" style="3" customWidth="1"/>
    <col min="15618" max="15618" width="5.33203125" style="3" customWidth="1"/>
    <col min="15619" max="15619" width="10" style="3" customWidth="1"/>
    <col min="15620" max="15620" width="11.33203125" style="3" customWidth="1"/>
    <col min="15621" max="15621" width="10.33203125" style="3" customWidth="1"/>
    <col min="15622" max="15622" width="8" style="3" customWidth="1"/>
    <col min="15623" max="15623" width="8.88671875" style="3" customWidth="1"/>
    <col min="15624" max="15624" width="9.109375" style="3" customWidth="1"/>
    <col min="15625" max="15625" width="10.44140625" style="3" customWidth="1"/>
    <col min="15626" max="15626" width="8.6640625" style="3" customWidth="1"/>
    <col min="15627" max="15628" width="11.44140625" style="3" customWidth="1"/>
    <col min="15629" max="15872" width="9.109375" style="3"/>
    <col min="15873" max="15873" width="48.44140625" style="3" customWidth="1"/>
    <col min="15874" max="15874" width="5.33203125" style="3" customWidth="1"/>
    <col min="15875" max="15875" width="10" style="3" customWidth="1"/>
    <col min="15876" max="15876" width="11.33203125" style="3" customWidth="1"/>
    <col min="15877" max="15877" width="10.33203125" style="3" customWidth="1"/>
    <col min="15878" max="15878" width="8" style="3" customWidth="1"/>
    <col min="15879" max="15879" width="8.88671875" style="3" customWidth="1"/>
    <col min="15880" max="15880" width="9.109375" style="3" customWidth="1"/>
    <col min="15881" max="15881" width="10.44140625" style="3" customWidth="1"/>
    <col min="15882" max="15882" width="8.6640625" style="3" customWidth="1"/>
    <col min="15883" max="15884" width="11.44140625" style="3" customWidth="1"/>
    <col min="15885" max="16128" width="9.109375" style="3"/>
    <col min="16129" max="16129" width="48.44140625" style="3" customWidth="1"/>
    <col min="16130" max="16130" width="5.33203125" style="3" customWidth="1"/>
    <col min="16131" max="16131" width="10" style="3" customWidth="1"/>
    <col min="16132" max="16132" width="11.33203125" style="3" customWidth="1"/>
    <col min="16133" max="16133" width="10.33203125" style="3" customWidth="1"/>
    <col min="16134" max="16134" width="8" style="3" customWidth="1"/>
    <col min="16135" max="16135" width="8.88671875" style="3" customWidth="1"/>
    <col min="16136" max="16136" width="9.109375" style="3" customWidth="1"/>
    <col min="16137" max="16137" width="10.44140625" style="3" customWidth="1"/>
    <col min="16138" max="16138" width="8.6640625" style="3" customWidth="1"/>
    <col min="16139" max="16140" width="11.44140625" style="3" customWidth="1"/>
    <col min="16141" max="16384" width="9.109375" style="3"/>
  </cols>
  <sheetData>
    <row r="1" spans="1:13" x14ac:dyDescent="0.25">
      <c r="I1" s="285" t="s">
        <v>671</v>
      </c>
      <c r="J1" s="286"/>
      <c r="K1" s="286"/>
      <c r="L1" s="286"/>
    </row>
    <row r="2" spans="1:13" x14ac:dyDescent="0.25">
      <c r="I2" s="286"/>
      <c r="J2" s="286"/>
      <c r="K2" s="286"/>
      <c r="L2" s="286"/>
    </row>
    <row r="3" spans="1:13" ht="3" customHeight="1" x14ac:dyDescent="0.25">
      <c r="I3" s="286"/>
      <c r="J3" s="286"/>
      <c r="K3" s="286"/>
      <c r="L3" s="286"/>
    </row>
    <row r="4" spans="1:13" ht="9" customHeight="1" x14ac:dyDescent="0.25">
      <c r="A4" s="365" t="s">
        <v>672</v>
      </c>
      <c r="B4" s="365"/>
      <c r="C4" s="365"/>
      <c r="D4" s="365"/>
      <c r="E4" s="365"/>
      <c r="F4" s="365"/>
      <c r="G4" s="365"/>
      <c r="H4" s="365"/>
      <c r="I4" s="365"/>
      <c r="J4" s="365"/>
      <c r="K4" s="365"/>
      <c r="L4" s="365"/>
    </row>
    <row r="5" spans="1:13" ht="6" customHeight="1" x14ac:dyDescent="0.25">
      <c r="A5" s="365"/>
      <c r="B5" s="365"/>
      <c r="C5" s="365"/>
      <c r="D5" s="365"/>
      <c r="E5" s="365"/>
      <c r="F5" s="365"/>
      <c r="G5" s="365"/>
      <c r="H5" s="365"/>
      <c r="I5" s="365"/>
      <c r="J5" s="365"/>
      <c r="K5" s="365"/>
      <c r="L5" s="365"/>
    </row>
    <row r="6" spans="1:13" ht="13.5" customHeight="1" x14ac:dyDescent="0.25">
      <c r="A6" s="365"/>
      <c r="B6" s="365"/>
      <c r="C6" s="365"/>
      <c r="D6" s="365"/>
      <c r="E6" s="365"/>
      <c r="F6" s="365"/>
      <c r="G6" s="365"/>
      <c r="H6" s="365"/>
      <c r="I6" s="365"/>
      <c r="J6" s="365"/>
      <c r="K6" s="365"/>
      <c r="L6" s="365"/>
    </row>
    <row r="7" spans="1:13" x14ac:dyDescent="0.25">
      <c r="A7" s="365"/>
      <c r="B7" s="365"/>
      <c r="C7" s="365"/>
      <c r="D7" s="365"/>
      <c r="E7" s="365"/>
      <c r="F7" s="365"/>
      <c r="G7" s="365"/>
      <c r="H7" s="365"/>
      <c r="I7" s="365"/>
      <c r="J7" s="365"/>
      <c r="K7" s="365"/>
      <c r="L7" s="365"/>
    </row>
    <row r="8" spans="1:13" x14ac:dyDescent="0.25">
      <c r="A8" s="5" t="str">
        <f>CONCATENATE("за ",[3]ЗАПОЛНИТЬ!$B$17," ",[3]ЗАПОЛНИТЬ!$C$17)</f>
        <v xml:space="preserve">за 2015 </v>
      </c>
      <c r="B8" s="5"/>
      <c r="C8" s="5"/>
      <c r="D8" s="5"/>
      <c r="E8" s="5"/>
      <c r="F8" s="5"/>
      <c r="G8" s="5"/>
      <c r="H8" s="5"/>
      <c r="I8" s="5"/>
      <c r="J8" s="5"/>
      <c r="K8" s="5"/>
      <c r="L8" s="5"/>
    </row>
    <row r="9" spans="1:13" ht="27.75" customHeight="1" x14ac:dyDescent="0.25">
      <c r="A9" s="116" t="s">
        <v>4</v>
      </c>
      <c r="B9" s="15" t="str">
        <f>[3]ЗАПОЛНИТЬ!$B$3</f>
        <v>Відділ освіти Амур-Нижньодніпровської районної у місті Дніпропетровську ради</v>
      </c>
      <c r="C9" s="15"/>
      <c r="D9" s="15"/>
      <c r="E9" s="15"/>
      <c r="F9" s="15"/>
      <c r="G9" s="15"/>
      <c r="H9" s="15"/>
      <c r="I9" s="15"/>
      <c r="J9" s="117" t="str">
        <f>[3]ЗАПОЛНИТЬ!$A$13</f>
        <v>за ЄДРПОУ</v>
      </c>
      <c r="K9" s="288" t="str">
        <f>[3]ЗАПОЛНИТЬ!$B$13</f>
        <v>02142187</v>
      </c>
      <c r="L9" s="288"/>
      <c r="M9" s="403"/>
    </row>
    <row r="10" spans="1:13" x14ac:dyDescent="0.25">
      <c r="A10" s="18" t="s">
        <v>6</v>
      </c>
      <c r="B10" s="19" t="str">
        <f>[3]ЗАПОЛНИТЬ!$B$5</f>
        <v>49023, м. Дніпропетровськ АНД район, пр. Воронцова, 31</v>
      </c>
      <c r="C10" s="19"/>
      <c r="D10" s="19"/>
      <c r="E10" s="19"/>
      <c r="F10" s="19"/>
      <c r="G10" s="19"/>
      <c r="H10" s="19"/>
      <c r="I10" s="19"/>
      <c r="J10" s="117" t="str">
        <f>[3]ЗАПОЛНИТЬ!$A$14</f>
        <v>за КОАТУУ</v>
      </c>
      <c r="K10" s="290">
        <f>[3]ЗАПОЛНИТЬ!$B$14</f>
        <v>1210136300</v>
      </c>
      <c r="L10" s="290"/>
      <c r="M10" s="403"/>
    </row>
    <row r="11" spans="1:13" x14ac:dyDescent="0.25">
      <c r="A11" s="18" t="str">
        <f>[3]Ф.4.3.1.КВК2!$A$11</f>
        <v>Організаційно-правова форма господарювання</v>
      </c>
      <c r="B11" s="255" t="str">
        <f>[3]ЗАПОЛНИТЬ!$D$15</f>
        <v>Орган місцевого самоврядування</v>
      </c>
      <c r="C11" s="255"/>
      <c r="D11" s="255"/>
      <c r="E11" s="255"/>
      <c r="F11" s="255"/>
      <c r="G11" s="255"/>
      <c r="H11" s="255"/>
      <c r="I11" s="255"/>
      <c r="J11" s="117" t="str">
        <f>[3]ЗАПОЛНИТЬ!$A$15</f>
        <v>за КОПФГ</v>
      </c>
      <c r="K11" s="290">
        <f>[3]ЗАПОЛНИТЬ!$B$15</f>
        <v>420</v>
      </c>
      <c r="L11" s="290"/>
      <c r="M11" s="403"/>
    </row>
    <row r="12" spans="1:13" ht="18" customHeight="1" x14ac:dyDescent="0.25">
      <c r="A12" s="21" t="s">
        <v>206</v>
      </c>
      <c r="B12" s="21"/>
      <c r="C12" s="21"/>
      <c r="D12" s="21"/>
      <c r="E12" s="652"/>
      <c r="F12" s="653" t="str">
        <f>IF(E12&gt;0,VLOOKUP(E12,'[3]ДовидникКВК(ГОС)'!A$1:B$65536,2,FALSE),"")</f>
        <v/>
      </c>
      <c r="G12" s="653"/>
      <c r="H12" s="653"/>
      <c r="I12" s="653"/>
      <c r="J12" s="653"/>
      <c r="K12" s="653"/>
      <c r="L12" s="653"/>
      <c r="M12" s="122"/>
    </row>
    <row r="13" spans="1:13" ht="18.75" customHeight="1" x14ac:dyDescent="0.25">
      <c r="A13" s="21" t="s">
        <v>13</v>
      </c>
      <c r="B13" s="21"/>
      <c r="C13" s="21"/>
      <c r="D13" s="21"/>
      <c r="E13" s="654" t="str">
        <f>[3]ЗАПОЛНИТЬ!H10</f>
        <v>10</v>
      </c>
      <c r="F13" s="121" t="str">
        <f>[3]ЗАПОЛНИТЬ!I10</f>
        <v>Орган з питань освіти і науки, молоді</v>
      </c>
      <c r="G13" s="121"/>
      <c r="H13" s="121"/>
      <c r="I13" s="121"/>
      <c r="J13" s="121"/>
      <c r="K13" s="121"/>
      <c r="L13" s="121"/>
      <c r="M13" s="655"/>
    </row>
    <row r="14" spans="1:13" ht="11.25" customHeight="1" x14ac:dyDescent="0.25">
      <c r="A14" s="32" t="s">
        <v>139</v>
      </c>
      <c r="B14" s="12"/>
      <c r="C14" s="12"/>
      <c r="D14" s="12"/>
      <c r="E14" s="12"/>
      <c r="F14" s="12"/>
      <c r="G14" s="12"/>
      <c r="H14" s="12"/>
      <c r="I14" s="12"/>
      <c r="J14" s="12"/>
      <c r="K14" s="12"/>
      <c r="L14" s="12" t="s">
        <v>687</v>
      </c>
      <c r="M14" s="12"/>
    </row>
    <row r="15" spans="1:13" ht="11.25" customHeight="1" thickBot="1" x14ac:dyDescent="0.3">
      <c r="A15" s="12" t="s">
        <v>16</v>
      </c>
    </row>
    <row r="16" spans="1:13" s="284" customFormat="1" ht="15" customHeight="1" thickTop="1" thickBot="1" x14ac:dyDescent="0.35">
      <c r="A16" s="589" t="s">
        <v>611</v>
      </c>
      <c r="B16" s="589" t="s">
        <v>104</v>
      </c>
      <c r="C16" s="549" t="s">
        <v>673</v>
      </c>
      <c r="D16" s="549"/>
      <c r="E16" s="549"/>
      <c r="F16" s="549" t="s">
        <v>674</v>
      </c>
      <c r="G16" s="549"/>
      <c r="H16" s="549"/>
      <c r="I16" s="549"/>
      <c r="J16" s="549"/>
      <c r="K16" s="549"/>
      <c r="L16" s="549"/>
    </row>
    <row r="17" spans="1:12" s="284" customFormat="1" ht="22.5" customHeight="1" thickTop="1" thickBot="1" x14ac:dyDescent="0.35">
      <c r="A17" s="589"/>
      <c r="B17" s="589"/>
      <c r="C17" s="549" t="s">
        <v>675</v>
      </c>
      <c r="D17" s="549" t="s">
        <v>676</v>
      </c>
      <c r="E17" s="549" t="s">
        <v>677</v>
      </c>
      <c r="F17" s="549" t="s">
        <v>678</v>
      </c>
      <c r="G17" s="372" t="s">
        <v>679</v>
      </c>
      <c r="H17" s="372"/>
      <c r="I17" s="372"/>
      <c r="J17" s="549" t="s">
        <v>680</v>
      </c>
      <c r="K17" s="549"/>
      <c r="L17" s="549"/>
    </row>
    <row r="18" spans="1:12" s="284" customFormat="1" ht="15" customHeight="1" thickTop="1" thickBot="1" x14ac:dyDescent="0.35">
      <c r="A18" s="589"/>
      <c r="B18" s="589"/>
      <c r="C18" s="549"/>
      <c r="D18" s="549"/>
      <c r="E18" s="549"/>
      <c r="F18" s="549"/>
      <c r="G18" s="549" t="s">
        <v>109</v>
      </c>
      <c r="H18" s="549" t="s">
        <v>681</v>
      </c>
      <c r="I18" s="549"/>
      <c r="J18" s="549" t="s">
        <v>109</v>
      </c>
      <c r="K18" s="549" t="s">
        <v>681</v>
      </c>
      <c r="L18" s="549"/>
    </row>
    <row r="19" spans="1:12" s="284" customFormat="1" ht="34.5" customHeight="1" thickTop="1" thickBot="1" x14ac:dyDescent="0.35">
      <c r="A19" s="589"/>
      <c r="B19" s="589"/>
      <c r="C19" s="549"/>
      <c r="D19" s="549"/>
      <c r="E19" s="549"/>
      <c r="F19" s="549"/>
      <c r="G19" s="549"/>
      <c r="H19" s="551" t="s">
        <v>583</v>
      </c>
      <c r="I19" s="551" t="s">
        <v>584</v>
      </c>
      <c r="J19" s="549"/>
      <c r="K19" s="554" t="s">
        <v>682</v>
      </c>
      <c r="L19" s="554" t="s">
        <v>683</v>
      </c>
    </row>
    <row r="20" spans="1:12" ht="15" thickTop="1" thickBot="1" x14ac:dyDescent="0.3">
      <c r="A20" s="294">
        <v>1</v>
      </c>
      <c r="B20" s="294">
        <v>2</v>
      </c>
      <c r="C20" s="294">
        <v>3</v>
      </c>
      <c r="D20" s="294">
        <v>4</v>
      </c>
      <c r="E20" s="294">
        <v>5</v>
      </c>
      <c r="F20" s="294">
        <v>6</v>
      </c>
      <c r="G20" s="294">
        <v>7</v>
      </c>
      <c r="H20" s="294">
        <v>8</v>
      </c>
      <c r="I20" s="294">
        <v>9</v>
      </c>
      <c r="J20" s="294">
        <v>10</v>
      </c>
      <c r="K20" s="294">
        <v>11</v>
      </c>
      <c r="L20" s="294">
        <v>12</v>
      </c>
    </row>
    <row r="21" spans="1:12" ht="12.75" customHeight="1" thickTop="1" thickBot="1" x14ac:dyDescent="0.3">
      <c r="A21" s="656" t="s">
        <v>179</v>
      </c>
      <c r="B21" s="656"/>
      <c r="C21" s="657">
        <v>11061021</v>
      </c>
      <c r="D21" s="657">
        <v>9162493.7599999998</v>
      </c>
      <c r="E21" s="658">
        <v>0</v>
      </c>
      <c r="F21" s="659" t="s">
        <v>27</v>
      </c>
      <c r="G21" s="659" t="s">
        <v>27</v>
      </c>
      <c r="H21" s="659" t="s">
        <v>27</v>
      </c>
      <c r="I21" s="659" t="s">
        <v>27</v>
      </c>
      <c r="J21" s="659" t="s">
        <v>27</v>
      </c>
      <c r="K21" s="659" t="s">
        <v>27</v>
      </c>
      <c r="L21" s="659" t="s">
        <v>27</v>
      </c>
    </row>
    <row r="22" spans="1:12" ht="12.75" customHeight="1" thickTop="1" thickBot="1" x14ac:dyDescent="0.3">
      <c r="A22" s="660" t="s">
        <v>684</v>
      </c>
      <c r="B22" s="660"/>
      <c r="C22" s="659" t="s">
        <v>27</v>
      </c>
      <c r="D22" s="659" t="s">
        <v>27</v>
      </c>
      <c r="E22" s="659" t="s">
        <v>27</v>
      </c>
      <c r="F22" s="661">
        <f>SUM(F24:F39)</f>
        <v>0</v>
      </c>
      <c r="G22" s="661">
        <f t="shared" ref="G22:L22" si="0">SUM(G24:G39)</f>
        <v>0</v>
      </c>
      <c r="H22" s="661">
        <f t="shared" si="0"/>
        <v>0</v>
      </c>
      <c r="I22" s="661">
        <f t="shared" si="0"/>
        <v>0</v>
      </c>
      <c r="J22" s="661">
        <f t="shared" si="0"/>
        <v>0</v>
      </c>
      <c r="K22" s="661">
        <f t="shared" si="0"/>
        <v>0</v>
      </c>
      <c r="L22" s="661">
        <f t="shared" si="0"/>
        <v>0</v>
      </c>
    </row>
    <row r="23" spans="1:12" ht="12.75" customHeight="1" thickTop="1" thickBot="1" x14ac:dyDescent="0.3">
      <c r="A23" s="551" t="s">
        <v>119</v>
      </c>
      <c r="B23" s="660"/>
      <c r="C23" s="662"/>
      <c r="D23" s="662"/>
      <c r="E23" s="662"/>
      <c r="F23" s="282"/>
      <c r="G23" s="282"/>
      <c r="H23" s="282"/>
      <c r="I23" s="282"/>
      <c r="J23" s="282"/>
      <c r="K23" s="282"/>
      <c r="L23" s="282"/>
    </row>
    <row r="24" spans="1:12" ht="12.75" customHeight="1" thickTop="1" thickBot="1" x14ac:dyDescent="0.3">
      <c r="A24" s="663" t="s">
        <v>32</v>
      </c>
      <c r="B24" s="664">
        <v>2110</v>
      </c>
      <c r="C24" s="662" t="s">
        <v>27</v>
      </c>
      <c r="D24" s="662" t="s">
        <v>27</v>
      </c>
      <c r="E24" s="662" t="s">
        <v>27</v>
      </c>
      <c r="F24" s="282">
        <v>0</v>
      </c>
      <c r="G24" s="282">
        <v>0</v>
      </c>
      <c r="H24" s="282">
        <v>0</v>
      </c>
      <c r="I24" s="282">
        <v>0</v>
      </c>
      <c r="J24" s="282">
        <v>0</v>
      </c>
      <c r="K24" s="282">
        <v>0</v>
      </c>
      <c r="L24" s="282">
        <v>0</v>
      </c>
    </row>
    <row r="25" spans="1:12" ht="12.75" customHeight="1" thickTop="1" thickBot="1" x14ac:dyDescent="0.3">
      <c r="A25" s="663" t="s">
        <v>38</v>
      </c>
      <c r="B25" s="664">
        <v>2120</v>
      </c>
      <c r="C25" s="662" t="s">
        <v>27</v>
      </c>
      <c r="D25" s="662" t="s">
        <v>27</v>
      </c>
      <c r="E25" s="662" t="s">
        <v>27</v>
      </c>
      <c r="F25" s="282">
        <v>0</v>
      </c>
      <c r="G25" s="282">
        <v>0</v>
      </c>
      <c r="H25" s="282">
        <v>0</v>
      </c>
      <c r="I25" s="282">
        <v>0</v>
      </c>
      <c r="J25" s="282">
        <v>0</v>
      </c>
      <c r="K25" s="282">
        <v>0</v>
      </c>
      <c r="L25" s="282">
        <v>0</v>
      </c>
    </row>
    <row r="26" spans="1:12" ht="12.75" customHeight="1" thickTop="1" thickBot="1" x14ac:dyDescent="0.3">
      <c r="A26" s="665" t="s">
        <v>42</v>
      </c>
      <c r="B26" s="664">
        <v>2210</v>
      </c>
      <c r="C26" s="662" t="s">
        <v>27</v>
      </c>
      <c r="D26" s="662" t="s">
        <v>27</v>
      </c>
      <c r="E26" s="662" t="s">
        <v>27</v>
      </c>
      <c r="F26" s="282">
        <v>0</v>
      </c>
      <c r="G26" s="282">
        <v>0</v>
      </c>
      <c r="H26" s="282">
        <v>0</v>
      </c>
      <c r="I26" s="282">
        <v>0</v>
      </c>
      <c r="J26" s="282">
        <v>0</v>
      </c>
      <c r="K26" s="282">
        <v>0</v>
      </c>
      <c r="L26" s="282">
        <v>0</v>
      </c>
    </row>
    <row r="27" spans="1:12" ht="12.75" customHeight="1" thickTop="1" thickBot="1" x14ac:dyDescent="0.3">
      <c r="A27" s="665" t="s">
        <v>44</v>
      </c>
      <c r="B27" s="664">
        <v>2220</v>
      </c>
      <c r="C27" s="666" t="s">
        <v>27</v>
      </c>
      <c r="D27" s="666" t="s">
        <v>27</v>
      </c>
      <c r="E27" s="666" t="s">
        <v>27</v>
      </c>
      <c r="F27" s="282">
        <v>0</v>
      </c>
      <c r="G27" s="282">
        <v>0</v>
      </c>
      <c r="H27" s="282">
        <v>0</v>
      </c>
      <c r="I27" s="282">
        <v>0</v>
      </c>
      <c r="J27" s="282">
        <v>0</v>
      </c>
      <c r="K27" s="282">
        <v>0</v>
      </c>
      <c r="L27" s="282">
        <v>0</v>
      </c>
    </row>
    <row r="28" spans="1:12" ht="15" thickTop="1" thickBot="1" x14ac:dyDescent="0.3">
      <c r="A28" s="665" t="s">
        <v>45</v>
      </c>
      <c r="B28" s="664">
        <v>2230</v>
      </c>
      <c r="C28" s="662" t="s">
        <v>27</v>
      </c>
      <c r="D28" s="662" t="s">
        <v>27</v>
      </c>
      <c r="E28" s="662" t="s">
        <v>27</v>
      </c>
      <c r="F28" s="282">
        <v>0</v>
      </c>
      <c r="G28" s="282">
        <v>0</v>
      </c>
      <c r="H28" s="282">
        <v>0</v>
      </c>
      <c r="I28" s="282">
        <v>0</v>
      </c>
      <c r="J28" s="282">
        <v>0</v>
      </c>
      <c r="K28" s="282">
        <v>0</v>
      </c>
      <c r="L28" s="282">
        <v>0</v>
      </c>
    </row>
    <row r="29" spans="1:12" ht="15" thickTop="1" thickBot="1" x14ac:dyDescent="0.3">
      <c r="A29" s="665" t="s">
        <v>46</v>
      </c>
      <c r="B29" s="664">
        <v>2240</v>
      </c>
      <c r="C29" s="662" t="s">
        <v>27</v>
      </c>
      <c r="D29" s="662" t="s">
        <v>27</v>
      </c>
      <c r="E29" s="662" t="s">
        <v>27</v>
      </c>
      <c r="F29" s="282">
        <v>0</v>
      </c>
      <c r="G29" s="282">
        <v>0</v>
      </c>
      <c r="H29" s="282">
        <v>0</v>
      </c>
      <c r="I29" s="282">
        <v>0</v>
      </c>
      <c r="J29" s="282">
        <v>0</v>
      </c>
      <c r="K29" s="282">
        <v>0</v>
      </c>
      <c r="L29" s="282">
        <v>0</v>
      </c>
    </row>
    <row r="30" spans="1:12" ht="12" customHeight="1" thickTop="1" thickBot="1" x14ac:dyDescent="0.3">
      <c r="A30" s="665" t="s">
        <v>47</v>
      </c>
      <c r="B30" s="664">
        <v>2250</v>
      </c>
      <c r="C30" s="662" t="s">
        <v>27</v>
      </c>
      <c r="D30" s="662" t="s">
        <v>27</v>
      </c>
      <c r="E30" s="662" t="s">
        <v>27</v>
      </c>
      <c r="F30" s="282">
        <v>0</v>
      </c>
      <c r="G30" s="282">
        <v>0</v>
      </c>
      <c r="H30" s="282">
        <v>0</v>
      </c>
      <c r="I30" s="282">
        <v>0</v>
      </c>
      <c r="J30" s="282">
        <v>0</v>
      </c>
      <c r="K30" s="282">
        <v>0</v>
      </c>
      <c r="L30" s="282">
        <v>0</v>
      </c>
    </row>
    <row r="31" spans="1:12" ht="12" customHeight="1" thickTop="1" thickBot="1" x14ac:dyDescent="0.3">
      <c r="A31" s="667" t="s">
        <v>685</v>
      </c>
      <c r="B31" s="664">
        <v>2260</v>
      </c>
      <c r="C31" s="662" t="s">
        <v>27</v>
      </c>
      <c r="D31" s="662" t="s">
        <v>27</v>
      </c>
      <c r="E31" s="662" t="s">
        <v>27</v>
      </c>
      <c r="F31" s="282">
        <v>0</v>
      </c>
      <c r="G31" s="282">
        <v>0</v>
      </c>
      <c r="H31" s="282">
        <v>0</v>
      </c>
      <c r="I31" s="282">
        <v>0</v>
      </c>
      <c r="J31" s="282">
        <v>0</v>
      </c>
      <c r="K31" s="282">
        <v>0</v>
      </c>
      <c r="L31" s="282">
        <v>0</v>
      </c>
    </row>
    <row r="32" spans="1:12" ht="12" customHeight="1" thickTop="1" thickBot="1" x14ac:dyDescent="0.3">
      <c r="A32" s="663" t="s">
        <v>49</v>
      </c>
      <c r="B32" s="664">
        <v>2270</v>
      </c>
      <c r="C32" s="662" t="s">
        <v>27</v>
      </c>
      <c r="D32" s="662" t="s">
        <v>27</v>
      </c>
      <c r="E32" s="662" t="s">
        <v>27</v>
      </c>
      <c r="F32" s="282">
        <v>0</v>
      </c>
      <c r="G32" s="282">
        <v>0</v>
      </c>
      <c r="H32" s="282">
        <v>0</v>
      </c>
      <c r="I32" s="282">
        <v>0</v>
      </c>
      <c r="J32" s="282">
        <v>0</v>
      </c>
      <c r="K32" s="282">
        <v>0</v>
      </c>
      <c r="L32" s="282">
        <v>0</v>
      </c>
    </row>
    <row r="33" spans="1:12" ht="21.6" thickTop="1" thickBot="1" x14ac:dyDescent="0.3">
      <c r="A33" s="667" t="s">
        <v>55</v>
      </c>
      <c r="B33" s="664">
        <v>2280</v>
      </c>
      <c r="C33" s="662" t="s">
        <v>27</v>
      </c>
      <c r="D33" s="662" t="s">
        <v>27</v>
      </c>
      <c r="E33" s="662" t="s">
        <v>27</v>
      </c>
      <c r="F33" s="282">
        <v>0</v>
      </c>
      <c r="G33" s="282">
        <v>0</v>
      </c>
      <c r="H33" s="282">
        <v>0</v>
      </c>
      <c r="I33" s="282">
        <v>0</v>
      </c>
      <c r="J33" s="282">
        <v>0</v>
      </c>
      <c r="K33" s="282">
        <v>0</v>
      </c>
      <c r="L33" s="282">
        <v>0</v>
      </c>
    </row>
    <row r="34" spans="1:12" ht="21.6" thickTop="1" thickBot="1" x14ac:dyDescent="0.3">
      <c r="A34" s="667" t="s">
        <v>62</v>
      </c>
      <c r="B34" s="664">
        <v>2610</v>
      </c>
      <c r="C34" s="662" t="s">
        <v>27</v>
      </c>
      <c r="D34" s="662" t="s">
        <v>27</v>
      </c>
      <c r="E34" s="662" t="s">
        <v>27</v>
      </c>
      <c r="F34" s="282">
        <v>0</v>
      </c>
      <c r="G34" s="282">
        <v>0</v>
      </c>
      <c r="H34" s="282">
        <v>0</v>
      </c>
      <c r="I34" s="282">
        <v>0</v>
      </c>
      <c r="J34" s="282">
        <v>0</v>
      </c>
      <c r="K34" s="282">
        <v>0</v>
      </c>
      <c r="L34" s="282">
        <v>0</v>
      </c>
    </row>
    <row r="35" spans="1:12" ht="15" thickTop="1" thickBot="1" x14ac:dyDescent="0.3">
      <c r="A35" s="667" t="s">
        <v>63</v>
      </c>
      <c r="B35" s="664">
        <v>2620</v>
      </c>
      <c r="C35" s="662" t="s">
        <v>27</v>
      </c>
      <c r="D35" s="662" t="s">
        <v>27</v>
      </c>
      <c r="E35" s="662" t="s">
        <v>27</v>
      </c>
      <c r="F35" s="282">
        <v>0</v>
      </c>
      <c r="G35" s="282">
        <v>0</v>
      </c>
      <c r="H35" s="282">
        <v>0</v>
      </c>
      <c r="I35" s="282">
        <v>0</v>
      </c>
      <c r="J35" s="282">
        <v>0</v>
      </c>
      <c r="K35" s="282">
        <v>0</v>
      </c>
      <c r="L35" s="282">
        <v>0</v>
      </c>
    </row>
    <row r="36" spans="1:12" ht="21.6" thickTop="1" thickBot="1" x14ac:dyDescent="0.3">
      <c r="A36" s="663" t="s">
        <v>686</v>
      </c>
      <c r="B36" s="664">
        <v>2630</v>
      </c>
      <c r="C36" s="662" t="s">
        <v>27</v>
      </c>
      <c r="D36" s="662" t="s">
        <v>27</v>
      </c>
      <c r="E36" s="662" t="s">
        <v>27</v>
      </c>
      <c r="F36" s="282">
        <v>0</v>
      </c>
      <c r="G36" s="282">
        <v>0</v>
      </c>
      <c r="H36" s="282">
        <v>0</v>
      </c>
      <c r="I36" s="282">
        <v>0</v>
      </c>
      <c r="J36" s="282">
        <v>0</v>
      </c>
      <c r="K36" s="282">
        <v>0</v>
      </c>
      <c r="L36" s="282">
        <v>0</v>
      </c>
    </row>
    <row r="37" spans="1:12" ht="12.75" customHeight="1" thickTop="1" thickBot="1" x14ac:dyDescent="0.3">
      <c r="A37" s="668" t="s">
        <v>65</v>
      </c>
      <c r="B37" s="669">
        <v>2700</v>
      </c>
      <c r="C37" s="662" t="s">
        <v>27</v>
      </c>
      <c r="D37" s="662" t="s">
        <v>27</v>
      </c>
      <c r="E37" s="662" t="s">
        <v>27</v>
      </c>
      <c r="F37" s="282">
        <v>0</v>
      </c>
      <c r="G37" s="282">
        <v>0</v>
      </c>
      <c r="H37" s="282">
        <v>0</v>
      </c>
      <c r="I37" s="282">
        <v>0</v>
      </c>
      <c r="J37" s="282">
        <v>0</v>
      </c>
      <c r="K37" s="282">
        <v>0</v>
      </c>
      <c r="L37" s="282">
        <v>0</v>
      </c>
    </row>
    <row r="38" spans="1:12" ht="12.75" customHeight="1" thickTop="1" thickBot="1" x14ac:dyDescent="0.3">
      <c r="A38" s="670" t="s">
        <v>69</v>
      </c>
      <c r="B38" s="294">
        <v>2800</v>
      </c>
      <c r="C38" s="662" t="s">
        <v>27</v>
      </c>
      <c r="D38" s="662" t="s">
        <v>27</v>
      </c>
      <c r="E38" s="662" t="s">
        <v>27</v>
      </c>
      <c r="F38" s="282">
        <v>0</v>
      </c>
      <c r="G38" s="282">
        <v>0</v>
      </c>
      <c r="H38" s="282">
        <v>0</v>
      </c>
      <c r="I38" s="282">
        <v>0</v>
      </c>
      <c r="J38" s="282">
        <v>0</v>
      </c>
      <c r="K38" s="282">
        <v>0</v>
      </c>
      <c r="L38" s="282">
        <v>0</v>
      </c>
    </row>
    <row r="39" spans="1:12" ht="12.75" customHeight="1" thickTop="1" thickBot="1" x14ac:dyDescent="0.3">
      <c r="A39" s="671" t="s">
        <v>185</v>
      </c>
      <c r="B39" s="660">
        <v>3000</v>
      </c>
      <c r="C39" s="662" t="s">
        <v>27</v>
      </c>
      <c r="D39" s="662" t="s">
        <v>27</v>
      </c>
      <c r="E39" s="662" t="s">
        <v>27</v>
      </c>
      <c r="F39" s="282">
        <v>0</v>
      </c>
      <c r="G39" s="282">
        <v>0</v>
      </c>
      <c r="H39" s="282">
        <v>0</v>
      </c>
      <c r="I39" s="282">
        <v>0</v>
      </c>
      <c r="J39" s="282">
        <v>0</v>
      </c>
      <c r="K39" s="282">
        <v>0</v>
      </c>
      <c r="L39" s="282">
        <v>0</v>
      </c>
    </row>
    <row r="40" spans="1:12" ht="12.75" customHeight="1" thickTop="1" x14ac:dyDescent="0.25">
      <c r="A40" s="122"/>
      <c r="B40" s="672"/>
      <c r="C40" s="672"/>
      <c r="D40" s="672"/>
      <c r="E40" s="672"/>
      <c r="F40" s="673"/>
      <c r="G40" s="674"/>
      <c r="H40" s="674"/>
      <c r="I40" s="674"/>
      <c r="J40" s="674"/>
      <c r="K40" s="674"/>
      <c r="L40" s="674"/>
    </row>
    <row r="41" spans="1:12" x14ac:dyDescent="0.25">
      <c r="A41" s="562"/>
      <c r="B41" s="352" t="str">
        <f>[3]ЗАПОЛНИТЬ!$F$30</f>
        <v>Начальник</v>
      </c>
      <c r="C41" s="76"/>
      <c r="D41" s="76"/>
      <c r="E41" s="146"/>
      <c r="F41" s="146"/>
      <c r="H41" s="110" t="str">
        <f>[3]ЗАПОЛНИТЬ!$F$26</f>
        <v>Л. О. Темченко</v>
      </c>
      <c r="I41" s="110"/>
      <c r="J41" s="110"/>
      <c r="K41" s="110"/>
    </row>
    <row r="42" spans="1:12" x14ac:dyDescent="0.25">
      <c r="B42" s="352"/>
      <c r="C42" s="76"/>
      <c r="D42" s="76"/>
      <c r="E42" s="147" t="s">
        <v>97</v>
      </c>
      <c r="F42" s="147"/>
      <c r="H42" s="113" t="s">
        <v>98</v>
      </c>
      <c r="I42" s="113"/>
    </row>
    <row r="43" spans="1:12" x14ac:dyDescent="0.25">
      <c r="B43" s="352" t="str">
        <f>[3]ЗАПОЛНИТЬ!$F$31</f>
        <v>Головний бухгалтер</v>
      </c>
      <c r="C43" s="76"/>
      <c r="D43" s="76"/>
      <c r="E43" s="146"/>
      <c r="F43" s="146"/>
      <c r="H43" s="110" t="str">
        <f>[3]ЗАПОЛНИТЬ!$F$28</f>
        <v>А. М. Трусевич</v>
      </c>
      <c r="I43" s="110"/>
      <c r="J43" s="110"/>
      <c r="K43" s="110"/>
    </row>
    <row r="44" spans="1:12" x14ac:dyDescent="0.25">
      <c r="A44" s="3" t="str">
        <f>[3]ЗАПОЛНИТЬ!$C$19</f>
        <v>"12" січня 2016</v>
      </c>
      <c r="E44" s="147" t="s">
        <v>97</v>
      </c>
      <c r="F44" s="147"/>
      <c r="H44" s="113" t="s">
        <v>98</v>
      </c>
      <c r="I44" s="113"/>
    </row>
  </sheetData>
  <mergeCells count="35">
    <mergeCell ref="E42:F42"/>
    <mergeCell ref="H42:I42"/>
    <mergeCell ref="E43:F43"/>
    <mergeCell ref="H43:K43"/>
    <mergeCell ref="E44:F44"/>
    <mergeCell ref="H44:I44"/>
    <mergeCell ref="G18:G19"/>
    <mergeCell ref="H18:I18"/>
    <mergeCell ref="J18:J19"/>
    <mergeCell ref="K18:L18"/>
    <mergeCell ref="E41:F41"/>
    <mergeCell ref="H41:K41"/>
    <mergeCell ref="A16:A19"/>
    <mergeCell ref="B16:B19"/>
    <mergeCell ref="C16:E16"/>
    <mergeCell ref="F16:L16"/>
    <mergeCell ref="C17:C19"/>
    <mergeCell ref="D17:D19"/>
    <mergeCell ref="E17:E19"/>
    <mergeCell ref="F17:F19"/>
    <mergeCell ref="G17:I17"/>
    <mergeCell ref="J17:L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workbookViewId="0">
      <selection sqref="A1:XFD1048576"/>
    </sheetView>
  </sheetViews>
  <sheetFormatPr defaultColWidth="9.109375" defaultRowHeight="13.8" x14ac:dyDescent="0.25"/>
  <cols>
    <col min="1" max="1" width="48.44140625" style="3" customWidth="1"/>
    <col min="2" max="2" width="5.33203125" style="3" customWidth="1"/>
    <col min="3" max="3" width="10" style="3" customWidth="1"/>
    <col min="4" max="4" width="11.33203125" style="3" customWidth="1"/>
    <col min="5" max="5" width="10.33203125" style="3" customWidth="1"/>
    <col min="6" max="6" width="8" style="3" customWidth="1"/>
    <col min="7" max="7" width="8.88671875" style="3" customWidth="1"/>
    <col min="8" max="8" width="9.109375" style="3" customWidth="1"/>
    <col min="9" max="9" width="10.44140625" style="3" customWidth="1"/>
    <col min="10" max="10" width="8.6640625" style="3" customWidth="1"/>
    <col min="11" max="12" width="11.44140625" style="3" customWidth="1"/>
    <col min="13" max="256" width="9.109375" style="3"/>
    <col min="257" max="257" width="48.44140625" style="3" customWidth="1"/>
    <col min="258" max="258" width="5.33203125" style="3" customWidth="1"/>
    <col min="259" max="259" width="10" style="3" customWidth="1"/>
    <col min="260" max="260" width="11.33203125" style="3" customWidth="1"/>
    <col min="261" max="261" width="10.33203125" style="3" customWidth="1"/>
    <col min="262" max="262" width="8" style="3" customWidth="1"/>
    <col min="263" max="263" width="8.88671875" style="3" customWidth="1"/>
    <col min="264" max="264" width="9.109375" style="3" customWidth="1"/>
    <col min="265" max="265" width="10.44140625" style="3" customWidth="1"/>
    <col min="266" max="266" width="8.6640625" style="3" customWidth="1"/>
    <col min="267" max="268" width="11.44140625" style="3" customWidth="1"/>
    <col min="269" max="512" width="9.109375" style="3"/>
    <col min="513" max="513" width="48.44140625" style="3" customWidth="1"/>
    <col min="514" max="514" width="5.33203125" style="3" customWidth="1"/>
    <col min="515" max="515" width="10" style="3" customWidth="1"/>
    <col min="516" max="516" width="11.33203125" style="3" customWidth="1"/>
    <col min="517" max="517" width="10.33203125" style="3" customWidth="1"/>
    <col min="518" max="518" width="8" style="3" customWidth="1"/>
    <col min="519" max="519" width="8.88671875" style="3" customWidth="1"/>
    <col min="520" max="520" width="9.109375" style="3" customWidth="1"/>
    <col min="521" max="521" width="10.44140625" style="3" customWidth="1"/>
    <col min="522" max="522" width="8.6640625" style="3" customWidth="1"/>
    <col min="523" max="524" width="11.44140625" style="3" customWidth="1"/>
    <col min="525" max="768" width="9.109375" style="3"/>
    <col min="769" max="769" width="48.44140625" style="3" customWidth="1"/>
    <col min="770" max="770" width="5.33203125" style="3" customWidth="1"/>
    <col min="771" max="771" width="10" style="3" customWidth="1"/>
    <col min="772" max="772" width="11.33203125" style="3" customWidth="1"/>
    <col min="773" max="773" width="10.33203125" style="3" customWidth="1"/>
    <col min="774" max="774" width="8" style="3" customWidth="1"/>
    <col min="775" max="775" width="8.88671875" style="3" customWidth="1"/>
    <col min="776" max="776" width="9.109375" style="3" customWidth="1"/>
    <col min="777" max="777" width="10.44140625" style="3" customWidth="1"/>
    <col min="778" max="778" width="8.6640625" style="3" customWidth="1"/>
    <col min="779" max="780" width="11.44140625" style="3" customWidth="1"/>
    <col min="781" max="1024" width="9.109375" style="3"/>
    <col min="1025" max="1025" width="48.44140625" style="3" customWidth="1"/>
    <col min="1026" max="1026" width="5.33203125" style="3" customWidth="1"/>
    <col min="1027" max="1027" width="10" style="3" customWidth="1"/>
    <col min="1028" max="1028" width="11.33203125" style="3" customWidth="1"/>
    <col min="1029" max="1029" width="10.33203125" style="3" customWidth="1"/>
    <col min="1030" max="1030" width="8" style="3" customWidth="1"/>
    <col min="1031" max="1031" width="8.88671875" style="3" customWidth="1"/>
    <col min="1032" max="1032" width="9.109375" style="3" customWidth="1"/>
    <col min="1033" max="1033" width="10.44140625" style="3" customWidth="1"/>
    <col min="1034" max="1034" width="8.6640625" style="3" customWidth="1"/>
    <col min="1035" max="1036" width="11.44140625" style="3" customWidth="1"/>
    <col min="1037" max="1280" width="9.109375" style="3"/>
    <col min="1281" max="1281" width="48.44140625" style="3" customWidth="1"/>
    <col min="1282" max="1282" width="5.33203125" style="3" customWidth="1"/>
    <col min="1283" max="1283" width="10" style="3" customWidth="1"/>
    <col min="1284" max="1284" width="11.33203125" style="3" customWidth="1"/>
    <col min="1285" max="1285" width="10.33203125" style="3" customWidth="1"/>
    <col min="1286" max="1286" width="8" style="3" customWidth="1"/>
    <col min="1287" max="1287" width="8.88671875" style="3" customWidth="1"/>
    <col min="1288" max="1288" width="9.109375" style="3" customWidth="1"/>
    <col min="1289" max="1289" width="10.44140625" style="3" customWidth="1"/>
    <col min="1290" max="1290" width="8.6640625" style="3" customWidth="1"/>
    <col min="1291" max="1292" width="11.44140625" style="3" customWidth="1"/>
    <col min="1293" max="1536" width="9.109375" style="3"/>
    <col min="1537" max="1537" width="48.44140625" style="3" customWidth="1"/>
    <col min="1538" max="1538" width="5.33203125" style="3" customWidth="1"/>
    <col min="1539" max="1539" width="10" style="3" customWidth="1"/>
    <col min="1540" max="1540" width="11.33203125" style="3" customWidth="1"/>
    <col min="1541" max="1541" width="10.33203125" style="3" customWidth="1"/>
    <col min="1542" max="1542" width="8" style="3" customWidth="1"/>
    <col min="1543" max="1543" width="8.88671875" style="3" customWidth="1"/>
    <col min="1544" max="1544" width="9.109375" style="3" customWidth="1"/>
    <col min="1545" max="1545" width="10.44140625" style="3" customWidth="1"/>
    <col min="1546" max="1546" width="8.6640625" style="3" customWidth="1"/>
    <col min="1547" max="1548" width="11.44140625" style="3" customWidth="1"/>
    <col min="1549" max="1792" width="9.109375" style="3"/>
    <col min="1793" max="1793" width="48.44140625" style="3" customWidth="1"/>
    <col min="1794" max="1794" width="5.33203125" style="3" customWidth="1"/>
    <col min="1795" max="1795" width="10" style="3" customWidth="1"/>
    <col min="1796" max="1796" width="11.33203125" style="3" customWidth="1"/>
    <col min="1797" max="1797" width="10.33203125" style="3" customWidth="1"/>
    <col min="1798" max="1798" width="8" style="3" customWidth="1"/>
    <col min="1799" max="1799" width="8.88671875" style="3" customWidth="1"/>
    <col min="1800" max="1800" width="9.109375" style="3" customWidth="1"/>
    <col min="1801" max="1801" width="10.44140625" style="3" customWidth="1"/>
    <col min="1802" max="1802" width="8.6640625" style="3" customWidth="1"/>
    <col min="1803" max="1804" width="11.44140625" style="3" customWidth="1"/>
    <col min="1805" max="2048" width="9.109375" style="3"/>
    <col min="2049" max="2049" width="48.44140625" style="3" customWidth="1"/>
    <col min="2050" max="2050" width="5.33203125" style="3" customWidth="1"/>
    <col min="2051" max="2051" width="10" style="3" customWidth="1"/>
    <col min="2052" max="2052" width="11.33203125" style="3" customWidth="1"/>
    <col min="2053" max="2053" width="10.33203125" style="3" customWidth="1"/>
    <col min="2054" max="2054" width="8" style="3" customWidth="1"/>
    <col min="2055" max="2055" width="8.88671875" style="3" customWidth="1"/>
    <col min="2056" max="2056" width="9.109375" style="3" customWidth="1"/>
    <col min="2057" max="2057" width="10.44140625" style="3" customWidth="1"/>
    <col min="2058" max="2058" width="8.6640625" style="3" customWidth="1"/>
    <col min="2059" max="2060" width="11.44140625" style="3" customWidth="1"/>
    <col min="2061" max="2304" width="9.109375" style="3"/>
    <col min="2305" max="2305" width="48.44140625" style="3" customWidth="1"/>
    <col min="2306" max="2306" width="5.33203125" style="3" customWidth="1"/>
    <col min="2307" max="2307" width="10" style="3" customWidth="1"/>
    <col min="2308" max="2308" width="11.33203125" style="3" customWidth="1"/>
    <col min="2309" max="2309" width="10.33203125" style="3" customWidth="1"/>
    <col min="2310" max="2310" width="8" style="3" customWidth="1"/>
    <col min="2311" max="2311" width="8.88671875" style="3" customWidth="1"/>
    <col min="2312" max="2312" width="9.109375" style="3" customWidth="1"/>
    <col min="2313" max="2313" width="10.44140625" style="3" customWidth="1"/>
    <col min="2314" max="2314" width="8.6640625" style="3" customWidth="1"/>
    <col min="2315" max="2316" width="11.44140625" style="3" customWidth="1"/>
    <col min="2317" max="2560" width="9.109375" style="3"/>
    <col min="2561" max="2561" width="48.44140625" style="3" customWidth="1"/>
    <col min="2562" max="2562" width="5.33203125" style="3" customWidth="1"/>
    <col min="2563" max="2563" width="10" style="3" customWidth="1"/>
    <col min="2564" max="2564" width="11.33203125" style="3" customWidth="1"/>
    <col min="2565" max="2565" width="10.33203125" style="3" customWidth="1"/>
    <col min="2566" max="2566" width="8" style="3" customWidth="1"/>
    <col min="2567" max="2567" width="8.88671875" style="3" customWidth="1"/>
    <col min="2568" max="2568" width="9.109375" style="3" customWidth="1"/>
    <col min="2569" max="2569" width="10.44140625" style="3" customWidth="1"/>
    <col min="2570" max="2570" width="8.6640625" style="3" customWidth="1"/>
    <col min="2571" max="2572" width="11.44140625" style="3" customWidth="1"/>
    <col min="2573" max="2816" width="9.109375" style="3"/>
    <col min="2817" max="2817" width="48.44140625" style="3" customWidth="1"/>
    <col min="2818" max="2818" width="5.33203125" style="3" customWidth="1"/>
    <col min="2819" max="2819" width="10" style="3" customWidth="1"/>
    <col min="2820" max="2820" width="11.33203125" style="3" customWidth="1"/>
    <col min="2821" max="2821" width="10.33203125" style="3" customWidth="1"/>
    <col min="2822" max="2822" width="8" style="3" customWidth="1"/>
    <col min="2823" max="2823" width="8.88671875" style="3" customWidth="1"/>
    <col min="2824" max="2824" width="9.109375" style="3" customWidth="1"/>
    <col min="2825" max="2825" width="10.44140625" style="3" customWidth="1"/>
    <col min="2826" max="2826" width="8.6640625" style="3" customWidth="1"/>
    <col min="2827" max="2828" width="11.44140625" style="3" customWidth="1"/>
    <col min="2829" max="3072" width="9.109375" style="3"/>
    <col min="3073" max="3073" width="48.44140625" style="3" customWidth="1"/>
    <col min="3074" max="3074" width="5.33203125" style="3" customWidth="1"/>
    <col min="3075" max="3075" width="10" style="3" customWidth="1"/>
    <col min="3076" max="3076" width="11.33203125" style="3" customWidth="1"/>
    <col min="3077" max="3077" width="10.33203125" style="3" customWidth="1"/>
    <col min="3078" max="3078" width="8" style="3" customWidth="1"/>
    <col min="3079" max="3079" width="8.88671875" style="3" customWidth="1"/>
    <col min="3080" max="3080" width="9.109375" style="3" customWidth="1"/>
    <col min="3081" max="3081" width="10.44140625" style="3" customWidth="1"/>
    <col min="3082" max="3082" width="8.6640625" style="3" customWidth="1"/>
    <col min="3083" max="3084" width="11.44140625" style="3" customWidth="1"/>
    <col min="3085" max="3328" width="9.109375" style="3"/>
    <col min="3329" max="3329" width="48.44140625" style="3" customWidth="1"/>
    <col min="3330" max="3330" width="5.33203125" style="3" customWidth="1"/>
    <col min="3331" max="3331" width="10" style="3" customWidth="1"/>
    <col min="3332" max="3332" width="11.33203125" style="3" customWidth="1"/>
    <col min="3333" max="3333" width="10.33203125" style="3" customWidth="1"/>
    <col min="3334" max="3334" width="8" style="3" customWidth="1"/>
    <col min="3335" max="3335" width="8.88671875" style="3" customWidth="1"/>
    <col min="3336" max="3336" width="9.109375" style="3" customWidth="1"/>
    <col min="3337" max="3337" width="10.44140625" style="3" customWidth="1"/>
    <col min="3338" max="3338" width="8.6640625" style="3" customWidth="1"/>
    <col min="3339" max="3340" width="11.44140625" style="3" customWidth="1"/>
    <col min="3341" max="3584" width="9.109375" style="3"/>
    <col min="3585" max="3585" width="48.44140625" style="3" customWidth="1"/>
    <col min="3586" max="3586" width="5.33203125" style="3" customWidth="1"/>
    <col min="3587" max="3587" width="10" style="3" customWidth="1"/>
    <col min="3588" max="3588" width="11.33203125" style="3" customWidth="1"/>
    <col min="3589" max="3589" width="10.33203125" style="3" customWidth="1"/>
    <col min="3590" max="3590" width="8" style="3" customWidth="1"/>
    <col min="3591" max="3591" width="8.88671875" style="3" customWidth="1"/>
    <col min="3592" max="3592" width="9.109375" style="3" customWidth="1"/>
    <col min="3593" max="3593" width="10.44140625" style="3" customWidth="1"/>
    <col min="3594" max="3594" width="8.6640625" style="3" customWidth="1"/>
    <col min="3595" max="3596" width="11.44140625" style="3" customWidth="1"/>
    <col min="3597" max="3840" width="9.109375" style="3"/>
    <col min="3841" max="3841" width="48.44140625" style="3" customWidth="1"/>
    <col min="3842" max="3842" width="5.33203125" style="3" customWidth="1"/>
    <col min="3843" max="3843" width="10" style="3" customWidth="1"/>
    <col min="3844" max="3844" width="11.33203125" style="3" customWidth="1"/>
    <col min="3845" max="3845" width="10.33203125" style="3" customWidth="1"/>
    <col min="3846" max="3846" width="8" style="3" customWidth="1"/>
    <col min="3847" max="3847" width="8.88671875" style="3" customWidth="1"/>
    <col min="3848" max="3848" width="9.109375" style="3" customWidth="1"/>
    <col min="3849" max="3849" width="10.44140625" style="3" customWidth="1"/>
    <col min="3850" max="3850" width="8.6640625" style="3" customWidth="1"/>
    <col min="3851" max="3852" width="11.44140625" style="3" customWidth="1"/>
    <col min="3853" max="4096" width="9.109375" style="3"/>
    <col min="4097" max="4097" width="48.44140625" style="3" customWidth="1"/>
    <col min="4098" max="4098" width="5.33203125" style="3" customWidth="1"/>
    <col min="4099" max="4099" width="10" style="3" customWidth="1"/>
    <col min="4100" max="4100" width="11.33203125" style="3" customWidth="1"/>
    <col min="4101" max="4101" width="10.33203125" style="3" customWidth="1"/>
    <col min="4102" max="4102" width="8" style="3" customWidth="1"/>
    <col min="4103" max="4103" width="8.88671875" style="3" customWidth="1"/>
    <col min="4104" max="4104" width="9.109375" style="3" customWidth="1"/>
    <col min="4105" max="4105" width="10.44140625" style="3" customWidth="1"/>
    <col min="4106" max="4106" width="8.6640625" style="3" customWidth="1"/>
    <col min="4107" max="4108" width="11.44140625" style="3" customWidth="1"/>
    <col min="4109" max="4352" width="9.109375" style="3"/>
    <col min="4353" max="4353" width="48.44140625" style="3" customWidth="1"/>
    <col min="4354" max="4354" width="5.33203125" style="3" customWidth="1"/>
    <col min="4355" max="4355" width="10" style="3" customWidth="1"/>
    <col min="4356" max="4356" width="11.33203125" style="3" customWidth="1"/>
    <col min="4357" max="4357" width="10.33203125" style="3" customWidth="1"/>
    <col min="4358" max="4358" width="8" style="3" customWidth="1"/>
    <col min="4359" max="4359" width="8.88671875" style="3" customWidth="1"/>
    <col min="4360" max="4360" width="9.109375" style="3" customWidth="1"/>
    <col min="4361" max="4361" width="10.44140625" style="3" customWidth="1"/>
    <col min="4362" max="4362" width="8.6640625" style="3" customWidth="1"/>
    <col min="4363" max="4364" width="11.44140625" style="3" customWidth="1"/>
    <col min="4365" max="4608" width="9.109375" style="3"/>
    <col min="4609" max="4609" width="48.44140625" style="3" customWidth="1"/>
    <col min="4610" max="4610" width="5.33203125" style="3" customWidth="1"/>
    <col min="4611" max="4611" width="10" style="3" customWidth="1"/>
    <col min="4612" max="4612" width="11.33203125" style="3" customWidth="1"/>
    <col min="4613" max="4613" width="10.33203125" style="3" customWidth="1"/>
    <col min="4614" max="4614" width="8" style="3" customWidth="1"/>
    <col min="4615" max="4615" width="8.88671875" style="3" customWidth="1"/>
    <col min="4616" max="4616" width="9.109375" style="3" customWidth="1"/>
    <col min="4617" max="4617" width="10.44140625" style="3" customWidth="1"/>
    <col min="4618" max="4618" width="8.6640625" style="3" customWidth="1"/>
    <col min="4619" max="4620" width="11.44140625" style="3" customWidth="1"/>
    <col min="4621" max="4864" width="9.109375" style="3"/>
    <col min="4865" max="4865" width="48.44140625" style="3" customWidth="1"/>
    <col min="4866" max="4866" width="5.33203125" style="3" customWidth="1"/>
    <col min="4867" max="4867" width="10" style="3" customWidth="1"/>
    <col min="4868" max="4868" width="11.33203125" style="3" customWidth="1"/>
    <col min="4869" max="4869" width="10.33203125" style="3" customWidth="1"/>
    <col min="4870" max="4870" width="8" style="3" customWidth="1"/>
    <col min="4871" max="4871" width="8.88671875" style="3" customWidth="1"/>
    <col min="4872" max="4872" width="9.109375" style="3" customWidth="1"/>
    <col min="4873" max="4873" width="10.44140625" style="3" customWidth="1"/>
    <col min="4874" max="4874" width="8.6640625" style="3" customWidth="1"/>
    <col min="4875" max="4876" width="11.44140625" style="3" customWidth="1"/>
    <col min="4877" max="5120" width="9.109375" style="3"/>
    <col min="5121" max="5121" width="48.44140625" style="3" customWidth="1"/>
    <col min="5122" max="5122" width="5.33203125" style="3" customWidth="1"/>
    <col min="5123" max="5123" width="10" style="3" customWidth="1"/>
    <col min="5124" max="5124" width="11.33203125" style="3" customWidth="1"/>
    <col min="5125" max="5125" width="10.33203125" style="3" customWidth="1"/>
    <col min="5126" max="5126" width="8" style="3" customWidth="1"/>
    <col min="5127" max="5127" width="8.88671875" style="3" customWidth="1"/>
    <col min="5128" max="5128" width="9.109375" style="3" customWidth="1"/>
    <col min="5129" max="5129" width="10.44140625" style="3" customWidth="1"/>
    <col min="5130" max="5130" width="8.6640625" style="3" customWidth="1"/>
    <col min="5131" max="5132" width="11.44140625" style="3" customWidth="1"/>
    <col min="5133" max="5376" width="9.109375" style="3"/>
    <col min="5377" max="5377" width="48.44140625" style="3" customWidth="1"/>
    <col min="5378" max="5378" width="5.33203125" style="3" customWidth="1"/>
    <col min="5379" max="5379" width="10" style="3" customWidth="1"/>
    <col min="5380" max="5380" width="11.33203125" style="3" customWidth="1"/>
    <col min="5381" max="5381" width="10.33203125" style="3" customWidth="1"/>
    <col min="5382" max="5382" width="8" style="3" customWidth="1"/>
    <col min="5383" max="5383" width="8.88671875" style="3" customWidth="1"/>
    <col min="5384" max="5384" width="9.109375" style="3" customWidth="1"/>
    <col min="5385" max="5385" width="10.44140625" style="3" customWidth="1"/>
    <col min="5386" max="5386" width="8.6640625" style="3" customWidth="1"/>
    <col min="5387" max="5388" width="11.44140625" style="3" customWidth="1"/>
    <col min="5389" max="5632" width="9.109375" style="3"/>
    <col min="5633" max="5633" width="48.44140625" style="3" customWidth="1"/>
    <col min="5634" max="5634" width="5.33203125" style="3" customWidth="1"/>
    <col min="5635" max="5635" width="10" style="3" customWidth="1"/>
    <col min="5636" max="5636" width="11.33203125" style="3" customWidth="1"/>
    <col min="5637" max="5637" width="10.33203125" style="3" customWidth="1"/>
    <col min="5638" max="5638" width="8" style="3" customWidth="1"/>
    <col min="5639" max="5639" width="8.88671875" style="3" customWidth="1"/>
    <col min="5640" max="5640" width="9.109375" style="3" customWidth="1"/>
    <col min="5641" max="5641" width="10.44140625" style="3" customWidth="1"/>
    <col min="5642" max="5642" width="8.6640625" style="3" customWidth="1"/>
    <col min="5643" max="5644" width="11.44140625" style="3" customWidth="1"/>
    <col min="5645" max="5888" width="9.109375" style="3"/>
    <col min="5889" max="5889" width="48.44140625" style="3" customWidth="1"/>
    <col min="5890" max="5890" width="5.33203125" style="3" customWidth="1"/>
    <col min="5891" max="5891" width="10" style="3" customWidth="1"/>
    <col min="5892" max="5892" width="11.33203125" style="3" customWidth="1"/>
    <col min="5893" max="5893" width="10.33203125" style="3" customWidth="1"/>
    <col min="5894" max="5894" width="8" style="3" customWidth="1"/>
    <col min="5895" max="5895" width="8.88671875" style="3" customWidth="1"/>
    <col min="5896" max="5896" width="9.109375" style="3" customWidth="1"/>
    <col min="5897" max="5897" width="10.44140625" style="3" customWidth="1"/>
    <col min="5898" max="5898" width="8.6640625" style="3" customWidth="1"/>
    <col min="5899" max="5900" width="11.44140625" style="3" customWidth="1"/>
    <col min="5901" max="6144" width="9.109375" style="3"/>
    <col min="6145" max="6145" width="48.44140625" style="3" customWidth="1"/>
    <col min="6146" max="6146" width="5.33203125" style="3" customWidth="1"/>
    <col min="6147" max="6147" width="10" style="3" customWidth="1"/>
    <col min="6148" max="6148" width="11.33203125" style="3" customWidth="1"/>
    <col min="6149" max="6149" width="10.33203125" style="3" customWidth="1"/>
    <col min="6150" max="6150" width="8" style="3" customWidth="1"/>
    <col min="6151" max="6151" width="8.88671875" style="3" customWidth="1"/>
    <col min="6152" max="6152" width="9.109375" style="3" customWidth="1"/>
    <col min="6153" max="6153" width="10.44140625" style="3" customWidth="1"/>
    <col min="6154" max="6154" width="8.6640625" style="3" customWidth="1"/>
    <col min="6155" max="6156" width="11.44140625" style="3" customWidth="1"/>
    <col min="6157" max="6400" width="9.109375" style="3"/>
    <col min="6401" max="6401" width="48.44140625" style="3" customWidth="1"/>
    <col min="6402" max="6402" width="5.33203125" style="3" customWidth="1"/>
    <col min="6403" max="6403" width="10" style="3" customWidth="1"/>
    <col min="6404" max="6404" width="11.33203125" style="3" customWidth="1"/>
    <col min="6405" max="6405" width="10.33203125" style="3" customWidth="1"/>
    <col min="6406" max="6406" width="8" style="3" customWidth="1"/>
    <col min="6407" max="6407" width="8.88671875" style="3" customWidth="1"/>
    <col min="6408" max="6408" width="9.109375" style="3" customWidth="1"/>
    <col min="6409" max="6409" width="10.44140625" style="3" customWidth="1"/>
    <col min="6410" max="6410" width="8.6640625" style="3" customWidth="1"/>
    <col min="6411" max="6412" width="11.44140625" style="3" customWidth="1"/>
    <col min="6413" max="6656" width="9.109375" style="3"/>
    <col min="6657" max="6657" width="48.44140625" style="3" customWidth="1"/>
    <col min="6658" max="6658" width="5.33203125" style="3" customWidth="1"/>
    <col min="6659" max="6659" width="10" style="3" customWidth="1"/>
    <col min="6660" max="6660" width="11.33203125" style="3" customWidth="1"/>
    <col min="6661" max="6661" width="10.33203125" style="3" customWidth="1"/>
    <col min="6662" max="6662" width="8" style="3" customWidth="1"/>
    <col min="6663" max="6663" width="8.88671875" style="3" customWidth="1"/>
    <col min="6664" max="6664" width="9.109375" style="3" customWidth="1"/>
    <col min="6665" max="6665" width="10.44140625" style="3" customWidth="1"/>
    <col min="6666" max="6666" width="8.6640625" style="3" customWidth="1"/>
    <col min="6667" max="6668" width="11.44140625" style="3" customWidth="1"/>
    <col min="6669" max="6912" width="9.109375" style="3"/>
    <col min="6913" max="6913" width="48.44140625" style="3" customWidth="1"/>
    <col min="6914" max="6914" width="5.33203125" style="3" customWidth="1"/>
    <col min="6915" max="6915" width="10" style="3" customWidth="1"/>
    <col min="6916" max="6916" width="11.33203125" style="3" customWidth="1"/>
    <col min="6917" max="6917" width="10.33203125" style="3" customWidth="1"/>
    <col min="6918" max="6918" width="8" style="3" customWidth="1"/>
    <col min="6919" max="6919" width="8.88671875" style="3" customWidth="1"/>
    <col min="6920" max="6920" width="9.109375" style="3" customWidth="1"/>
    <col min="6921" max="6921" width="10.44140625" style="3" customWidth="1"/>
    <col min="6922" max="6922" width="8.6640625" style="3" customWidth="1"/>
    <col min="6923" max="6924" width="11.44140625" style="3" customWidth="1"/>
    <col min="6925" max="7168" width="9.109375" style="3"/>
    <col min="7169" max="7169" width="48.44140625" style="3" customWidth="1"/>
    <col min="7170" max="7170" width="5.33203125" style="3" customWidth="1"/>
    <col min="7171" max="7171" width="10" style="3" customWidth="1"/>
    <col min="7172" max="7172" width="11.33203125" style="3" customWidth="1"/>
    <col min="7173" max="7173" width="10.33203125" style="3" customWidth="1"/>
    <col min="7174" max="7174" width="8" style="3" customWidth="1"/>
    <col min="7175" max="7175" width="8.88671875" style="3" customWidth="1"/>
    <col min="7176" max="7176" width="9.109375" style="3" customWidth="1"/>
    <col min="7177" max="7177" width="10.44140625" style="3" customWidth="1"/>
    <col min="7178" max="7178" width="8.6640625" style="3" customWidth="1"/>
    <col min="7179" max="7180" width="11.44140625" style="3" customWidth="1"/>
    <col min="7181" max="7424" width="9.109375" style="3"/>
    <col min="7425" max="7425" width="48.44140625" style="3" customWidth="1"/>
    <col min="7426" max="7426" width="5.33203125" style="3" customWidth="1"/>
    <col min="7427" max="7427" width="10" style="3" customWidth="1"/>
    <col min="7428" max="7428" width="11.33203125" style="3" customWidth="1"/>
    <col min="7429" max="7429" width="10.33203125" style="3" customWidth="1"/>
    <col min="7430" max="7430" width="8" style="3" customWidth="1"/>
    <col min="7431" max="7431" width="8.88671875" style="3" customWidth="1"/>
    <col min="7432" max="7432" width="9.109375" style="3" customWidth="1"/>
    <col min="7433" max="7433" width="10.44140625" style="3" customWidth="1"/>
    <col min="7434" max="7434" width="8.6640625" style="3" customWidth="1"/>
    <col min="7435" max="7436" width="11.44140625" style="3" customWidth="1"/>
    <col min="7437" max="7680" width="9.109375" style="3"/>
    <col min="7681" max="7681" width="48.44140625" style="3" customWidth="1"/>
    <col min="7682" max="7682" width="5.33203125" style="3" customWidth="1"/>
    <col min="7683" max="7683" width="10" style="3" customWidth="1"/>
    <col min="7684" max="7684" width="11.33203125" style="3" customWidth="1"/>
    <col min="7685" max="7685" width="10.33203125" style="3" customWidth="1"/>
    <col min="7686" max="7686" width="8" style="3" customWidth="1"/>
    <col min="7687" max="7687" width="8.88671875" style="3" customWidth="1"/>
    <col min="7688" max="7688" width="9.109375" style="3" customWidth="1"/>
    <col min="7689" max="7689" width="10.44140625" style="3" customWidth="1"/>
    <col min="7690" max="7690" width="8.6640625" style="3" customWidth="1"/>
    <col min="7691" max="7692" width="11.44140625" style="3" customWidth="1"/>
    <col min="7693" max="7936" width="9.109375" style="3"/>
    <col min="7937" max="7937" width="48.44140625" style="3" customWidth="1"/>
    <col min="7938" max="7938" width="5.33203125" style="3" customWidth="1"/>
    <col min="7939" max="7939" width="10" style="3" customWidth="1"/>
    <col min="7940" max="7940" width="11.33203125" style="3" customWidth="1"/>
    <col min="7941" max="7941" width="10.33203125" style="3" customWidth="1"/>
    <col min="7942" max="7942" width="8" style="3" customWidth="1"/>
    <col min="7943" max="7943" width="8.88671875" style="3" customWidth="1"/>
    <col min="7944" max="7944" width="9.109375" style="3" customWidth="1"/>
    <col min="7945" max="7945" width="10.44140625" style="3" customWidth="1"/>
    <col min="7946" max="7946" width="8.6640625" style="3" customWidth="1"/>
    <col min="7947" max="7948" width="11.44140625" style="3" customWidth="1"/>
    <col min="7949" max="8192" width="9.109375" style="3"/>
    <col min="8193" max="8193" width="48.44140625" style="3" customWidth="1"/>
    <col min="8194" max="8194" width="5.33203125" style="3" customWidth="1"/>
    <col min="8195" max="8195" width="10" style="3" customWidth="1"/>
    <col min="8196" max="8196" width="11.33203125" style="3" customWidth="1"/>
    <col min="8197" max="8197" width="10.33203125" style="3" customWidth="1"/>
    <col min="8198" max="8198" width="8" style="3" customWidth="1"/>
    <col min="8199" max="8199" width="8.88671875" style="3" customWidth="1"/>
    <col min="8200" max="8200" width="9.109375" style="3" customWidth="1"/>
    <col min="8201" max="8201" width="10.44140625" style="3" customWidth="1"/>
    <col min="8202" max="8202" width="8.6640625" style="3" customWidth="1"/>
    <col min="8203" max="8204" width="11.44140625" style="3" customWidth="1"/>
    <col min="8205" max="8448" width="9.109375" style="3"/>
    <col min="8449" max="8449" width="48.44140625" style="3" customWidth="1"/>
    <col min="8450" max="8450" width="5.33203125" style="3" customWidth="1"/>
    <col min="8451" max="8451" width="10" style="3" customWidth="1"/>
    <col min="8452" max="8452" width="11.33203125" style="3" customWidth="1"/>
    <col min="8453" max="8453" width="10.33203125" style="3" customWidth="1"/>
    <col min="8454" max="8454" width="8" style="3" customWidth="1"/>
    <col min="8455" max="8455" width="8.88671875" style="3" customWidth="1"/>
    <col min="8456" max="8456" width="9.109375" style="3" customWidth="1"/>
    <col min="8457" max="8457" width="10.44140625" style="3" customWidth="1"/>
    <col min="8458" max="8458" width="8.6640625" style="3" customWidth="1"/>
    <col min="8459" max="8460" width="11.44140625" style="3" customWidth="1"/>
    <col min="8461" max="8704" width="9.109375" style="3"/>
    <col min="8705" max="8705" width="48.44140625" style="3" customWidth="1"/>
    <col min="8706" max="8706" width="5.33203125" style="3" customWidth="1"/>
    <col min="8707" max="8707" width="10" style="3" customWidth="1"/>
    <col min="8708" max="8708" width="11.33203125" style="3" customWidth="1"/>
    <col min="8709" max="8709" width="10.33203125" style="3" customWidth="1"/>
    <col min="8710" max="8710" width="8" style="3" customWidth="1"/>
    <col min="8711" max="8711" width="8.88671875" style="3" customWidth="1"/>
    <col min="8712" max="8712" width="9.109375" style="3" customWidth="1"/>
    <col min="8713" max="8713" width="10.44140625" style="3" customWidth="1"/>
    <col min="8714" max="8714" width="8.6640625" style="3" customWidth="1"/>
    <col min="8715" max="8716" width="11.44140625" style="3" customWidth="1"/>
    <col min="8717" max="8960" width="9.109375" style="3"/>
    <col min="8961" max="8961" width="48.44140625" style="3" customWidth="1"/>
    <col min="8962" max="8962" width="5.33203125" style="3" customWidth="1"/>
    <col min="8963" max="8963" width="10" style="3" customWidth="1"/>
    <col min="8964" max="8964" width="11.33203125" style="3" customWidth="1"/>
    <col min="8965" max="8965" width="10.33203125" style="3" customWidth="1"/>
    <col min="8966" max="8966" width="8" style="3" customWidth="1"/>
    <col min="8967" max="8967" width="8.88671875" style="3" customWidth="1"/>
    <col min="8968" max="8968" width="9.109375" style="3" customWidth="1"/>
    <col min="8969" max="8969" width="10.44140625" style="3" customWidth="1"/>
    <col min="8970" max="8970" width="8.6640625" style="3" customWidth="1"/>
    <col min="8971" max="8972" width="11.44140625" style="3" customWidth="1"/>
    <col min="8973" max="9216" width="9.109375" style="3"/>
    <col min="9217" max="9217" width="48.44140625" style="3" customWidth="1"/>
    <col min="9218" max="9218" width="5.33203125" style="3" customWidth="1"/>
    <col min="9219" max="9219" width="10" style="3" customWidth="1"/>
    <col min="9220" max="9220" width="11.33203125" style="3" customWidth="1"/>
    <col min="9221" max="9221" width="10.33203125" style="3" customWidth="1"/>
    <col min="9222" max="9222" width="8" style="3" customWidth="1"/>
    <col min="9223" max="9223" width="8.88671875" style="3" customWidth="1"/>
    <col min="9224" max="9224" width="9.109375" style="3" customWidth="1"/>
    <col min="9225" max="9225" width="10.44140625" style="3" customWidth="1"/>
    <col min="9226" max="9226" width="8.6640625" style="3" customWidth="1"/>
    <col min="9227" max="9228" width="11.44140625" style="3" customWidth="1"/>
    <col min="9229" max="9472" width="9.109375" style="3"/>
    <col min="9473" max="9473" width="48.44140625" style="3" customWidth="1"/>
    <col min="9474" max="9474" width="5.33203125" style="3" customWidth="1"/>
    <col min="9475" max="9475" width="10" style="3" customWidth="1"/>
    <col min="9476" max="9476" width="11.33203125" style="3" customWidth="1"/>
    <col min="9477" max="9477" width="10.33203125" style="3" customWidth="1"/>
    <col min="9478" max="9478" width="8" style="3" customWidth="1"/>
    <col min="9479" max="9479" width="8.88671875" style="3" customWidth="1"/>
    <col min="9480" max="9480" width="9.109375" style="3" customWidth="1"/>
    <col min="9481" max="9481" width="10.44140625" style="3" customWidth="1"/>
    <col min="9482" max="9482" width="8.6640625" style="3" customWidth="1"/>
    <col min="9483" max="9484" width="11.44140625" style="3" customWidth="1"/>
    <col min="9485" max="9728" width="9.109375" style="3"/>
    <col min="9729" max="9729" width="48.44140625" style="3" customWidth="1"/>
    <col min="9730" max="9730" width="5.33203125" style="3" customWidth="1"/>
    <col min="9731" max="9731" width="10" style="3" customWidth="1"/>
    <col min="9732" max="9732" width="11.33203125" style="3" customWidth="1"/>
    <col min="9733" max="9733" width="10.33203125" style="3" customWidth="1"/>
    <col min="9734" max="9734" width="8" style="3" customWidth="1"/>
    <col min="9735" max="9735" width="8.88671875" style="3" customWidth="1"/>
    <col min="9736" max="9736" width="9.109375" style="3" customWidth="1"/>
    <col min="9737" max="9737" width="10.44140625" style="3" customWidth="1"/>
    <col min="9738" max="9738" width="8.6640625" style="3" customWidth="1"/>
    <col min="9739" max="9740" width="11.44140625" style="3" customWidth="1"/>
    <col min="9741" max="9984" width="9.109375" style="3"/>
    <col min="9985" max="9985" width="48.44140625" style="3" customWidth="1"/>
    <col min="9986" max="9986" width="5.33203125" style="3" customWidth="1"/>
    <col min="9987" max="9987" width="10" style="3" customWidth="1"/>
    <col min="9988" max="9988" width="11.33203125" style="3" customWidth="1"/>
    <col min="9989" max="9989" width="10.33203125" style="3" customWidth="1"/>
    <col min="9990" max="9990" width="8" style="3" customWidth="1"/>
    <col min="9991" max="9991" width="8.88671875" style="3" customWidth="1"/>
    <col min="9992" max="9992" width="9.109375" style="3" customWidth="1"/>
    <col min="9993" max="9993" width="10.44140625" style="3" customWidth="1"/>
    <col min="9994" max="9994" width="8.6640625" style="3" customWidth="1"/>
    <col min="9995" max="9996" width="11.44140625" style="3" customWidth="1"/>
    <col min="9997" max="10240" width="9.109375" style="3"/>
    <col min="10241" max="10241" width="48.44140625" style="3" customWidth="1"/>
    <col min="10242" max="10242" width="5.33203125" style="3" customWidth="1"/>
    <col min="10243" max="10243" width="10" style="3" customWidth="1"/>
    <col min="10244" max="10244" width="11.33203125" style="3" customWidth="1"/>
    <col min="10245" max="10245" width="10.33203125" style="3" customWidth="1"/>
    <col min="10246" max="10246" width="8" style="3" customWidth="1"/>
    <col min="10247" max="10247" width="8.88671875" style="3" customWidth="1"/>
    <col min="10248" max="10248" width="9.109375" style="3" customWidth="1"/>
    <col min="10249" max="10249" width="10.44140625" style="3" customWidth="1"/>
    <col min="10250" max="10250" width="8.6640625" style="3" customWidth="1"/>
    <col min="10251" max="10252" width="11.44140625" style="3" customWidth="1"/>
    <col min="10253" max="10496" width="9.109375" style="3"/>
    <col min="10497" max="10497" width="48.44140625" style="3" customWidth="1"/>
    <col min="10498" max="10498" width="5.33203125" style="3" customWidth="1"/>
    <col min="10499" max="10499" width="10" style="3" customWidth="1"/>
    <col min="10500" max="10500" width="11.33203125" style="3" customWidth="1"/>
    <col min="10501" max="10501" width="10.33203125" style="3" customWidth="1"/>
    <col min="10502" max="10502" width="8" style="3" customWidth="1"/>
    <col min="10503" max="10503" width="8.88671875" style="3" customWidth="1"/>
    <col min="10504" max="10504" width="9.109375" style="3" customWidth="1"/>
    <col min="10505" max="10505" width="10.44140625" style="3" customWidth="1"/>
    <col min="10506" max="10506" width="8.6640625" style="3" customWidth="1"/>
    <col min="10507" max="10508" width="11.44140625" style="3" customWidth="1"/>
    <col min="10509" max="10752" width="9.109375" style="3"/>
    <col min="10753" max="10753" width="48.44140625" style="3" customWidth="1"/>
    <col min="10754" max="10754" width="5.33203125" style="3" customWidth="1"/>
    <col min="10755" max="10755" width="10" style="3" customWidth="1"/>
    <col min="10756" max="10756" width="11.33203125" style="3" customWidth="1"/>
    <col min="10757" max="10757" width="10.33203125" style="3" customWidth="1"/>
    <col min="10758" max="10758" width="8" style="3" customWidth="1"/>
    <col min="10759" max="10759" width="8.88671875" style="3" customWidth="1"/>
    <col min="10760" max="10760" width="9.109375" style="3" customWidth="1"/>
    <col min="10761" max="10761" width="10.44140625" style="3" customWidth="1"/>
    <col min="10762" max="10762" width="8.6640625" style="3" customWidth="1"/>
    <col min="10763" max="10764" width="11.44140625" style="3" customWidth="1"/>
    <col min="10765" max="11008" width="9.109375" style="3"/>
    <col min="11009" max="11009" width="48.44140625" style="3" customWidth="1"/>
    <col min="11010" max="11010" width="5.33203125" style="3" customWidth="1"/>
    <col min="11011" max="11011" width="10" style="3" customWidth="1"/>
    <col min="11012" max="11012" width="11.33203125" style="3" customWidth="1"/>
    <col min="11013" max="11013" width="10.33203125" style="3" customWidth="1"/>
    <col min="11014" max="11014" width="8" style="3" customWidth="1"/>
    <col min="11015" max="11015" width="8.88671875" style="3" customWidth="1"/>
    <col min="11016" max="11016" width="9.109375" style="3" customWidth="1"/>
    <col min="11017" max="11017" width="10.44140625" style="3" customWidth="1"/>
    <col min="11018" max="11018" width="8.6640625" style="3" customWidth="1"/>
    <col min="11019" max="11020" width="11.44140625" style="3" customWidth="1"/>
    <col min="11021" max="11264" width="9.109375" style="3"/>
    <col min="11265" max="11265" width="48.44140625" style="3" customWidth="1"/>
    <col min="11266" max="11266" width="5.33203125" style="3" customWidth="1"/>
    <col min="11267" max="11267" width="10" style="3" customWidth="1"/>
    <col min="11268" max="11268" width="11.33203125" style="3" customWidth="1"/>
    <col min="11269" max="11269" width="10.33203125" style="3" customWidth="1"/>
    <col min="11270" max="11270" width="8" style="3" customWidth="1"/>
    <col min="11271" max="11271" width="8.88671875" style="3" customWidth="1"/>
    <col min="11272" max="11272" width="9.109375" style="3" customWidth="1"/>
    <col min="11273" max="11273" width="10.44140625" style="3" customWidth="1"/>
    <col min="11274" max="11274" width="8.6640625" style="3" customWidth="1"/>
    <col min="11275" max="11276" width="11.44140625" style="3" customWidth="1"/>
    <col min="11277" max="11520" width="9.109375" style="3"/>
    <col min="11521" max="11521" width="48.44140625" style="3" customWidth="1"/>
    <col min="11522" max="11522" width="5.33203125" style="3" customWidth="1"/>
    <col min="11523" max="11523" width="10" style="3" customWidth="1"/>
    <col min="11524" max="11524" width="11.33203125" style="3" customWidth="1"/>
    <col min="11525" max="11525" width="10.33203125" style="3" customWidth="1"/>
    <col min="11526" max="11526" width="8" style="3" customWidth="1"/>
    <col min="11527" max="11527" width="8.88671875" style="3" customWidth="1"/>
    <col min="11528" max="11528" width="9.109375" style="3" customWidth="1"/>
    <col min="11529" max="11529" width="10.44140625" style="3" customWidth="1"/>
    <col min="11530" max="11530" width="8.6640625" style="3" customWidth="1"/>
    <col min="11531" max="11532" width="11.44140625" style="3" customWidth="1"/>
    <col min="11533" max="11776" width="9.109375" style="3"/>
    <col min="11777" max="11777" width="48.44140625" style="3" customWidth="1"/>
    <col min="11778" max="11778" width="5.33203125" style="3" customWidth="1"/>
    <col min="11779" max="11779" width="10" style="3" customWidth="1"/>
    <col min="11780" max="11780" width="11.33203125" style="3" customWidth="1"/>
    <col min="11781" max="11781" width="10.33203125" style="3" customWidth="1"/>
    <col min="11782" max="11782" width="8" style="3" customWidth="1"/>
    <col min="11783" max="11783" width="8.88671875" style="3" customWidth="1"/>
    <col min="11784" max="11784" width="9.109375" style="3" customWidth="1"/>
    <col min="11785" max="11785" width="10.44140625" style="3" customWidth="1"/>
    <col min="11786" max="11786" width="8.6640625" style="3" customWidth="1"/>
    <col min="11787" max="11788" width="11.44140625" style="3" customWidth="1"/>
    <col min="11789" max="12032" width="9.109375" style="3"/>
    <col min="12033" max="12033" width="48.44140625" style="3" customWidth="1"/>
    <col min="12034" max="12034" width="5.33203125" style="3" customWidth="1"/>
    <col min="12035" max="12035" width="10" style="3" customWidth="1"/>
    <col min="12036" max="12036" width="11.33203125" style="3" customWidth="1"/>
    <col min="12037" max="12037" width="10.33203125" style="3" customWidth="1"/>
    <col min="12038" max="12038" width="8" style="3" customWidth="1"/>
    <col min="12039" max="12039" width="8.88671875" style="3" customWidth="1"/>
    <col min="12040" max="12040" width="9.109375" style="3" customWidth="1"/>
    <col min="12041" max="12041" width="10.44140625" style="3" customWidth="1"/>
    <col min="12042" max="12042" width="8.6640625" style="3" customWidth="1"/>
    <col min="12043" max="12044" width="11.44140625" style="3" customWidth="1"/>
    <col min="12045" max="12288" width="9.109375" style="3"/>
    <col min="12289" max="12289" width="48.44140625" style="3" customWidth="1"/>
    <col min="12290" max="12290" width="5.33203125" style="3" customWidth="1"/>
    <col min="12291" max="12291" width="10" style="3" customWidth="1"/>
    <col min="12292" max="12292" width="11.33203125" style="3" customWidth="1"/>
    <col min="12293" max="12293" width="10.33203125" style="3" customWidth="1"/>
    <col min="12294" max="12294" width="8" style="3" customWidth="1"/>
    <col min="12295" max="12295" width="8.88671875" style="3" customWidth="1"/>
    <col min="12296" max="12296" width="9.109375" style="3" customWidth="1"/>
    <col min="12297" max="12297" width="10.44140625" style="3" customWidth="1"/>
    <col min="12298" max="12298" width="8.6640625" style="3" customWidth="1"/>
    <col min="12299" max="12300" width="11.44140625" style="3" customWidth="1"/>
    <col min="12301" max="12544" width="9.109375" style="3"/>
    <col min="12545" max="12545" width="48.44140625" style="3" customWidth="1"/>
    <col min="12546" max="12546" width="5.33203125" style="3" customWidth="1"/>
    <col min="12547" max="12547" width="10" style="3" customWidth="1"/>
    <col min="12548" max="12548" width="11.33203125" style="3" customWidth="1"/>
    <col min="12549" max="12549" width="10.33203125" style="3" customWidth="1"/>
    <col min="12550" max="12550" width="8" style="3" customWidth="1"/>
    <col min="12551" max="12551" width="8.88671875" style="3" customWidth="1"/>
    <col min="12552" max="12552" width="9.109375" style="3" customWidth="1"/>
    <col min="12553" max="12553" width="10.44140625" style="3" customWidth="1"/>
    <col min="12554" max="12554" width="8.6640625" style="3" customWidth="1"/>
    <col min="12555" max="12556" width="11.44140625" style="3" customWidth="1"/>
    <col min="12557" max="12800" width="9.109375" style="3"/>
    <col min="12801" max="12801" width="48.44140625" style="3" customWidth="1"/>
    <col min="12802" max="12802" width="5.33203125" style="3" customWidth="1"/>
    <col min="12803" max="12803" width="10" style="3" customWidth="1"/>
    <col min="12804" max="12804" width="11.33203125" style="3" customWidth="1"/>
    <col min="12805" max="12805" width="10.33203125" style="3" customWidth="1"/>
    <col min="12806" max="12806" width="8" style="3" customWidth="1"/>
    <col min="12807" max="12807" width="8.88671875" style="3" customWidth="1"/>
    <col min="12808" max="12808" width="9.109375" style="3" customWidth="1"/>
    <col min="12809" max="12809" width="10.44140625" style="3" customWidth="1"/>
    <col min="12810" max="12810" width="8.6640625" style="3" customWidth="1"/>
    <col min="12811" max="12812" width="11.44140625" style="3" customWidth="1"/>
    <col min="12813" max="13056" width="9.109375" style="3"/>
    <col min="13057" max="13057" width="48.44140625" style="3" customWidth="1"/>
    <col min="13058" max="13058" width="5.33203125" style="3" customWidth="1"/>
    <col min="13059" max="13059" width="10" style="3" customWidth="1"/>
    <col min="13060" max="13060" width="11.33203125" style="3" customWidth="1"/>
    <col min="13061" max="13061" width="10.33203125" style="3" customWidth="1"/>
    <col min="13062" max="13062" width="8" style="3" customWidth="1"/>
    <col min="13063" max="13063" width="8.88671875" style="3" customWidth="1"/>
    <col min="13064" max="13064" width="9.109375" style="3" customWidth="1"/>
    <col min="13065" max="13065" width="10.44140625" style="3" customWidth="1"/>
    <col min="13066" max="13066" width="8.6640625" style="3" customWidth="1"/>
    <col min="13067" max="13068" width="11.44140625" style="3" customWidth="1"/>
    <col min="13069" max="13312" width="9.109375" style="3"/>
    <col min="13313" max="13313" width="48.44140625" style="3" customWidth="1"/>
    <col min="13314" max="13314" width="5.33203125" style="3" customWidth="1"/>
    <col min="13315" max="13315" width="10" style="3" customWidth="1"/>
    <col min="13316" max="13316" width="11.33203125" style="3" customWidth="1"/>
    <col min="13317" max="13317" width="10.33203125" style="3" customWidth="1"/>
    <col min="13318" max="13318" width="8" style="3" customWidth="1"/>
    <col min="13319" max="13319" width="8.88671875" style="3" customWidth="1"/>
    <col min="13320" max="13320" width="9.109375" style="3" customWidth="1"/>
    <col min="13321" max="13321" width="10.44140625" style="3" customWidth="1"/>
    <col min="13322" max="13322" width="8.6640625" style="3" customWidth="1"/>
    <col min="13323" max="13324" width="11.44140625" style="3" customWidth="1"/>
    <col min="13325" max="13568" width="9.109375" style="3"/>
    <col min="13569" max="13569" width="48.44140625" style="3" customWidth="1"/>
    <col min="13570" max="13570" width="5.33203125" style="3" customWidth="1"/>
    <col min="13571" max="13571" width="10" style="3" customWidth="1"/>
    <col min="13572" max="13572" width="11.33203125" style="3" customWidth="1"/>
    <col min="13573" max="13573" width="10.33203125" style="3" customWidth="1"/>
    <col min="13574" max="13574" width="8" style="3" customWidth="1"/>
    <col min="13575" max="13575" width="8.88671875" style="3" customWidth="1"/>
    <col min="13576" max="13576" width="9.109375" style="3" customWidth="1"/>
    <col min="13577" max="13577" width="10.44140625" style="3" customWidth="1"/>
    <col min="13578" max="13578" width="8.6640625" style="3" customWidth="1"/>
    <col min="13579" max="13580" width="11.44140625" style="3" customWidth="1"/>
    <col min="13581" max="13824" width="9.109375" style="3"/>
    <col min="13825" max="13825" width="48.44140625" style="3" customWidth="1"/>
    <col min="13826" max="13826" width="5.33203125" style="3" customWidth="1"/>
    <col min="13827" max="13827" width="10" style="3" customWidth="1"/>
    <col min="13828" max="13828" width="11.33203125" style="3" customWidth="1"/>
    <col min="13829" max="13829" width="10.33203125" style="3" customWidth="1"/>
    <col min="13830" max="13830" width="8" style="3" customWidth="1"/>
    <col min="13831" max="13831" width="8.88671875" style="3" customWidth="1"/>
    <col min="13832" max="13832" width="9.109375" style="3" customWidth="1"/>
    <col min="13833" max="13833" width="10.44140625" style="3" customWidth="1"/>
    <col min="13834" max="13834" width="8.6640625" style="3" customWidth="1"/>
    <col min="13835" max="13836" width="11.44140625" style="3" customWidth="1"/>
    <col min="13837" max="14080" width="9.109375" style="3"/>
    <col min="14081" max="14081" width="48.44140625" style="3" customWidth="1"/>
    <col min="14082" max="14082" width="5.33203125" style="3" customWidth="1"/>
    <col min="14083" max="14083" width="10" style="3" customWidth="1"/>
    <col min="14084" max="14084" width="11.33203125" style="3" customWidth="1"/>
    <col min="14085" max="14085" width="10.33203125" style="3" customWidth="1"/>
    <col min="14086" max="14086" width="8" style="3" customWidth="1"/>
    <col min="14087" max="14087" width="8.88671875" style="3" customWidth="1"/>
    <col min="14088" max="14088" width="9.109375" style="3" customWidth="1"/>
    <col min="14089" max="14089" width="10.44140625" style="3" customWidth="1"/>
    <col min="14090" max="14090" width="8.6640625" style="3" customWidth="1"/>
    <col min="14091" max="14092" width="11.44140625" style="3" customWidth="1"/>
    <col min="14093" max="14336" width="9.109375" style="3"/>
    <col min="14337" max="14337" width="48.44140625" style="3" customWidth="1"/>
    <col min="14338" max="14338" width="5.33203125" style="3" customWidth="1"/>
    <col min="14339" max="14339" width="10" style="3" customWidth="1"/>
    <col min="14340" max="14340" width="11.33203125" style="3" customWidth="1"/>
    <col min="14341" max="14341" width="10.33203125" style="3" customWidth="1"/>
    <col min="14342" max="14342" width="8" style="3" customWidth="1"/>
    <col min="14343" max="14343" width="8.88671875" style="3" customWidth="1"/>
    <col min="14344" max="14344" width="9.109375" style="3" customWidth="1"/>
    <col min="14345" max="14345" width="10.44140625" style="3" customWidth="1"/>
    <col min="14346" max="14346" width="8.6640625" style="3" customWidth="1"/>
    <col min="14347" max="14348" width="11.44140625" style="3" customWidth="1"/>
    <col min="14349" max="14592" width="9.109375" style="3"/>
    <col min="14593" max="14593" width="48.44140625" style="3" customWidth="1"/>
    <col min="14594" max="14594" width="5.33203125" style="3" customWidth="1"/>
    <col min="14595" max="14595" width="10" style="3" customWidth="1"/>
    <col min="14596" max="14596" width="11.33203125" style="3" customWidth="1"/>
    <col min="14597" max="14597" width="10.33203125" style="3" customWidth="1"/>
    <col min="14598" max="14598" width="8" style="3" customWidth="1"/>
    <col min="14599" max="14599" width="8.88671875" style="3" customWidth="1"/>
    <col min="14600" max="14600" width="9.109375" style="3" customWidth="1"/>
    <col min="14601" max="14601" width="10.44140625" style="3" customWidth="1"/>
    <col min="14602" max="14602" width="8.6640625" style="3" customWidth="1"/>
    <col min="14603" max="14604" width="11.44140625" style="3" customWidth="1"/>
    <col min="14605" max="14848" width="9.109375" style="3"/>
    <col min="14849" max="14849" width="48.44140625" style="3" customWidth="1"/>
    <col min="14850" max="14850" width="5.33203125" style="3" customWidth="1"/>
    <col min="14851" max="14851" width="10" style="3" customWidth="1"/>
    <col min="14852" max="14852" width="11.33203125" style="3" customWidth="1"/>
    <col min="14853" max="14853" width="10.33203125" style="3" customWidth="1"/>
    <col min="14854" max="14854" width="8" style="3" customWidth="1"/>
    <col min="14855" max="14855" width="8.88671875" style="3" customWidth="1"/>
    <col min="14856" max="14856" width="9.109375" style="3" customWidth="1"/>
    <col min="14857" max="14857" width="10.44140625" style="3" customWidth="1"/>
    <col min="14858" max="14858" width="8.6640625" style="3" customWidth="1"/>
    <col min="14859" max="14860" width="11.44140625" style="3" customWidth="1"/>
    <col min="14861" max="15104" width="9.109375" style="3"/>
    <col min="15105" max="15105" width="48.44140625" style="3" customWidth="1"/>
    <col min="15106" max="15106" width="5.33203125" style="3" customWidth="1"/>
    <col min="15107" max="15107" width="10" style="3" customWidth="1"/>
    <col min="15108" max="15108" width="11.33203125" style="3" customWidth="1"/>
    <col min="15109" max="15109" width="10.33203125" style="3" customWidth="1"/>
    <col min="15110" max="15110" width="8" style="3" customWidth="1"/>
    <col min="15111" max="15111" width="8.88671875" style="3" customWidth="1"/>
    <col min="15112" max="15112" width="9.109375" style="3" customWidth="1"/>
    <col min="15113" max="15113" width="10.44140625" style="3" customWidth="1"/>
    <col min="15114" max="15114" width="8.6640625" style="3" customWidth="1"/>
    <col min="15115" max="15116" width="11.44140625" style="3" customWidth="1"/>
    <col min="15117" max="15360" width="9.109375" style="3"/>
    <col min="15361" max="15361" width="48.44140625" style="3" customWidth="1"/>
    <col min="15362" max="15362" width="5.33203125" style="3" customWidth="1"/>
    <col min="15363" max="15363" width="10" style="3" customWidth="1"/>
    <col min="15364" max="15364" width="11.33203125" style="3" customWidth="1"/>
    <col min="15365" max="15365" width="10.33203125" style="3" customWidth="1"/>
    <col min="15366" max="15366" width="8" style="3" customWidth="1"/>
    <col min="15367" max="15367" width="8.88671875" style="3" customWidth="1"/>
    <col min="15368" max="15368" width="9.109375" style="3" customWidth="1"/>
    <col min="15369" max="15369" width="10.44140625" style="3" customWidth="1"/>
    <col min="15370" max="15370" width="8.6640625" style="3" customWidth="1"/>
    <col min="15371" max="15372" width="11.44140625" style="3" customWidth="1"/>
    <col min="15373" max="15616" width="9.109375" style="3"/>
    <col min="15617" max="15617" width="48.44140625" style="3" customWidth="1"/>
    <col min="15618" max="15618" width="5.33203125" style="3" customWidth="1"/>
    <col min="15619" max="15619" width="10" style="3" customWidth="1"/>
    <col min="15620" max="15620" width="11.33203125" style="3" customWidth="1"/>
    <col min="15621" max="15621" width="10.33203125" style="3" customWidth="1"/>
    <col min="15622" max="15622" width="8" style="3" customWidth="1"/>
    <col min="15623" max="15623" width="8.88671875" style="3" customWidth="1"/>
    <col min="15624" max="15624" width="9.109375" style="3" customWidth="1"/>
    <col min="15625" max="15625" width="10.44140625" style="3" customWidth="1"/>
    <col min="15626" max="15626" width="8.6640625" style="3" customWidth="1"/>
    <col min="15627" max="15628" width="11.44140625" style="3" customWidth="1"/>
    <col min="15629" max="15872" width="9.109375" style="3"/>
    <col min="15873" max="15873" width="48.44140625" style="3" customWidth="1"/>
    <col min="15874" max="15874" width="5.33203125" style="3" customWidth="1"/>
    <col min="15875" max="15875" width="10" style="3" customWidth="1"/>
    <col min="15876" max="15876" width="11.33203125" style="3" customWidth="1"/>
    <col min="15877" max="15877" width="10.33203125" style="3" customWidth="1"/>
    <col min="15878" max="15878" width="8" style="3" customWidth="1"/>
    <col min="15879" max="15879" width="8.88671875" style="3" customWidth="1"/>
    <col min="15880" max="15880" width="9.109375" style="3" customWidth="1"/>
    <col min="15881" max="15881" width="10.44140625" style="3" customWidth="1"/>
    <col min="15882" max="15882" width="8.6640625" style="3" customWidth="1"/>
    <col min="15883" max="15884" width="11.44140625" style="3" customWidth="1"/>
    <col min="15885" max="16128" width="9.109375" style="3"/>
    <col min="16129" max="16129" width="48.44140625" style="3" customWidth="1"/>
    <col min="16130" max="16130" width="5.33203125" style="3" customWidth="1"/>
    <col min="16131" max="16131" width="10" style="3" customWidth="1"/>
    <col min="16132" max="16132" width="11.33203125" style="3" customWidth="1"/>
    <col min="16133" max="16133" width="10.33203125" style="3" customWidth="1"/>
    <col min="16134" max="16134" width="8" style="3" customWidth="1"/>
    <col min="16135" max="16135" width="8.88671875" style="3" customWidth="1"/>
    <col min="16136" max="16136" width="9.109375" style="3" customWidth="1"/>
    <col min="16137" max="16137" width="10.44140625" style="3" customWidth="1"/>
    <col min="16138" max="16138" width="8.6640625" style="3" customWidth="1"/>
    <col min="16139" max="16140" width="11.44140625" style="3" customWidth="1"/>
    <col min="16141" max="16384" width="9.109375" style="3"/>
  </cols>
  <sheetData>
    <row r="1" spans="1:13" x14ac:dyDescent="0.25">
      <c r="I1" s="285" t="s">
        <v>671</v>
      </c>
      <c r="J1" s="286"/>
      <c r="K1" s="286"/>
      <c r="L1" s="286"/>
    </row>
    <row r="2" spans="1:13" x14ac:dyDescent="0.25">
      <c r="I2" s="286"/>
      <c r="J2" s="286"/>
      <c r="K2" s="286"/>
      <c r="L2" s="286"/>
    </row>
    <row r="3" spans="1:13" ht="3" customHeight="1" x14ac:dyDescent="0.25">
      <c r="I3" s="286"/>
      <c r="J3" s="286"/>
      <c r="K3" s="286"/>
      <c r="L3" s="286"/>
    </row>
    <row r="4" spans="1:13" ht="9" customHeight="1" x14ac:dyDescent="0.25">
      <c r="A4" s="365" t="s">
        <v>672</v>
      </c>
      <c r="B4" s="365"/>
      <c r="C4" s="365"/>
      <c r="D4" s="365"/>
      <c r="E4" s="365"/>
      <c r="F4" s="365"/>
      <c r="G4" s="365"/>
      <c r="H4" s="365"/>
      <c r="I4" s="365"/>
      <c r="J4" s="365"/>
      <c r="K4" s="365"/>
      <c r="L4" s="365"/>
    </row>
    <row r="5" spans="1:13" ht="6" customHeight="1" x14ac:dyDescent="0.25">
      <c r="A5" s="365"/>
      <c r="B5" s="365"/>
      <c r="C5" s="365"/>
      <c r="D5" s="365"/>
      <c r="E5" s="365"/>
      <c r="F5" s="365"/>
      <c r="G5" s="365"/>
      <c r="H5" s="365"/>
      <c r="I5" s="365"/>
      <c r="J5" s="365"/>
      <c r="K5" s="365"/>
      <c r="L5" s="365"/>
    </row>
    <row r="6" spans="1:13" ht="13.5" customHeight="1" x14ac:dyDescent="0.25">
      <c r="A6" s="365"/>
      <c r="B6" s="365"/>
      <c r="C6" s="365"/>
      <c r="D6" s="365"/>
      <c r="E6" s="365"/>
      <c r="F6" s="365"/>
      <c r="G6" s="365"/>
      <c r="H6" s="365"/>
      <c r="I6" s="365"/>
      <c r="J6" s="365"/>
      <c r="K6" s="365"/>
      <c r="L6" s="365"/>
    </row>
    <row r="7" spans="1:13" x14ac:dyDescent="0.25">
      <c r="A7" s="365"/>
      <c r="B7" s="365"/>
      <c r="C7" s="365"/>
      <c r="D7" s="365"/>
      <c r="E7" s="365"/>
      <c r="F7" s="365"/>
      <c r="G7" s="365"/>
      <c r="H7" s="365"/>
      <c r="I7" s="365"/>
      <c r="J7" s="365"/>
      <c r="K7" s="365"/>
      <c r="L7" s="365"/>
    </row>
    <row r="8" spans="1:13" x14ac:dyDescent="0.25">
      <c r="A8" s="5" t="str">
        <f>CONCATENATE("за ",[3]ЗАПОЛНИТЬ!$B$17," ",[3]ЗАПОЛНИТЬ!$C$17)</f>
        <v xml:space="preserve">за 2015 </v>
      </c>
      <c r="B8" s="5"/>
      <c r="C8" s="5"/>
      <c r="D8" s="5"/>
      <c r="E8" s="5"/>
      <c r="F8" s="5"/>
      <c r="G8" s="5"/>
      <c r="H8" s="5"/>
      <c r="I8" s="5"/>
      <c r="J8" s="5"/>
      <c r="K8" s="5"/>
      <c r="L8" s="5"/>
    </row>
    <row r="9" spans="1:13" ht="27.75" customHeight="1" x14ac:dyDescent="0.25">
      <c r="A9" s="116" t="s">
        <v>4</v>
      </c>
      <c r="B9" s="15" t="str">
        <f>[3]ЗАПОЛНИТЬ!$B$3</f>
        <v>Відділ освіти Амур-Нижньодніпровської районної у місті Дніпропетровську ради</v>
      </c>
      <c r="C9" s="15"/>
      <c r="D9" s="15"/>
      <c r="E9" s="15"/>
      <c r="F9" s="15"/>
      <c r="G9" s="15"/>
      <c r="H9" s="15"/>
      <c r="I9" s="15"/>
      <c r="J9" s="117" t="str">
        <f>[3]ЗАПОЛНИТЬ!$A$13</f>
        <v>за ЄДРПОУ</v>
      </c>
      <c r="K9" s="288" t="str">
        <f>[3]ЗАПОЛНИТЬ!$B$13</f>
        <v>02142187</v>
      </c>
      <c r="L9" s="288"/>
      <c r="M9" s="403"/>
    </row>
    <row r="10" spans="1:13" x14ac:dyDescent="0.25">
      <c r="A10" s="18" t="s">
        <v>6</v>
      </c>
      <c r="B10" s="19" t="str">
        <f>[3]ЗАПОЛНИТЬ!$B$5</f>
        <v>49023, м. Дніпропетровськ АНД район, пр. Воронцова, 31</v>
      </c>
      <c r="C10" s="19"/>
      <c r="D10" s="19"/>
      <c r="E10" s="19"/>
      <c r="F10" s="19"/>
      <c r="G10" s="19"/>
      <c r="H10" s="19"/>
      <c r="I10" s="19"/>
      <c r="J10" s="117" t="str">
        <f>[3]ЗАПОЛНИТЬ!$A$14</f>
        <v>за КОАТУУ</v>
      </c>
      <c r="K10" s="290">
        <f>[3]ЗАПОЛНИТЬ!$B$14</f>
        <v>1210136300</v>
      </c>
      <c r="L10" s="290"/>
      <c r="M10" s="403"/>
    </row>
    <row r="11" spans="1:13" x14ac:dyDescent="0.25">
      <c r="A11" s="18" t="str">
        <f>[3]Ф.4.3.1.КВК2!$A$11</f>
        <v>Організаційно-правова форма господарювання</v>
      </c>
      <c r="B11" s="255" t="str">
        <f>[3]ЗАПОЛНИТЬ!$D$15</f>
        <v>Орган місцевого самоврядування</v>
      </c>
      <c r="C11" s="255"/>
      <c r="D11" s="255"/>
      <c r="E11" s="255"/>
      <c r="F11" s="255"/>
      <c r="G11" s="255"/>
      <c r="H11" s="255"/>
      <c r="I11" s="255"/>
      <c r="J11" s="117" t="str">
        <f>[3]ЗАПОЛНИТЬ!$A$15</f>
        <v>за КОПФГ</v>
      </c>
      <c r="K11" s="290">
        <f>[3]ЗАПОЛНИТЬ!$B$15</f>
        <v>420</v>
      </c>
      <c r="L11" s="290"/>
      <c r="M11" s="403"/>
    </row>
    <row r="12" spans="1:13" ht="27" customHeight="1" x14ac:dyDescent="0.25">
      <c r="A12" s="21" t="s">
        <v>206</v>
      </c>
      <c r="B12" s="21"/>
      <c r="C12" s="21"/>
      <c r="D12" s="21"/>
      <c r="E12" s="652"/>
      <c r="F12" s="653" t="str">
        <f>IF(E12&gt;0,VLOOKUP(E12,'[3]ДовидникКВК(ГОС)'!A$1:B$65536,2,FALSE),"")</f>
        <v/>
      </c>
      <c r="G12" s="653"/>
      <c r="H12" s="653"/>
      <c r="I12" s="653"/>
      <c r="J12" s="653"/>
      <c r="K12" s="653"/>
      <c r="L12" s="653"/>
      <c r="M12" s="122"/>
    </row>
    <row r="13" spans="1:13" ht="27" customHeight="1" x14ac:dyDescent="0.25">
      <c r="A13" s="21" t="s">
        <v>13</v>
      </c>
      <c r="B13" s="21"/>
      <c r="C13" s="21"/>
      <c r="D13" s="21"/>
      <c r="E13" s="654" t="str">
        <f>[3]ЗАПОЛНИТЬ!H10</f>
        <v>10</v>
      </c>
      <c r="F13" s="121" t="str">
        <f>[3]ЗАПОЛНИТЬ!I10</f>
        <v>Орган з питань освіти і науки, молоді</v>
      </c>
      <c r="G13" s="121"/>
      <c r="H13" s="121"/>
      <c r="I13" s="121"/>
      <c r="J13" s="121"/>
      <c r="K13" s="121"/>
      <c r="L13" s="121"/>
      <c r="M13" s="655"/>
    </row>
    <row r="14" spans="1:13" ht="11.25" customHeight="1" x14ac:dyDescent="0.25">
      <c r="A14" s="32" t="s">
        <v>139</v>
      </c>
      <c r="B14" s="12"/>
      <c r="C14" s="12"/>
      <c r="D14" s="12"/>
      <c r="E14" s="12"/>
      <c r="F14" s="12"/>
      <c r="G14" s="12"/>
      <c r="H14" s="12"/>
      <c r="I14" s="12"/>
      <c r="J14" s="12"/>
      <c r="K14" s="12"/>
      <c r="L14" s="12" t="s">
        <v>688</v>
      </c>
      <c r="M14" s="12"/>
    </row>
    <row r="15" spans="1:13" ht="11.25" customHeight="1" thickBot="1" x14ac:dyDescent="0.3">
      <c r="A15" s="12" t="s">
        <v>16</v>
      </c>
    </row>
    <row r="16" spans="1:13" s="284" customFormat="1" ht="15" customHeight="1" thickTop="1" thickBot="1" x14ac:dyDescent="0.35">
      <c r="A16" s="589" t="s">
        <v>611</v>
      </c>
      <c r="B16" s="589" t="s">
        <v>104</v>
      </c>
      <c r="C16" s="549" t="s">
        <v>673</v>
      </c>
      <c r="D16" s="549"/>
      <c r="E16" s="549"/>
      <c r="F16" s="549" t="s">
        <v>674</v>
      </c>
      <c r="G16" s="549"/>
      <c r="H16" s="549"/>
      <c r="I16" s="549"/>
      <c r="J16" s="549"/>
      <c r="K16" s="549"/>
      <c r="L16" s="549"/>
    </row>
    <row r="17" spans="1:12" s="284" customFormat="1" ht="22.5" customHeight="1" thickTop="1" thickBot="1" x14ac:dyDescent="0.35">
      <c r="A17" s="589"/>
      <c r="B17" s="589"/>
      <c r="C17" s="549" t="s">
        <v>675</v>
      </c>
      <c r="D17" s="549" t="s">
        <v>676</v>
      </c>
      <c r="E17" s="549" t="s">
        <v>677</v>
      </c>
      <c r="F17" s="549" t="s">
        <v>678</v>
      </c>
      <c r="G17" s="372" t="s">
        <v>679</v>
      </c>
      <c r="H17" s="372"/>
      <c r="I17" s="372"/>
      <c r="J17" s="549" t="s">
        <v>680</v>
      </c>
      <c r="K17" s="549"/>
      <c r="L17" s="549"/>
    </row>
    <row r="18" spans="1:12" s="284" customFormat="1" ht="15" customHeight="1" thickTop="1" thickBot="1" x14ac:dyDescent="0.35">
      <c r="A18" s="589"/>
      <c r="B18" s="589"/>
      <c r="C18" s="549"/>
      <c r="D18" s="549"/>
      <c r="E18" s="549"/>
      <c r="F18" s="549"/>
      <c r="G18" s="549" t="s">
        <v>109</v>
      </c>
      <c r="H18" s="549" t="s">
        <v>681</v>
      </c>
      <c r="I18" s="549"/>
      <c r="J18" s="549" t="s">
        <v>109</v>
      </c>
      <c r="K18" s="549" t="s">
        <v>681</v>
      </c>
      <c r="L18" s="549"/>
    </row>
    <row r="19" spans="1:12" s="284" customFormat="1" ht="34.5" customHeight="1" thickTop="1" thickBot="1" x14ac:dyDescent="0.35">
      <c r="A19" s="589"/>
      <c r="B19" s="589"/>
      <c r="C19" s="549"/>
      <c r="D19" s="549"/>
      <c r="E19" s="549"/>
      <c r="F19" s="549"/>
      <c r="G19" s="549"/>
      <c r="H19" s="551" t="s">
        <v>583</v>
      </c>
      <c r="I19" s="551" t="s">
        <v>584</v>
      </c>
      <c r="J19" s="549"/>
      <c r="K19" s="554" t="s">
        <v>682</v>
      </c>
      <c r="L19" s="554" t="s">
        <v>683</v>
      </c>
    </row>
    <row r="20" spans="1:12" ht="15" thickTop="1" thickBot="1" x14ac:dyDescent="0.3">
      <c r="A20" s="294">
        <v>1</v>
      </c>
      <c r="B20" s="294">
        <v>2</v>
      </c>
      <c r="C20" s="294">
        <v>3</v>
      </c>
      <c r="D20" s="294">
        <v>4</v>
      </c>
      <c r="E20" s="294">
        <v>5</v>
      </c>
      <c r="F20" s="294">
        <v>6</v>
      </c>
      <c r="G20" s="294">
        <v>7</v>
      </c>
      <c r="H20" s="294">
        <v>8</v>
      </c>
      <c r="I20" s="294">
        <v>9</v>
      </c>
      <c r="J20" s="294">
        <v>10</v>
      </c>
      <c r="K20" s="294">
        <v>11</v>
      </c>
      <c r="L20" s="294">
        <v>12</v>
      </c>
    </row>
    <row r="21" spans="1:12" ht="12.75" customHeight="1" thickTop="1" thickBot="1" x14ac:dyDescent="0.3">
      <c r="A21" s="656" t="s">
        <v>179</v>
      </c>
      <c r="B21" s="656"/>
      <c r="C21" s="657">
        <v>20270</v>
      </c>
      <c r="D21" s="657">
        <v>8529.9</v>
      </c>
      <c r="E21" s="658">
        <v>0</v>
      </c>
      <c r="F21" s="659" t="s">
        <v>27</v>
      </c>
      <c r="G21" s="659" t="s">
        <v>27</v>
      </c>
      <c r="H21" s="659" t="s">
        <v>27</v>
      </c>
      <c r="I21" s="659" t="s">
        <v>27</v>
      </c>
      <c r="J21" s="659" t="s">
        <v>27</v>
      </c>
      <c r="K21" s="659" t="s">
        <v>27</v>
      </c>
      <c r="L21" s="659" t="s">
        <v>27</v>
      </c>
    </row>
    <row r="22" spans="1:12" ht="12.75" customHeight="1" thickTop="1" thickBot="1" x14ac:dyDescent="0.3">
      <c r="A22" s="660" t="s">
        <v>684</v>
      </c>
      <c r="B22" s="660"/>
      <c r="C22" s="659" t="s">
        <v>27</v>
      </c>
      <c r="D22" s="659" t="s">
        <v>27</v>
      </c>
      <c r="E22" s="659" t="s">
        <v>27</v>
      </c>
      <c r="F22" s="661">
        <f>SUM(F24:F39)</f>
        <v>0</v>
      </c>
      <c r="G22" s="661">
        <f t="shared" ref="G22:L22" si="0">SUM(G24:G39)</f>
        <v>0</v>
      </c>
      <c r="H22" s="661">
        <f t="shared" si="0"/>
        <v>0</v>
      </c>
      <c r="I22" s="661">
        <f t="shared" si="0"/>
        <v>0</v>
      </c>
      <c r="J22" s="661">
        <f t="shared" si="0"/>
        <v>0</v>
      </c>
      <c r="K22" s="661">
        <f t="shared" si="0"/>
        <v>0</v>
      </c>
      <c r="L22" s="661">
        <f t="shared" si="0"/>
        <v>0</v>
      </c>
    </row>
    <row r="23" spans="1:12" ht="12.75" customHeight="1" thickTop="1" thickBot="1" x14ac:dyDescent="0.3">
      <c r="A23" s="551" t="s">
        <v>119</v>
      </c>
      <c r="B23" s="660"/>
      <c r="C23" s="662"/>
      <c r="D23" s="662"/>
      <c r="E23" s="662"/>
      <c r="F23" s="282"/>
      <c r="G23" s="282"/>
      <c r="H23" s="282"/>
      <c r="I23" s="282"/>
      <c r="J23" s="282"/>
      <c r="K23" s="282"/>
      <c r="L23" s="282"/>
    </row>
    <row r="24" spans="1:12" ht="12.75" customHeight="1" thickTop="1" thickBot="1" x14ac:dyDescent="0.3">
      <c r="A24" s="663" t="s">
        <v>32</v>
      </c>
      <c r="B24" s="664">
        <v>2110</v>
      </c>
      <c r="C24" s="662" t="s">
        <v>27</v>
      </c>
      <c r="D24" s="662" t="s">
        <v>27</v>
      </c>
      <c r="E24" s="662" t="s">
        <v>27</v>
      </c>
      <c r="F24" s="282">
        <v>0</v>
      </c>
      <c r="G24" s="282">
        <v>0</v>
      </c>
      <c r="H24" s="282">
        <v>0</v>
      </c>
      <c r="I24" s="282">
        <v>0</v>
      </c>
      <c r="J24" s="282">
        <v>0</v>
      </c>
      <c r="K24" s="282">
        <v>0</v>
      </c>
      <c r="L24" s="282">
        <v>0</v>
      </c>
    </row>
    <row r="25" spans="1:12" ht="12.75" customHeight="1" thickTop="1" thickBot="1" x14ac:dyDescent="0.3">
      <c r="A25" s="663" t="s">
        <v>38</v>
      </c>
      <c r="B25" s="664">
        <v>2120</v>
      </c>
      <c r="C25" s="662" t="s">
        <v>27</v>
      </c>
      <c r="D25" s="662" t="s">
        <v>27</v>
      </c>
      <c r="E25" s="662" t="s">
        <v>27</v>
      </c>
      <c r="F25" s="282">
        <v>0</v>
      </c>
      <c r="G25" s="282">
        <v>0</v>
      </c>
      <c r="H25" s="282">
        <v>0</v>
      </c>
      <c r="I25" s="282">
        <v>0</v>
      </c>
      <c r="J25" s="282">
        <v>0</v>
      </c>
      <c r="K25" s="282">
        <v>0</v>
      </c>
      <c r="L25" s="282">
        <v>0</v>
      </c>
    </row>
    <row r="26" spans="1:12" ht="12.75" customHeight="1" thickTop="1" thickBot="1" x14ac:dyDescent="0.3">
      <c r="A26" s="665" t="s">
        <v>42</v>
      </c>
      <c r="B26" s="664">
        <v>2210</v>
      </c>
      <c r="C26" s="662" t="s">
        <v>27</v>
      </c>
      <c r="D26" s="662" t="s">
        <v>27</v>
      </c>
      <c r="E26" s="662" t="s">
        <v>27</v>
      </c>
      <c r="F26" s="282">
        <v>0</v>
      </c>
      <c r="G26" s="282">
        <v>0</v>
      </c>
      <c r="H26" s="282">
        <v>0</v>
      </c>
      <c r="I26" s="282">
        <v>0</v>
      </c>
      <c r="J26" s="282">
        <v>0</v>
      </c>
      <c r="K26" s="282">
        <v>0</v>
      </c>
      <c r="L26" s="282">
        <v>0</v>
      </c>
    </row>
    <row r="27" spans="1:12" ht="12.75" customHeight="1" thickTop="1" thickBot="1" x14ac:dyDescent="0.3">
      <c r="A27" s="665" t="s">
        <v>44</v>
      </c>
      <c r="B27" s="664">
        <v>2220</v>
      </c>
      <c r="C27" s="666" t="s">
        <v>27</v>
      </c>
      <c r="D27" s="666" t="s">
        <v>27</v>
      </c>
      <c r="E27" s="666" t="s">
        <v>27</v>
      </c>
      <c r="F27" s="282">
        <v>0</v>
      </c>
      <c r="G27" s="282">
        <v>0</v>
      </c>
      <c r="H27" s="282">
        <v>0</v>
      </c>
      <c r="I27" s="282">
        <v>0</v>
      </c>
      <c r="J27" s="282">
        <v>0</v>
      </c>
      <c r="K27" s="282">
        <v>0</v>
      </c>
      <c r="L27" s="282">
        <v>0</v>
      </c>
    </row>
    <row r="28" spans="1:12" ht="15" thickTop="1" thickBot="1" x14ac:dyDescent="0.3">
      <c r="A28" s="665" t="s">
        <v>45</v>
      </c>
      <c r="B28" s="664">
        <v>2230</v>
      </c>
      <c r="C28" s="662" t="s">
        <v>27</v>
      </c>
      <c r="D28" s="662" t="s">
        <v>27</v>
      </c>
      <c r="E28" s="662" t="s">
        <v>27</v>
      </c>
      <c r="F28" s="282">
        <v>0</v>
      </c>
      <c r="G28" s="282">
        <v>0</v>
      </c>
      <c r="H28" s="282">
        <v>0</v>
      </c>
      <c r="I28" s="282">
        <v>0</v>
      </c>
      <c r="J28" s="282">
        <v>0</v>
      </c>
      <c r="K28" s="282">
        <v>0</v>
      </c>
      <c r="L28" s="282">
        <v>0</v>
      </c>
    </row>
    <row r="29" spans="1:12" ht="15" thickTop="1" thickBot="1" x14ac:dyDescent="0.3">
      <c r="A29" s="665" t="s">
        <v>46</v>
      </c>
      <c r="B29" s="664">
        <v>2240</v>
      </c>
      <c r="C29" s="662" t="s">
        <v>27</v>
      </c>
      <c r="D29" s="662" t="s">
        <v>27</v>
      </c>
      <c r="E29" s="662" t="s">
        <v>27</v>
      </c>
      <c r="F29" s="282">
        <v>0</v>
      </c>
      <c r="G29" s="282">
        <v>0</v>
      </c>
      <c r="H29" s="282">
        <v>0</v>
      </c>
      <c r="I29" s="282">
        <v>0</v>
      </c>
      <c r="J29" s="282">
        <v>0</v>
      </c>
      <c r="K29" s="282">
        <v>0</v>
      </c>
      <c r="L29" s="282">
        <v>0</v>
      </c>
    </row>
    <row r="30" spans="1:12" ht="12" customHeight="1" thickTop="1" thickBot="1" x14ac:dyDescent="0.3">
      <c r="A30" s="665" t="s">
        <v>47</v>
      </c>
      <c r="B30" s="664">
        <v>2250</v>
      </c>
      <c r="C30" s="662" t="s">
        <v>27</v>
      </c>
      <c r="D30" s="662" t="s">
        <v>27</v>
      </c>
      <c r="E30" s="662" t="s">
        <v>27</v>
      </c>
      <c r="F30" s="282">
        <v>0</v>
      </c>
      <c r="G30" s="282">
        <v>0</v>
      </c>
      <c r="H30" s="282">
        <v>0</v>
      </c>
      <c r="I30" s="282">
        <v>0</v>
      </c>
      <c r="J30" s="282">
        <v>0</v>
      </c>
      <c r="K30" s="282">
        <v>0</v>
      </c>
      <c r="L30" s="282">
        <v>0</v>
      </c>
    </row>
    <row r="31" spans="1:12" ht="12" customHeight="1" thickTop="1" thickBot="1" x14ac:dyDescent="0.3">
      <c r="A31" s="667" t="s">
        <v>685</v>
      </c>
      <c r="B31" s="664">
        <v>2260</v>
      </c>
      <c r="C31" s="662" t="s">
        <v>27</v>
      </c>
      <c r="D31" s="662" t="s">
        <v>27</v>
      </c>
      <c r="E31" s="662" t="s">
        <v>27</v>
      </c>
      <c r="F31" s="282">
        <v>0</v>
      </c>
      <c r="G31" s="282">
        <v>0</v>
      </c>
      <c r="H31" s="282">
        <v>0</v>
      </c>
      <c r="I31" s="282">
        <v>0</v>
      </c>
      <c r="J31" s="282">
        <v>0</v>
      </c>
      <c r="K31" s="282">
        <v>0</v>
      </c>
      <c r="L31" s="282">
        <v>0</v>
      </c>
    </row>
    <row r="32" spans="1:12" ht="12" customHeight="1" thickTop="1" thickBot="1" x14ac:dyDescent="0.3">
      <c r="A32" s="663" t="s">
        <v>49</v>
      </c>
      <c r="B32" s="664">
        <v>2270</v>
      </c>
      <c r="C32" s="662" t="s">
        <v>27</v>
      </c>
      <c r="D32" s="662" t="s">
        <v>27</v>
      </c>
      <c r="E32" s="662" t="s">
        <v>27</v>
      </c>
      <c r="F32" s="282">
        <v>0</v>
      </c>
      <c r="G32" s="282">
        <v>0</v>
      </c>
      <c r="H32" s="282">
        <v>0</v>
      </c>
      <c r="I32" s="282">
        <v>0</v>
      </c>
      <c r="J32" s="282">
        <v>0</v>
      </c>
      <c r="K32" s="282">
        <v>0</v>
      </c>
      <c r="L32" s="282">
        <v>0</v>
      </c>
    </row>
    <row r="33" spans="1:12" ht="21.6" thickTop="1" thickBot="1" x14ac:dyDescent="0.3">
      <c r="A33" s="667" t="s">
        <v>55</v>
      </c>
      <c r="B33" s="664">
        <v>2280</v>
      </c>
      <c r="C33" s="662" t="s">
        <v>27</v>
      </c>
      <c r="D33" s="662" t="s">
        <v>27</v>
      </c>
      <c r="E33" s="662" t="s">
        <v>27</v>
      </c>
      <c r="F33" s="282">
        <v>0</v>
      </c>
      <c r="G33" s="282">
        <v>0</v>
      </c>
      <c r="H33" s="282">
        <v>0</v>
      </c>
      <c r="I33" s="282">
        <v>0</v>
      </c>
      <c r="J33" s="282">
        <v>0</v>
      </c>
      <c r="K33" s="282">
        <v>0</v>
      </c>
      <c r="L33" s="282">
        <v>0</v>
      </c>
    </row>
    <row r="34" spans="1:12" ht="21.6" thickTop="1" thickBot="1" x14ac:dyDescent="0.3">
      <c r="A34" s="667" t="s">
        <v>62</v>
      </c>
      <c r="B34" s="664">
        <v>2610</v>
      </c>
      <c r="C34" s="662" t="s">
        <v>27</v>
      </c>
      <c r="D34" s="662" t="s">
        <v>27</v>
      </c>
      <c r="E34" s="662" t="s">
        <v>27</v>
      </c>
      <c r="F34" s="282">
        <v>0</v>
      </c>
      <c r="G34" s="282">
        <v>0</v>
      </c>
      <c r="H34" s="282">
        <v>0</v>
      </c>
      <c r="I34" s="282">
        <v>0</v>
      </c>
      <c r="J34" s="282">
        <v>0</v>
      </c>
      <c r="K34" s="282">
        <v>0</v>
      </c>
      <c r="L34" s="282">
        <v>0</v>
      </c>
    </row>
    <row r="35" spans="1:12" ht="15" thickTop="1" thickBot="1" x14ac:dyDescent="0.3">
      <c r="A35" s="667" t="s">
        <v>63</v>
      </c>
      <c r="B35" s="664">
        <v>2620</v>
      </c>
      <c r="C35" s="662" t="s">
        <v>27</v>
      </c>
      <c r="D35" s="662" t="s">
        <v>27</v>
      </c>
      <c r="E35" s="662" t="s">
        <v>27</v>
      </c>
      <c r="F35" s="282">
        <v>0</v>
      </c>
      <c r="G35" s="282">
        <v>0</v>
      </c>
      <c r="H35" s="282">
        <v>0</v>
      </c>
      <c r="I35" s="282">
        <v>0</v>
      </c>
      <c r="J35" s="282">
        <v>0</v>
      </c>
      <c r="K35" s="282">
        <v>0</v>
      </c>
      <c r="L35" s="282">
        <v>0</v>
      </c>
    </row>
    <row r="36" spans="1:12" ht="21.6" thickTop="1" thickBot="1" x14ac:dyDescent="0.3">
      <c r="A36" s="663" t="s">
        <v>686</v>
      </c>
      <c r="B36" s="664">
        <v>2630</v>
      </c>
      <c r="C36" s="662" t="s">
        <v>27</v>
      </c>
      <c r="D36" s="662" t="s">
        <v>27</v>
      </c>
      <c r="E36" s="662" t="s">
        <v>27</v>
      </c>
      <c r="F36" s="282">
        <v>0</v>
      </c>
      <c r="G36" s="282">
        <v>0</v>
      </c>
      <c r="H36" s="282">
        <v>0</v>
      </c>
      <c r="I36" s="282">
        <v>0</v>
      </c>
      <c r="J36" s="282">
        <v>0</v>
      </c>
      <c r="K36" s="282">
        <v>0</v>
      </c>
      <c r="L36" s="282">
        <v>0</v>
      </c>
    </row>
    <row r="37" spans="1:12" ht="12.75" customHeight="1" thickTop="1" thickBot="1" x14ac:dyDescent="0.3">
      <c r="A37" s="668" t="s">
        <v>65</v>
      </c>
      <c r="B37" s="669">
        <v>2700</v>
      </c>
      <c r="C37" s="662" t="s">
        <v>27</v>
      </c>
      <c r="D37" s="662" t="s">
        <v>27</v>
      </c>
      <c r="E37" s="662" t="s">
        <v>27</v>
      </c>
      <c r="F37" s="282">
        <v>0</v>
      </c>
      <c r="G37" s="282">
        <v>0</v>
      </c>
      <c r="H37" s="282">
        <v>0</v>
      </c>
      <c r="I37" s="282">
        <v>0</v>
      </c>
      <c r="J37" s="282">
        <v>0</v>
      </c>
      <c r="K37" s="282">
        <v>0</v>
      </c>
      <c r="L37" s="282">
        <v>0</v>
      </c>
    </row>
    <row r="38" spans="1:12" ht="12.75" customHeight="1" thickTop="1" thickBot="1" x14ac:dyDescent="0.3">
      <c r="A38" s="670" t="s">
        <v>69</v>
      </c>
      <c r="B38" s="294">
        <v>2800</v>
      </c>
      <c r="C38" s="662" t="s">
        <v>27</v>
      </c>
      <c r="D38" s="662" t="s">
        <v>27</v>
      </c>
      <c r="E38" s="662" t="s">
        <v>27</v>
      </c>
      <c r="F38" s="282">
        <v>0</v>
      </c>
      <c r="G38" s="282">
        <v>0</v>
      </c>
      <c r="H38" s="282">
        <v>0</v>
      </c>
      <c r="I38" s="282">
        <v>0</v>
      </c>
      <c r="J38" s="282">
        <v>0</v>
      </c>
      <c r="K38" s="282">
        <v>0</v>
      </c>
      <c r="L38" s="282">
        <v>0</v>
      </c>
    </row>
    <row r="39" spans="1:12" ht="12.75" customHeight="1" thickTop="1" thickBot="1" x14ac:dyDescent="0.3">
      <c r="A39" s="671" t="s">
        <v>185</v>
      </c>
      <c r="B39" s="660">
        <v>3000</v>
      </c>
      <c r="C39" s="662" t="s">
        <v>27</v>
      </c>
      <c r="D39" s="662" t="s">
        <v>27</v>
      </c>
      <c r="E39" s="662" t="s">
        <v>27</v>
      </c>
      <c r="F39" s="282">
        <v>0</v>
      </c>
      <c r="G39" s="282">
        <v>0</v>
      </c>
      <c r="H39" s="282">
        <v>0</v>
      </c>
      <c r="I39" s="282">
        <v>0</v>
      </c>
      <c r="J39" s="282">
        <v>0</v>
      </c>
      <c r="K39" s="282">
        <v>0</v>
      </c>
      <c r="L39" s="282">
        <v>0</v>
      </c>
    </row>
    <row r="40" spans="1:12" ht="12.75" customHeight="1" thickTop="1" x14ac:dyDescent="0.25">
      <c r="A40" s="122"/>
      <c r="B40" s="672"/>
      <c r="C40" s="672"/>
      <c r="D40" s="672"/>
      <c r="E40" s="672"/>
      <c r="F40" s="673"/>
      <c r="G40" s="674"/>
      <c r="H40" s="674"/>
      <c r="I40" s="674"/>
      <c r="J40" s="674"/>
      <c r="K40" s="674"/>
      <c r="L40" s="674"/>
    </row>
    <row r="41" spans="1:12" x14ac:dyDescent="0.25">
      <c r="A41" s="562"/>
      <c r="B41" s="352" t="str">
        <f>[3]ЗАПОЛНИТЬ!$F$30</f>
        <v>Начальник</v>
      </c>
      <c r="C41" s="76"/>
      <c r="D41" s="76"/>
      <c r="E41" s="146"/>
      <c r="F41" s="146"/>
      <c r="H41" s="110" t="str">
        <f>[3]ЗАПОЛНИТЬ!$F$26</f>
        <v>Л. О. Темченко</v>
      </c>
      <c r="I41" s="110"/>
      <c r="J41" s="110"/>
      <c r="K41" s="110"/>
    </row>
    <row r="42" spans="1:12" x14ac:dyDescent="0.25">
      <c r="B42" s="352"/>
      <c r="C42" s="76"/>
      <c r="D42" s="76"/>
      <c r="E42" s="147" t="s">
        <v>97</v>
      </c>
      <c r="F42" s="147"/>
      <c r="H42" s="113" t="s">
        <v>98</v>
      </c>
      <c r="I42" s="113"/>
    </row>
    <row r="43" spans="1:12" x14ac:dyDescent="0.25">
      <c r="B43" s="352" t="str">
        <f>[3]ЗАПОЛНИТЬ!$F$31</f>
        <v>Головний бухгалтер</v>
      </c>
      <c r="C43" s="76"/>
      <c r="D43" s="76"/>
      <c r="E43" s="146"/>
      <c r="F43" s="146"/>
      <c r="H43" s="110" t="str">
        <f>[3]ЗАПОЛНИТЬ!$F$28</f>
        <v>А. М. Трусевич</v>
      </c>
      <c r="I43" s="110"/>
      <c r="J43" s="110"/>
      <c r="K43" s="110"/>
    </row>
    <row r="44" spans="1:12" x14ac:dyDescent="0.25">
      <c r="A44" s="3" t="str">
        <f>[3]ЗАПОЛНИТЬ!$C$19</f>
        <v>"12" січня 2016</v>
      </c>
      <c r="E44" s="147" t="s">
        <v>97</v>
      </c>
      <c r="F44" s="147"/>
      <c r="H44" s="113" t="s">
        <v>98</v>
      </c>
      <c r="I44" s="113"/>
    </row>
  </sheetData>
  <mergeCells count="35">
    <mergeCell ref="E42:F42"/>
    <mergeCell ref="H42:I42"/>
    <mergeCell ref="E43:F43"/>
    <mergeCell ref="H43:K43"/>
    <mergeCell ref="E44:F44"/>
    <mergeCell ref="H44:I44"/>
    <mergeCell ref="G18:G19"/>
    <mergeCell ref="H18:I18"/>
    <mergeCell ref="J18:J19"/>
    <mergeCell ref="K18:L18"/>
    <mergeCell ref="E41:F41"/>
    <mergeCell ref="H41:K41"/>
    <mergeCell ref="A16:A19"/>
    <mergeCell ref="B16:B19"/>
    <mergeCell ref="C16:E16"/>
    <mergeCell ref="F16:L16"/>
    <mergeCell ref="C17:C19"/>
    <mergeCell ref="D17:D19"/>
    <mergeCell ref="E17:E19"/>
    <mergeCell ref="F17:F19"/>
    <mergeCell ref="G17:I17"/>
    <mergeCell ref="J17:L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workbookViewId="0">
      <selection sqref="A1:XFD1048576"/>
    </sheetView>
  </sheetViews>
  <sheetFormatPr defaultColWidth="9.109375" defaultRowHeight="13.8" x14ac:dyDescent="0.25"/>
  <cols>
    <col min="1" max="1" width="48.44140625" style="3" customWidth="1"/>
    <col min="2" max="2" width="5.33203125" style="3" customWidth="1"/>
    <col min="3" max="3" width="10" style="3" customWidth="1"/>
    <col min="4" max="4" width="11.33203125" style="3" customWidth="1"/>
    <col min="5" max="5" width="10.33203125" style="3" customWidth="1"/>
    <col min="6" max="6" width="8" style="3" customWidth="1"/>
    <col min="7" max="7" width="8.88671875" style="3" customWidth="1"/>
    <col min="8" max="8" width="9.109375" style="3" customWidth="1"/>
    <col min="9" max="9" width="10.44140625" style="3" customWidth="1"/>
    <col min="10" max="10" width="8.6640625" style="3" customWidth="1"/>
    <col min="11" max="12" width="11.44140625" style="3" customWidth="1"/>
    <col min="13" max="256" width="9.109375" style="3"/>
    <col min="257" max="257" width="48.44140625" style="3" customWidth="1"/>
    <col min="258" max="258" width="5.33203125" style="3" customWidth="1"/>
    <col min="259" max="259" width="10" style="3" customWidth="1"/>
    <col min="260" max="260" width="11.33203125" style="3" customWidth="1"/>
    <col min="261" max="261" width="10.33203125" style="3" customWidth="1"/>
    <col min="262" max="262" width="8" style="3" customWidth="1"/>
    <col min="263" max="263" width="8.88671875" style="3" customWidth="1"/>
    <col min="264" max="264" width="9.109375" style="3" customWidth="1"/>
    <col min="265" max="265" width="10.44140625" style="3" customWidth="1"/>
    <col min="266" max="266" width="8.6640625" style="3" customWidth="1"/>
    <col min="267" max="268" width="11.44140625" style="3" customWidth="1"/>
    <col min="269" max="512" width="9.109375" style="3"/>
    <col min="513" max="513" width="48.44140625" style="3" customWidth="1"/>
    <col min="514" max="514" width="5.33203125" style="3" customWidth="1"/>
    <col min="515" max="515" width="10" style="3" customWidth="1"/>
    <col min="516" max="516" width="11.33203125" style="3" customWidth="1"/>
    <col min="517" max="517" width="10.33203125" style="3" customWidth="1"/>
    <col min="518" max="518" width="8" style="3" customWidth="1"/>
    <col min="519" max="519" width="8.88671875" style="3" customWidth="1"/>
    <col min="520" max="520" width="9.109375" style="3" customWidth="1"/>
    <col min="521" max="521" width="10.44140625" style="3" customWidth="1"/>
    <col min="522" max="522" width="8.6640625" style="3" customWidth="1"/>
    <col min="523" max="524" width="11.44140625" style="3" customWidth="1"/>
    <col min="525" max="768" width="9.109375" style="3"/>
    <col min="769" max="769" width="48.44140625" style="3" customWidth="1"/>
    <col min="770" max="770" width="5.33203125" style="3" customWidth="1"/>
    <col min="771" max="771" width="10" style="3" customWidth="1"/>
    <col min="772" max="772" width="11.33203125" style="3" customWidth="1"/>
    <col min="773" max="773" width="10.33203125" style="3" customWidth="1"/>
    <col min="774" max="774" width="8" style="3" customWidth="1"/>
    <col min="775" max="775" width="8.88671875" style="3" customWidth="1"/>
    <col min="776" max="776" width="9.109375" style="3" customWidth="1"/>
    <col min="777" max="777" width="10.44140625" style="3" customWidth="1"/>
    <col min="778" max="778" width="8.6640625" style="3" customWidth="1"/>
    <col min="779" max="780" width="11.44140625" style="3" customWidth="1"/>
    <col min="781" max="1024" width="9.109375" style="3"/>
    <col min="1025" max="1025" width="48.44140625" style="3" customWidth="1"/>
    <col min="1026" max="1026" width="5.33203125" style="3" customWidth="1"/>
    <col min="1027" max="1027" width="10" style="3" customWidth="1"/>
    <col min="1028" max="1028" width="11.33203125" style="3" customWidth="1"/>
    <col min="1029" max="1029" width="10.33203125" style="3" customWidth="1"/>
    <col min="1030" max="1030" width="8" style="3" customWidth="1"/>
    <col min="1031" max="1031" width="8.88671875" style="3" customWidth="1"/>
    <col min="1032" max="1032" width="9.109375" style="3" customWidth="1"/>
    <col min="1033" max="1033" width="10.44140625" style="3" customWidth="1"/>
    <col min="1034" max="1034" width="8.6640625" style="3" customWidth="1"/>
    <col min="1035" max="1036" width="11.44140625" style="3" customWidth="1"/>
    <col min="1037" max="1280" width="9.109375" style="3"/>
    <col min="1281" max="1281" width="48.44140625" style="3" customWidth="1"/>
    <col min="1282" max="1282" width="5.33203125" style="3" customWidth="1"/>
    <col min="1283" max="1283" width="10" style="3" customWidth="1"/>
    <col min="1284" max="1284" width="11.33203125" style="3" customWidth="1"/>
    <col min="1285" max="1285" width="10.33203125" style="3" customWidth="1"/>
    <col min="1286" max="1286" width="8" style="3" customWidth="1"/>
    <col min="1287" max="1287" width="8.88671875" style="3" customWidth="1"/>
    <col min="1288" max="1288" width="9.109375" style="3" customWidth="1"/>
    <col min="1289" max="1289" width="10.44140625" style="3" customWidth="1"/>
    <col min="1290" max="1290" width="8.6640625" style="3" customWidth="1"/>
    <col min="1291" max="1292" width="11.44140625" style="3" customWidth="1"/>
    <col min="1293" max="1536" width="9.109375" style="3"/>
    <col min="1537" max="1537" width="48.44140625" style="3" customWidth="1"/>
    <col min="1538" max="1538" width="5.33203125" style="3" customWidth="1"/>
    <col min="1539" max="1539" width="10" style="3" customWidth="1"/>
    <col min="1540" max="1540" width="11.33203125" style="3" customWidth="1"/>
    <col min="1541" max="1541" width="10.33203125" style="3" customWidth="1"/>
    <col min="1542" max="1542" width="8" style="3" customWidth="1"/>
    <col min="1543" max="1543" width="8.88671875" style="3" customWidth="1"/>
    <col min="1544" max="1544" width="9.109375" style="3" customWidth="1"/>
    <col min="1545" max="1545" width="10.44140625" style="3" customWidth="1"/>
    <col min="1546" max="1546" width="8.6640625" style="3" customWidth="1"/>
    <col min="1547" max="1548" width="11.44140625" style="3" customWidth="1"/>
    <col min="1549" max="1792" width="9.109375" style="3"/>
    <col min="1793" max="1793" width="48.44140625" style="3" customWidth="1"/>
    <col min="1794" max="1794" width="5.33203125" style="3" customWidth="1"/>
    <col min="1795" max="1795" width="10" style="3" customWidth="1"/>
    <col min="1796" max="1796" width="11.33203125" style="3" customWidth="1"/>
    <col min="1797" max="1797" width="10.33203125" style="3" customWidth="1"/>
    <col min="1798" max="1798" width="8" style="3" customWidth="1"/>
    <col min="1799" max="1799" width="8.88671875" style="3" customWidth="1"/>
    <col min="1800" max="1800" width="9.109375" style="3" customWidth="1"/>
    <col min="1801" max="1801" width="10.44140625" style="3" customWidth="1"/>
    <col min="1802" max="1802" width="8.6640625" style="3" customWidth="1"/>
    <col min="1803" max="1804" width="11.44140625" style="3" customWidth="1"/>
    <col min="1805" max="2048" width="9.109375" style="3"/>
    <col min="2049" max="2049" width="48.44140625" style="3" customWidth="1"/>
    <col min="2050" max="2050" width="5.33203125" style="3" customWidth="1"/>
    <col min="2051" max="2051" width="10" style="3" customWidth="1"/>
    <col min="2052" max="2052" width="11.33203125" style="3" customWidth="1"/>
    <col min="2053" max="2053" width="10.33203125" style="3" customWidth="1"/>
    <col min="2054" max="2054" width="8" style="3" customWidth="1"/>
    <col min="2055" max="2055" width="8.88671875" style="3" customWidth="1"/>
    <col min="2056" max="2056" width="9.109375" style="3" customWidth="1"/>
    <col min="2057" max="2057" width="10.44140625" style="3" customWidth="1"/>
    <col min="2058" max="2058" width="8.6640625" style="3" customWidth="1"/>
    <col min="2059" max="2060" width="11.44140625" style="3" customWidth="1"/>
    <col min="2061" max="2304" width="9.109375" style="3"/>
    <col min="2305" max="2305" width="48.44140625" style="3" customWidth="1"/>
    <col min="2306" max="2306" width="5.33203125" style="3" customWidth="1"/>
    <col min="2307" max="2307" width="10" style="3" customWidth="1"/>
    <col min="2308" max="2308" width="11.33203125" style="3" customWidth="1"/>
    <col min="2309" max="2309" width="10.33203125" style="3" customWidth="1"/>
    <col min="2310" max="2310" width="8" style="3" customWidth="1"/>
    <col min="2311" max="2311" width="8.88671875" style="3" customWidth="1"/>
    <col min="2312" max="2312" width="9.109375" style="3" customWidth="1"/>
    <col min="2313" max="2313" width="10.44140625" style="3" customWidth="1"/>
    <col min="2314" max="2314" width="8.6640625" style="3" customWidth="1"/>
    <col min="2315" max="2316" width="11.44140625" style="3" customWidth="1"/>
    <col min="2317" max="2560" width="9.109375" style="3"/>
    <col min="2561" max="2561" width="48.44140625" style="3" customWidth="1"/>
    <col min="2562" max="2562" width="5.33203125" style="3" customWidth="1"/>
    <col min="2563" max="2563" width="10" style="3" customWidth="1"/>
    <col min="2564" max="2564" width="11.33203125" style="3" customWidth="1"/>
    <col min="2565" max="2565" width="10.33203125" style="3" customWidth="1"/>
    <col min="2566" max="2566" width="8" style="3" customWidth="1"/>
    <col min="2567" max="2567" width="8.88671875" style="3" customWidth="1"/>
    <col min="2568" max="2568" width="9.109375" style="3" customWidth="1"/>
    <col min="2569" max="2569" width="10.44140625" style="3" customWidth="1"/>
    <col min="2570" max="2570" width="8.6640625" style="3" customWidth="1"/>
    <col min="2571" max="2572" width="11.44140625" style="3" customWidth="1"/>
    <col min="2573" max="2816" width="9.109375" style="3"/>
    <col min="2817" max="2817" width="48.44140625" style="3" customWidth="1"/>
    <col min="2818" max="2818" width="5.33203125" style="3" customWidth="1"/>
    <col min="2819" max="2819" width="10" style="3" customWidth="1"/>
    <col min="2820" max="2820" width="11.33203125" style="3" customWidth="1"/>
    <col min="2821" max="2821" width="10.33203125" style="3" customWidth="1"/>
    <col min="2822" max="2822" width="8" style="3" customWidth="1"/>
    <col min="2823" max="2823" width="8.88671875" style="3" customWidth="1"/>
    <col min="2824" max="2824" width="9.109375" style="3" customWidth="1"/>
    <col min="2825" max="2825" width="10.44140625" style="3" customWidth="1"/>
    <col min="2826" max="2826" width="8.6640625" style="3" customWidth="1"/>
    <col min="2827" max="2828" width="11.44140625" style="3" customWidth="1"/>
    <col min="2829" max="3072" width="9.109375" style="3"/>
    <col min="3073" max="3073" width="48.44140625" style="3" customWidth="1"/>
    <col min="3074" max="3074" width="5.33203125" style="3" customWidth="1"/>
    <col min="3075" max="3075" width="10" style="3" customWidth="1"/>
    <col min="3076" max="3076" width="11.33203125" style="3" customWidth="1"/>
    <col min="3077" max="3077" width="10.33203125" style="3" customWidth="1"/>
    <col min="3078" max="3078" width="8" style="3" customWidth="1"/>
    <col min="3079" max="3079" width="8.88671875" style="3" customWidth="1"/>
    <col min="3080" max="3080" width="9.109375" style="3" customWidth="1"/>
    <col min="3081" max="3081" width="10.44140625" style="3" customWidth="1"/>
    <col min="3082" max="3082" width="8.6640625" style="3" customWidth="1"/>
    <col min="3083" max="3084" width="11.44140625" style="3" customWidth="1"/>
    <col min="3085" max="3328" width="9.109375" style="3"/>
    <col min="3329" max="3329" width="48.44140625" style="3" customWidth="1"/>
    <col min="3330" max="3330" width="5.33203125" style="3" customWidth="1"/>
    <col min="3331" max="3331" width="10" style="3" customWidth="1"/>
    <col min="3332" max="3332" width="11.33203125" style="3" customWidth="1"/>
    <col min="3333" max="3333" width="10.33203125" style="3" customWidth="1"/>
    <col min="3334" max="3334" width="8" style="3" customWidth="1"/>
    <col min="3335" max="3335" width="8.88671875" style="3" customWidth="1"/>
    <col min="3336" max="3336" width="9.109375" style="3" customWidth="1"/>
    <col min="3337" max="3337" width="10.44140625" style="3" customWidth="1"/>
    <col min="3338" max="3338" width="8.6640625" style="3" customWidth="1"/>
    <col min="3339" max="3340" width="11.44140625" style="3" customWidth="1"/>
    <col min="3341" max="3584" width="9.109375" style="3"/>
    <col min="3585" max="3585" width="48.44140625" style="3" customWidth="1"/>
    <col min="3586" max="3586" width="5.33203125" style="3" customWidth="1"/>
    <col min="3587" max="3587" width="10" style="3" customWidth="1"/>
    <col min="3588" max="3588" width="11.33203125" style="3" customWidth="1"/>
    <col min="3589" max="3589" width="10.33203125" style="3" customWidth="1"/>
    <col min="3590" max="3590" width="8" style="3" customWidth="1"/>
    <col min="3591" max="3591" width="8.88671875" style="3" customWidth="1"/>
    <col min="3592" max="3592" width="9.109375" style="3" customWidth="1"/>
    <col min="3593" max="3593" width="10.44140625" style="3" customWidth="1"/>
    <col min="3594" max="3594" width="8.6640625" style="3" customWidth="1"/>
    <col min="3595" max="3596" width="11.44140625" style="3" customWidth="1"/>
    <col min="3597" max="3840" width="9.109375" style="3"/>
    <col min="3841" max="3841" width="48.44140625" style="3" customWidth="1"/>
    <col min="3842" max="3842" width="5.33203125" style="3" customWidth="1"/>
    <col min="3843" max="3843" width="10" style="3" customWidth="1"/>
    <col min="3844" max="3844" width="11.33203125" style="3" customWidth="1"/>
    <col min="3845" max="3845" width="10.33203125" style="3" customWidth="1"/>
    <col min="3846" max="3846" width="8" style="3" customWidth="1"/>
    <col min="3847" max="3847" width="8.88671875" style="3" customWidth="1"/>
    <col min="3848" max="3848" width="9.109375" style="3" customWidth="1"/>
    <col min="3849" max="3849" width="10.44140625" style="3" customWidth="1"/>
    <col min="3850" max="3850" width="8.6640625" style="3" customWidth="1"/>
    <col min="3851" max="3852" width="11.44140625" style="3" customWidth="1"/>
    <col min="3853" max="4096" width="9.109375" style="3"/>
    <col min="4097" max="4097" width="48.44140625" style="3" customWidth="1"/>
    <col min="4098" max="4098" width="5.33203125" style="3" customWidth="1"/>
    <col min="4099" max="4099" width="10" style="3" customWidth="1"/>
    <col min="4100" max="4100" width="11.33203125" style="3" customWidth="1"/>
    <col min="4101" max="4101" width="10.33203125" style="3" customWidth="1"/>
    <col min="4102" max="4102" width="8" style="3" customWidth="1"/>
    <col min="4103" max="4103" width="8.88671875" style="3" customWidth="1"/>
    <col min="4104" max="4104" width="9.109375" style="3" customWidth="1"/>
    <col min="4105" max="4105" width="10.44140625" style="3" customWidth="1"/>
    <col min="4106" max="4106" width="8.6640625" style="3" customWidth="1"/>
    <col min="4107" max="4108" width="11.44140625" style="3" customWidth="1"/>
    <col min="4109" max="4352" width="9.109375" style="3"/>
    <col min="4353" max="4353" width="48.44140625" style="3" customWidth="1"/>
    <col min="4354" max="4354" width="5.33203125" style="3" customWidth="1"/>
    <col min="4355" max="4355" width="10" style="3" customWidth="1"/>
    <col min="4356" max="4356" width="11.33203125" style="3" customWidth="1"/>
    <col min="4357" max="4357" width="10.33203125" style="3" customWidth="1"/>
    <col min="4358" max="4358" width="8" style="3" customWidth="1"/>
    <col min="4359" max="4359" width="8.88671875" style="3" customWidth="1"/>
    <col min="4360" max="4360" width="9.109375" style="3" customWidth="1"/>
    <col min="4361" max="4361" width="10.44140625" style="3" customWidth="1"/>
    <col min="4362" max="4362" width="8.6640625" style="3" customWidth="1"/>
    <col min="4363" max="4364" width="11.44140625" style="3" customWidth="1"/>
    <col min="4365" max="4608" width="9.109375" style="3"/>
    <col min="4609" max="4609" width="48.44140625" style="3" customWidth="1"/>
    <col min="4610" max="4610" width="5.33203125" style="3" customWidth="1"/>
    <col min="4611" max="4611" width="10" style="3" customWidth="1"/>
    <col min="4612" max="4612" width="11.33203125" style="3" customWidth="1"/>
    <col min="4613" max="4613" width="10.33203125" style="3" customWidth="1"/>
    <col min="4614" max="4614" width="8" style="3" customWidth="1"/>
    <col min="4615" max="4615" width="8.88671875" style="3" customWidth="1"/>
    <col min="4616" max="4616" width="9.109375" style="3" customWidth="1"/>
    <col min="4617" max="4617" width="10.44140625" style="3" customWidth="1"/>
    <col min="4618" max="4618" width="8.6640625" style="3" customWidth="1"/>
    <col min="4619" max="4620" width="11.44140625" style="3" customWidth="1"/>
    <col min="4621" max="4864" width="9.109375" style="3"/>
    <col min="4865" max="4865" width="48.44140625" style="3" customWidth="1"/>
    <col min="4866" max="4866" width="5.33203125" style="3" customWidth="1"/>
    <col min="4867" max="4867" width="10" style="3" customWidth="1"/>
    <col min="4868" max="4868" width="11.33203125" style="3" customWidth="1"/>
    <col min="4869" max="4869" width="10.33203125" style="3" customWidth="1"/>
    <col min="4870" max="4870" width="8" style="3" customWidth="1"/>
    <col min="4871" max="4871" width="8.88671875" style="3" customWidth="1"/>
    <col min="4872" max="4872" width="9.109375" style="3" customWidth="1"/>
    <col min="4873" max="4873" width="10.44140625" style="3" customWidth="1"/>
    <col min="4874" max="4874" width="8.6640625" style="3" customWidth="1"/>
    <col min="4875" max="4876" width="11.44140625" style="3" customWidth="1"/>
    <col min="4877" max="5120" width="9.109375" style="3"/>
    <col min="5121" max="5121" width="48.44140625" style="3" customWidth="1"/>
    <col min="5122" max="5122" width="5.33203125" style="3" customWidth="1"/>
    <col min="5123" max="5123" width="10" style="3" customWidth="1"/>
    <col min="5124" max="5124" width="11.33203125" style="3" customWidth="1"/>
    <col min="5125" max="5125" width="10.33203125" style="3" customWidth="1"/>
    <col min="5126" max="5126" width="8" style="3" customWidth="1"/>
    <col min="5127" max="5127" width="8.88671875" style="3" customWidth="1"/>
    <col min="5128" max="5128" width="9.109375" style="3" customWidth="1"/>
    <col min="5129" max="5129" width="10.44140625" style="3" customWidth="1"/>
    <col min="5130" max="5130" width="8.6640625" style="3" customWidth="1"/>
    <col min="5131" max="5132" width="11.44140625" style="3" customWidth="1"/>
    <col min="5133" max="5376" width="9.109375" style="3"/>
    <col min="5377" max="5377" width="48.44140625" style="3" customWidth="1"/>
    <col min="5378" max="5378" width="5.33203125" style="3" customWidth="1"/>
    <col min="5379" max="5379" width="10" style="3" customWidth="1"/>
    <col min="5380" max="5380" width="11.33203125" style="3" customWidth="1"/>
    <col min="5381" max="5381" width="10.33203125" style="3" customWidth="1"/>
    <col min="5382" max="5382" width="8" style="3" customWidth="1"/>
    <col min="5383" max="5383" width="8.88671875" style="3" customWidth="1"/>
    <col min="5384" max="5384" width="9.109375" style="3" customWidth="1"/>
    <col min="5385" max="5385" width="10.44140625" style="3" customWidth="1"/>
    <col min="5386" max="5386" width="8.6640625" style="3" customWidth="1"/>
    <col min="5387" max="5388" width="11.44140625" style="3" customWidth="1"/>
    <col min="5389" max="5632" width="9.109375" style="3"/>
    <col min="5633" max="5633" width="48.44140625" style="3" customWidth="1"/>
    <col min="5634" max="5634" width="5.33203125" style="3" customWidth="1"/>
    <col min="5635" max="5635" width="10" style="3" customWidth="1"/>
    <col min="5636" max="5636" width="11.33203125" style="3" customWidth="1"/>
    <col min="5637" max="5637" width="10.33203125" style="3" customWidth="1"/>
    <col min="5638" max="5638" width="8" style="3" customWidth="1"/>
    <col min="5639" max="5639" width="8.88671875" style="3" customWidth="1"/>
    <col min="5640" max="5640" width="9.109375" style="3" customWidth="1"/>
    <col min="5641" max="5641" width="10.44140625" style="3" customWidth="1"/>
    <col min="5642" max="5642" width="8.6640625" style="3" customWidth="1"/>
    <col min="5643" max="5644" width="11.44140625" style="3" customWidth="1"/>
    <col min="5645" max="5888" width="9.109375" style="3"/>
    <col min="5889" max="5889" width="48.44140625" style="3" customWidth="1"/>
    <col min="5890" max="5890" width="5.33203125" style="3" customWidth="1"/>
    <col min="5891" max="5891" width="10" style="3" customWidth="1"/>
    <col min="5892" max="5892" width="11.33203125" style="3" customWidth="1"/>
    <col min="5893" max="5893" width="10.33203125" style="3" customWidth="1"/>
    <col min="5894" max="5894" width="8" style="3" customWidth="1"/>
    <col min="5895" max="5895" width="8.88671875" style="3" customWidth="1"/>
    <col min="5896" max="5896" width="9.109375" style="3" customWidth="1"/>
    <col min="5897" max="5897" width="10.44140625" style="3" customWidth="1"/>
    <col min="5898" max="5898" width="8.6640625" style="3" customWidth="1"/>
    <col min="5899" max="5900" width="11.44140625" style="3" customWidth="1"/>
    <col min="5901" max="6144" width="9.109375" style="3"/>
    <col min="6145" max="6145" width="48.44140625" style="3" customWidth="1"/>
    <col min="6146" max="6146" width="5.33203125" style="3" customWidth="1"/>
    <col min="6147" max="6147" width="10" style="3" customWidth="1"/>
    <col min="6148" max="6148" width="11.33203125" style="3" customWidth="1"/>
    <col min="6149" max="6149" width="10.33203125" style="3" customWidth="1"/>
    <col min="6150" max="6150" width="8" style="3" customWidth="1"/>
    <col min="6151" max="6151" width="8.88671875" style="3" customWidth="1"/>
    <col min="6152" max="6152" width="9.109375" style="3" customWidth="1"/>
    <col min="6153" max="6153" width="10.44140625" style="3" customWidth="1"/>
    <col min="6154" max="6154" width="8.6640625" style="3" customWidth="1"/>
    <col min="6155" max="6156" width="11.44140625" style="3" customWidth="1"/>
    <col min="6157" max="6400" width="9.109375" style="3"/>
    <col min="6401" max="6401" width="48.44140625" style="3" customWidth="1"/>
    <col min="6402" max="6402" width="5.33203125" style="3" customWidth="1"/>
    <col min="6403" max="6403" width="10" style="3" customWidth="1"/>
    <col min="6404" max="6404" width="11.33203125" style="3" customWidth="1"/>
    <col min="6405" max="6405" width="10.33203125" style="3" customWidth="1"/>
    <col min="6406" max="6406" width="8" style="3" customWidth="1"/>
    <col min="6407" max="6407" width="8.88671875" style="3" customWidth="1"/>
    <col min="6408" max="6408" width="9.109375" style="3" customWidth="1"/>
    <col min="6409" max="6409" width="10.44140625" style="3" customWidth="1"/>
    <col min="6410" max="6410" width="8.6640625" style="3" customWidth="1"/>
    <col min="6411" max="6412" width="11.44140625" style="3" customWidth="1"/>
    <col min="6413" max="6656" width="9.109375" style="3"/>
    <col min="6657" max="6657" width="48.44140625" style="3" customWidth="1"/>
    <col min="6658" max="6658" width="5.33203125" style="3" customWidth="1"/>
    <col min="6659" max="6659" width="10" style="3" customWidth="1"/>
    <col min="6660" max="6660" width="11.33203125" style="3" customWidth="1"/>
    <col min="6661" max="6661" width="10.33203125" style="3" customWidth="1"/>
    <col min="6662" max="6662" width="8" style="3" customWidth="1"/>
    <col min="6663" max="6663" width="8.88671875" style="3" customWidth="1"/>
    <col min="6664" max="6664" width="9.109375" style="3" customWidth="1"/>
    <col min="6665" max="6665" width="10.44140625" style="3" customWidth="1"/>
    <col min="6666" max="6666" width="8.6640625" style="3" customWidth="1"/>
    <col min="6667" max="6668" width="11.44140625" style="3" customWidth="1"/>
    <col min="6669" max="6912" width="9.109375" style="3"/>
    <col min="6913" max="6913" width="48.44140625" style="3" customWidth="1"/>
    <col min="6914" max="6914" width="5.33203125" style="3" customWidth="1"/>
    <col min="6915" max="6915" width="10" style="3" customWidth="1"/>
    <col min="6916" max="6916" width="11.33203125" style="3" customWidth="1"/>
    <col min="6917" max="6917" width="10.33203125" style="3" customWidth="1"/>
    <col min="6918" max="6918" width="8" style="3" customWidth="1"/>
    <col min="6919" max="6919" width="8.88671875" style="3" customWidth="1"/>
    <col min="6920" max="6920" width="9.109375" style="3" customWidth="1"/>
    <col min="6921" max="6921" width="10.44140625" style="3" customWidth="1"/>
    <col min="6922" max="6922" width="8.6640625" style="3" customWidth="1"/>
    <col min="6923" max="6924" width="11.44140625" style="3" customWidth="1"/>
    <col min="6925" max="7168" width="9.109375" style="3"/>
    <col min="7169" max="7169" width="48.44140625" style="3" customWidth="1"/>
    <col min="7170" max="7170" width="5.33203125" style="3" customWidth="1"/>
    <col min="7171" max="7171" width="10" style="3" customWidth="1"/>
    <col min="7172" max="7172" width="11.33203125" style="3" customWidth="1"/>
    <col min="7173" max="7173" width="10.33203125" style="3" customWidth="1"/>
    <col min="7174" max="7174" width="8" style="3" customWidth="1"/>
    <col min="7175" max="7175" width="8.88671875" style="3" customWidth="1"/>
    <col min="7176" max="7176" width="9.109375" style="3" customWidth="1"/>
    <col min="7177" max="7177" width="10.44140625" style="3" customWidth="1"/>
    <col min="7178" max="7178" width="8.6640625" style="3" customWidth="1"/>
    <col min="7179" max="7180" width="11.44140625" style="3" customWidth="1"/>
    <col min="7181" max="7424" width="9.109375" style="3"/>
    <col min="7425" max="7425" width="48.44140625" style="3" customWidth="1"/>
    <col min="7426" max="7426" width="5.33203125" style="3" customWidth="1"/>
    <col min="7427" max="7427" width="10" style="3" customWidth="1"/>
    <col min="7428" max="7428" width="11.33203125" style="3" customWidth="1"/>
    <col min="7429" max="7429" width="10.33203125" style="3" customWidth="1"/>
    <col min="7430" max="7430" width="8" style="3" customWidth="1"/>
    <col min="7431" max="7431" width="8.88671875" style="3" customWidth="1"/>
    <col min="7432" max="7432" width="9.109375" style="3" customWidth="1"/>
    <col min="7433" max="7433" width="10.44140625" style="3" customWidth="1"/>
    <col min="7434" max="7434" width="8.6640625" style="3" customWidth="1"/>
    <col min="7435" max="7436" width="11.44140625" style="3" customWidth="1"/>
    <col min="7437" max="7680" width="9.109375" style="3"/>
    <col min="7681" max="7681" width="48.44140625" style="3" customWidth="1"/>
    <col min="7682" max="7682" width="5.33203125" style="3" customWidth="1"/>
    <col min="7683" max="7683" width="10" style="3" customWidth="1"/>
    <col min="7684" max="7684" width="11.33203125" style="3" customWidth="1"/>
    <col min="7685" max="7685" width="10.33203125" style="3" customWidth="1"/>
    <col min="7686" max="7686" width="8" style="3" customWidth="1"/>
    <col min="7687" max="7687" width="8.88671875" style="3" customWidth="1"/>
    <col min="7688" max="7688" width="9.109375" style="3" customWidth="1"/>
    <col min="7689" max="7689" width="10.44140625" style="3" customWidth="1"/>
    <col min="7690" max="7690" width="8.6640625" style="3" customWidth="1"/>
    <col min="7691" max="7692" width="11.44140625" style="3" customWidth="1"/>
    <col min="7693" max="7936" width="9.109375" style="3"/>
    <col min="7937" max="7937" width="48.44140625" style="3" customWidth="1"/>
    <col min="7938" max="7938" width="5.33203125" style="3" customWidth="1"/>
    <col min="7939" max="7939" width="10" style="3" customWidth="1"/>
    <col min="7940" max="7940" width="11.33203125" style="3" customWidth="1"/>
    <col min="7941" max="7941" width="10.33203125" style="3" customWidth="1"/>
    <col min="7942" max="7942" width="8" style="3" customWidth="1"/>
    <col min="7943" max="7943" width="8.88671875" style="3" customWidth="1"/>
    <col min="7944" max="7944" width="9.109375" style="3" customWidth="1"/>
    <col min="7945" max="7945" width="10.44140625" style="3" customWidth="1"/>
    <col min="7946" max="7946" width="8.6640625" style="3" customWidth="1"/>
    <col min="7947" max="7948" width="11.44140625" style="3" customWidth="1"/>
    <col min="7949" max="8192" width="9.109375" style="3"/>
    <col min="8193" max="8193" width="48.44140625" style="3" customWidth="1"/>
    <col min="8194" max="8194" width="5.33203125" style="3" customWidth="1"/>
    <col min="8195" max="8195" width="10" style="3" customWidth="1"/>
    <col min="8196" max="8196" width="11.33203125" style="3" customWidth="1"/>
    <col min="8197" max="8197" width="10.33203125" style="3" customWidth="1"/>
    <col min="8198" max="8198" width="8" style="3" customWidth="1"/>
    <col min="8199" max="8199" width="8.88671875" style="3" customWidth="1"/>
    <col min="8200" max="8200" width="9.109375" style="3" customWidth="1"/>
    <col min="8201" max="8201" width="10.44140625" style="3" customWidth="1"/>
    <col min="8202" max="8202" width="8.6640625" style="3" customWidth="1"/>
    <col min="8203" max="8204" width="11.44140625" style="3" customWidth="1"/>
    <col min="8205" max="8448" width="9.109375" style="3"/>
    <col min="8449" max="8449" width="48.44140625" style="3" customWidth="1"/>
    <col min="8450" max="8450" width="5.33203125" style="3" customWidth="1"/>
    <col min="8451" max="8451" width="10" style="3" customWidth="1"/>
    <col min="8452" max="8452" width="11.33203125" style="3" customWidth="1"/>
    <col min="8453" max="8453" width="10.33203125" style="3" customWidth="1"/>
    <col min="8454" max="8454" width="8" style="3" customWidth="1"/>
    <col min="8455" max="8455" width="8.88671875" style="3" customWidth="1"/>
    <col min="8456" max="8456" width="9.109375" style="3" customWidth="1"/>
    <col min="8457" max="8457" width="10.44140625" style="3" customWidth="1"/>
    <col min="8458" max="8458" width="8.6640625" style="3" customWidth="1"/>
    <col min="8459" max="8460" width="11.44140625" style="3" customWidth="1"/>
    <col min="8461" max="8704" width="9.109375" style="3"/>
    <col min="8705" max="8705" width="48.44140625" style="3" customWidth="1"/>
    <col min="8706" max="8706" width="5.33203125" style="3" customWidth="1"/>
    <col min="8707" max="8707" width="10" style="3" customWidth="1"/>
    <col min="8708" max="8708" width="11.33203125" style="3" customWidth="1"/>
    <col min="8709" max="8709" width="10.33203125" style="3" customWidth="1"/>
    <col min="8710" max="8710" width="8" style="3" customWidth="1"/>
    <col min="8711" max="8711" width="8.88671875" style="3" customWidth="1"/>
    <col min="8712" max="8712" width="9.109375" style="3" customWidth="1"/>
    <col min="8713" max="8713" width="10.44140625" style="3" customWidth="1"/>
    <col min="8714" max="8714" width="8.6640625" style="3" customWidth="1"/>
    <col min="8715" max="8716" width="11.44140625" style="3" customWidth="1"/>
    <col min="8717" max="8960" width="9.109375" style="3"/>
    <col min="8961" max="8961" width="48.44140625" style="3" customWidth="1"/>
    <col min="8962" max="8962" width="5.33203125" style="3" customWidth="1"/>
    <col min="8963" max="8963" width="10" style="3" customWidth="1"/>
    <col min="8964" max="8964" width="11.33203125" style="3" customWidth="1"/>
    <col min="8965" max="8965" width="10.33203125" style="3" customWidth="1"/>
    <col min="8966" max="8966" width="8" style="3" customWidth="1"/>
    <col min="8967" max="8967" width="8.88671875" style="3" customWidth="1"/>
    <col min="8968" max="8968" width="9.109375" style="3" customWidth="1"/>
    <col min="8969" max="8969" width="10.44140625" style="3" customWidth="1"/>
    <col min="8970" max="8970" width="8.6640625" style="3" customWidth="1"/>
    <col min="8971" max="8972" width="11.44140625" style="3" customWidth="1"/>
    <col min="8973" max="9216" width="9.109375" style="3"/>
    <col min="9217" max="9217" width="48.44140625" style="3" customWidth="1"/>
    <col min="9218" max="9218" width="5.33203125" style="3" customWidth="1"/>
    <col min="9219" max="9219" width="10" style="3" customWidth="1"/>
    <col min="9220" max="9220" width="11.33203125" style="3" customWidth="1"/>
    <col min="9221" max="9221" width="10.33203125" style="3" customWidth="1"/>
    <col min="9222" max="9222" width="8" style="3" customWidth="1"/>
    <col min="9223" max="9223" width="8.88671875" style="3" customWidth="1"/>
    <col min="9224" max="9224" width="9.109375" style="3" customWidth="1"/>
    <col min="9225" max="9225" width="10.44140625" style="3" customWidth="1"/>
    <col min="9226" max="9226" width="8.6640625" style="3" customWidth="1"/>
    <col min="9227" max="9228" width="11.44140625" style="3" customWidth="1"/>
    <col min="9229" max="9472" width="9.109375" style="3"/>
    <col min="9473" max="9473" width="48.44140625" style="3" customWidth="1"/>
    <col min="9474" max="9474" width="5.33203125" style="3" customWidth="1"/>
    <col min="9475" max="9475" width="10" style="3" customWidth="1"/>
    <col min="9476" max="9476" width="11.33203125" style="3" customWidth="1"/>
    <col min="9477" max="9477" width="10.33203125" style="3" customWidth="1"/>
    <col min="9478" max="9478" width="8" style="3" customWidth="1"/>
    <col min="9479" max="9479" width="8.88671875" style="3" customWidth="1"/>
    <col min="9480" max="9480" width="9.109375" style="3" customWidth="1"/>
    <col min="9481" max="9481" width="10.44140625" style="3" customWidth="1"/>
    <col min="9482" max="9482" width="8.6640625" style="3" customWidth="1"/>
    <col min="9483" max="9484" width="11.44140625" style="3" customWidth="1"/>
    <col min="9485" max="9728" width="9.109375" style="3"/>
    <col min="9729" max="9729" width="48.44140625" style="3" customWidth="1"/>
    <col min="9730" max="9730" width="5.33203125" style="3" customWidth="1"/>
    <col min="9731" max="9731" width="10" style="3" customWidth="1"/>
    <col min="9732" max="9732" width="11.33203125" style="3" customWidth="1"/>
    <col min="9733" max="9733" width="10.33203125" style="3" customWidth="1"/>
    <col min="9734" max="9734" width="8" style="3" customWidth="1"/>
    <col min="9735" max="9735" width="8.88671875" style="3" customWidth="1"/>
    <col min="9736" max="9736" width="9.109375" style="3" customWidth="1"/>
    <col min="9737" max="9737" width="10.44140625" style="3" customWidth="1"/>
    <col min="9738" max="9738" width="8.6640625" style="3" customWidth="1"/>
    <col min="9739" max="9740" width="11.44140625" style="3" customWidth="1"/>
    <col min="9741" max="9984" width="9.109375" style="3"/>
    <col min="9985" max="9985" width="48.44140625" style="3" customWidth="1"/>
    <col min="9986" max="9986" width="5.33203125" style="3" customWidth="1"/>
    <col min="9987" max="9987" width="10" style="3" customWidth="1"/>
    <col min="9988" max="9988" width="11.33203125" style="3" customWidth="1"/>
    <col min="9989" max="9989" width="10.33203125" style="3" customWidth="1"/>
    <col min="9990" max="9990" width="8" style="3" customWidth="1"/>
    <col min="9991" max="9991" width="8.88671875" style="3" customWidth="1"/>
    <col min="9992" max="9992" width="9.109375" style="3" customWidth="1"/>
    <col min="9993" max="9993" width="10.44140625" style="3" customWidth="1"/>
    <col min="9994" max="9994" width="8.6640625" style="3" customWidth="1"/>
    <col min="9995" max="9996" width="11.44140625" style="3" customWidth="1"/>
    <col min="9997" max="10240" width="9.109375" style="3"/>
    <col min="10241" max="10241" width="48.44140625" style="3" customWidth="1"/>
    <col min="10242" max="10242" width="5.33203125" style="3" customWidth="1"/>
    <col min="10243" max="10243" width="10" style="3" customWidth="1"/>
    <col min="10244" max="10244" width="11.33203125" style="3" customWidth="1"/>
    <col min="10245" max="10245" width="10.33203125" style="3" customWidth="1"/>
    <col min="10246" max="10246" width="8" style="3" customWidth="1"/>
    <col min="10247" max="10247" width="8.88671875" style="3" customWidth="1"/>
    <col min="10248" max="10248" width="9.109375" style="3" customWidth="1"/>
    <col min="10249" max="10249" width="10.44140625" style="3" customWidth="1"/>
    <col min="10250" max="10250" width="8.6640625" style="3" customWidth="1"/>
    <col min="10251" max="10252" width="11.44140625" style="3" customWidth="1"/>
    <col min="10253" max="10496" width="9.109375" style="3"/>
    <col min="10497" max="10497" width="48.44140625" style="3" customWidth="1"/>
    <col min="10498" max="10498" width="5.33203125" style="3" customWidth="1"/>
    <col min="10499" max="10499" width="10" style="3" customWidth="1"/>
    <col min="10500" max="10500" width="11.33203125" style="3" customWidth="1"/>
    <col min="10501" max="10501" width="10.33203125" style="3" customWidth="1"/>
    <col min="10502" max="10502" width="8" style="3" customWidth="1"/>
    <col min="10503" max="10503" width="8.88671875" style="3" customWidth="1"/>
    <col min="10504" max="10504" width="9.109375" style="3" customWidth="1"/>
    <col min="10505" max="10505" width="10.44140625" style="3" customWidth="1"/>
    <col min="10506" max="10506" width="8.6640625" style="3" customWidth="1"/>
    <col min="10507" max="10508" width="11.44140625" style="3" customWidth="1"/>
    <col min="10509" max="10752" width="9.109375" style="3"/>
    <col min="10753" max="10753" width="48.44140625" style="3" customWidth="1"/>
    <col min="10754" max="10754" width="5.33203125" style="3" customWidth="1"/>
    <col min="10755" max="10755" width="10" style="3" customWidth="1"/>
    <col min="10756" max="10756" width="11.33203125" style="3" customWidth="1"/>
    <col min="10757" max="10757" width="10.33203125" style="3" customWidth="1"/>
    <col min="10758" max="10758" width="8" style="3" customWidth="1"/>
    <col min="10759" max="10759" width="8.88671875" style="3" customWidth="1"/>
    <col min="10760" max="10760" width="9.109375" style="3" customWidth="1"/>
    <col min="10761" max="10761" width="10.44140625" style="3" customWidth="1"/>
    <col min="10762" max="10762" width="8.6640625" style="3" customWidth="1"/>
    <col min="10763" max="10764" width="11.44140625" style="3" customWidth="1"/>
    <col min="10765" max="11008" width="9.109375" style="3"/>
    <col min="11009" max="11009" width="48.44140625" style="3" customWidth="1"/>
    <col min="11010" max="11010" width="5.33203125" style="3" customWidth="1"/>
    <col min="11011" max="11011" width="10" style="3" customWidth="1"/>
    <col min="11012" max="11012" width="11.33203125" style="3" customWidth="1"/>
    <col min="11013" max="11013" width="10.33203125" style="3" customWidth="1"/>
    <col min="11014" max="11014" width="8" style="3" customWidth="1"/>
    <col min="11015" max="11015" width="8.88671875" style="3" customWidth="1"/>
    <col min="11016" max="11016" width="9.109375" style="3" customWidth="1"/>
    <col min="11017" max="11017" width="10.44140625" style="3" customWidth="1"/>
    <col min="11018" max="11018" width="8.6640625" style="3" customWidth="1"/>
    <col min="11019" max="11020" width="11.44140625" style="3" customWidth="1"/>
    <col min="11021" max="11264" width="9.109375" style="3"/>
    <col min="11265" max="11265" width="48.44140625" style="3" customWidth="1"/>
    <col min="11266" max="11266" width="5.33203125" style="3" customWidth="1"/>
    <col min="11267" max="11267" width="10" style="3" customWidth="1"/>
    <col min="11268" max="11268" width="11.33203125" style="3" customWidth="1"/>
    <col min="11269" max="11269" width="10.33203125" style="3" customWidth="1"/>
    <col min="11270" max="11270" width="8" style="3" customWidth="1"/>
    <col min="11271" max="11271" width="8.88671875" style="3" customWidth="1"/>
    <col min="11272" max="11272" width="9.109375" style="3" customWidth="1"/>
    <col min="11273" max="11273" width="10.44140625" style="3" customWidth="1"/>
    <col min="11274" max="11274" width="8.6640625" style="3" customWidth="1"/>
    <col min="11275" max="11276" width="11.44140625" style="3" customWidth="1"/>
    <col min="11277" max="11520" width="9.109375" style="3"/>
    <col min="11521" max="11521" width="48.44140625" style="3" customWidth="1"/>
    <col min="11522" max="11522" width="5.33203125" style="3" customWidth="1"/>
    <col min="11523" max="11523" width="10" style="3" customWidth="1"/>
    <col min="11524" max="11524" width="11.33203125" style="3" customWidth="1"/>
    <col min="11525" max="11525" width="10.33203125" style="3" customWidth="1"/>
    <col min="11526" max="11526" width="8" style="3" customWidth="1"/>
    <col min="11527" max="11527" width="8.88671875" style="3" customWidth="1"/>
    <col min="11528" max="11528" width="9.109375" style="3" customWidth="1"/>
    <col min="11529" max="11529" width="10.44140625" style="3" customWidth="1"/>
    <col min="11530" max="11530" width="8.6640625" style="3" customWidth="1"/>
    <col min="11531" max="11532" width="11.44140625" style="3" customWidth="1"/>
    <col min="11533" max="11776" width="9.109375" style="3"/>
    <col min="11777" max="11777" width="48.44140625" style="3" customWidth="1"/>
    <col min="11778" max="11778" width="5.33203125" style="3" customWidth="1"/>
    <col min="11779" max="11779" width="10" style="3" customWidth="1"/>
    <col min="11780" max="11780" width="11.33203125" style="3" customWidth="1"/>
    <col min="11781" max="11781" width="10.33203125" style="3" customWidth="1"/>
    <col min="11782" max="11782" width="8" style="3" customWidth="1"/>
    <col min="11783" max="11783" width="8.88671875" style="3" customWidth="1"/>
    <col min="11784" max="11784" width="9.109375" style="3" customWidth="1"/>
    <col min="11785" max="11785" width="10.44140625" style="3" customWidth="1"/>
    <col min="11786" max="11786" width="8.6640625" style="3" customWidth="1"/>
    <col min="11787" max="11788" width="11.44140625" style="3" customWidth="1"/>
    <col min="11789" max="12032" width="9.109375" style="3"/>
    <col min="12033" max="12033" width="48.44140625" style="3" customWidth="1"/>
    <col min="12034" max="12034" width="5.33203125" style="3" customWidth="1"/>
    <col min="12035" max="12035" width="10" style="3" customWidth="1"/>
    <col min="12036" max="12036" width="11.33203125" style="3" customWidth="1"/>
    <col min="12037" max="12037" width="10.33203125" style="3" customWidth="1"/>
    <col min="12038" max="12038" width="8" style="3" customWidth="1"/>
    <col min="12039" max="12039" width="8.88671875" style="3" customWidth="1"/>
    <col min="12040" max="12040" width="9.109375" style="3" customWidth="1"/>
    <col min="12041" max="12041" width="10.44140625" style="3" customWidth="1"/>
    <col min="12042" max="12042" width="8.6640625" style="3" customWidth="1"/>
    <col min="12043" max="12044" width="11.44140625" style="3" customWidth="1"/>
    <col min="12045" max="12288" width="9.109375" style="3"/>
    <col min="12289" max="12289" width="48.44140625" style="3" customWidth="1"/>
    <col min="12290" max="12290" width="5.33203125" style="3" customWidth="1"/>
    <col min="12291" max="12291" width="10" style="3" customWidth="1"/>
    <col min="12292" max="12292" width="11.33203125" style="3" customWidth="1"/>
    <col min="12293" max="12293" width="10.33203125" style="3" customWidth="1"/>
    <col min="12294" max="12294" width="8" style="3" customWidth="1"/>
    <col min="12295" max="12295" width="8.88671875" style="3" customWidth="1"/>
    <col min="12296" max="12296" width="9.109375" style="3" customWidth="1"/>
    <col min="12297" max="12297" width="10.44140625" style="3" customWidth="1"/>
    <col min="12298" max="12298" width="8.6640625" style="3" customWidth="1"/>
    <col min="12299" max="12300" width="11.44140625" style="3" customWidth="1"/>
    <col min="12301" max="12544" width="9.109375" style="3"/>
    <col min="12545" max="12545" width="48.44140625" style="3" customWidth="1"/>
    <col min="12546" max="12546" width="5.33203125" style="3" customWidth="1"/>
    <col min="12547" max="12547" width="10" style="3" customWidth="1"/>
    <col min="12548" max="12548" width="11.33203125" style="3" customWidth="1"/>
    <col min="12549" max="12549" width="10.33203125" style="3" customWidth="1"/>
    <col min="12550" max="12550" width="8" style="3" customWidth="1"/>
    <col min="12551" max="12551" width="8.88671875" style="3" customWidth="1"/>
    <col min="12552" max="12552" width="9.109375" style="3" customWidth="1"/>
    <col min="12553" max="12553" width="10.44140625" style="3" customWidth="1"/>
    <col min="12554" max="12554" width="8.6640625" style="3" customWidth="1"/>
    <col min="12555" max="12556" width="11.44140625" style="3" customWidth="1"/>
    <col min="12557" max="12800" width="9.109375" style="3"/>
    <col min="12801" max="12801" width="48.44140625" style="3" customWidth="1"/>
    <col min="12802" max="12802" width="5.33203125" style="3" customWidth="1"/>
    <col min="12803" max="12803" width="10" style="3" customWidth="1"/>
    <col min="12804" max="12804" width="11.33203125" style="3" customWidth="1"/>
    <col min="12805" max="12805" width="10.33203125" style="3" customWidth="1"/>
    <col min="12806" max="12806" width="8" style="3" customWidth="1"/>
    <col min="12807" max="12807" width="8.88671875" style="3" customWidth="1"/>
    <col min="12808" max="12808" width="9.109375" style="3" customWidth="1"/>
    <col min="12809" max="12809" width="10.44140625" style="3" customWidth="1"/>
    <col min="12810" max="12810" width="8.6640625" style="3" customWidth="1"/>
    <col min="12811" max="12812" width="11.44140625" style="3" customWidth="1"/>
    <col min="12813" max="13056" width="9.109375" style="3"/>
    <col min="13057" max="13057" width="48.44140625" style="3" customWidth="1"/>
    <col min="13058" max="13058" width="5.33203125" style="3" customWidth="1"/>
    <col min="13059" max="13059" width="10" style="3" customWidth="1"/>
    <col min="13060" max="13060" width="11.33203125" style="3" customWidth="1"/>
    <col min="13061" max="13061" width="10.33203125" style="3" customWidth="1"/>
    <col min="13062" max="13062" width="8" style="3" customWidth="1"/>
    <col min="13063" max="13063" width="8.88671875" style="3" customWidth="1"/>
    <col min="13064" max="13064" width="9.109375" style="3" customWidth="1"/>
    <col min="13065" max="13065" width="10.44140625" style="3" customWidth="1"/>
    <col min="13066" max="13066" width="8.6640625" style="3" customWidth="1"/>
    <col min="13067" max="13068" width="11.44140625" style="3" customWidth="1"/>
    <col min="13069" max="13312" width="9.109375" style="3"/>
    <col min="13313" max="13313" width="48.44140625" style="3" customWidth="1"/>
    <col min="13314" max="13314" width="5.33203125" style="3" customWidth="1"/>
    <col min="13315" max="13315" width="10" style="3" customWidth="1"/>
    <col min="13316" max="13316" width="11.33203125" style="3" customWidth="1"/>
    <col min="13317" max="13317" width="10.33203125" style="3" customWidth="1"/>
    <col min="13318" max="13318" width="8" style="3" customWidth="1"/>
    <col min="13319" max="13319" width="8.88671875" style="3" customWidth="1"/>
    <col min="13320" max="13320" width="9.109375" style="3" customWidth="1"/>
    <col min="13321" max="13321" width="10.44140625" style="3" customWidth="1"/>
    <col min="13322" max="13322" width="8.6640625" style="3" customWidth="1"/>
    <col min="13323" max="13324" width="11.44140625" style="3" customWidth="1"/>
    <col min="13325" max="13568" width="9.109375" style="3"/>
    <col min="13569" max="13569" width="48.44140625" style="3" customWidth="1"/>
    <col min="13570" max="13570" width="5.33203125" style="3" customWidth="1"/>
    <col min="13571" max="13571" width="10" style="3" customWidth="1"/>
    <col min="13572" max="13572" width="11.33203125" style="3" customWidth="1"/>
    <col min="13573" max="13573" width="10.33203125" style="3" customWidth="1"/>
    <col min="13574" max="13574" width="8" style="3" customWidth="1"/>
    <col min="13575" max="13575" width="8.88671875" style="3" customWidth="1"/>
    <col min="13576" max="13576" width="9.109375" style="3" customWidth="1"/>
    <col min="13577" max="13577" width="10.44140625" style="3" customWidth="1"/>
    <col min="13578" max="13578" width="8.6640625" style="3" customWidth="1"/>
    <col min="13579" max="13580" width="11.44140625" style="3" customWidth="1"/>
    <col min="13581" max="13824" width="9.109375" style="3"/>
    <col min="13825" max="13825" width="48.44140625" style="3" customWidth="1"/>
    <col min="13826" max="13826" width="5.33203125" style="3" customWidth="1"/>
    <col min="13827" max="13827" width="10" style="3" customWidth="1"/>
    <col min="13828" max="13828" width="11.33203125" style="3" customWidth="1"/>
    <col min="13829" max="13829" width="10.33203125" style="3" customWidth="1"/>
    <col min="13830" max="13830" width="8" style="3" customWidth="1"/>
    <col min="13831" max="13831" width="8.88671875" style="3" customWidth="1"/>
    <col min="13832" max="13832" width="9.109375" style="3" customWidth="1"/>
    <col min="13833" max="13833" width="10.44140625" style="3" customWidth="1"/>
    <col min="13834" max="13834" width="8.6640625" style="3" customWidth="1"/>
    <col min="13835" max="13836" width="11.44140625" style="3" customWidth="1"/>
    <col min="13837" max="14080" width="9.109375" style="3"/>
    <col min="14081" max="14081" width="48.44140625" style="3" customWidth="1"/>
    <col min="14082" max="14082" width="5.33203125" style="3" customWidth="1"/>
    <col min="14083" max="14083" width="10" style="3" customWidth="1"/>
    <col min="14084" max="14084" width="11.33203125" style="3" customWidth="1"/>
    <col min="14085" max="14085" width="10.33203125" style="3" customWidth="1"/>
    <col min="14086" max="14086" width="8" style="3" customWidth="1"/>
    <col min="14087" max="14087" width="8.88671875" style="3" customWidth="1"/>
    <col min="14088" max="14088" width="9.109375" style="3" customWidth="1"/>
    <col min="14089" max="14089" width="10.44140625" style="3" customWidth="1"/>
    <col min="14090" max="14090" width="8.6640625" style="3" customWidth="1"/>
    <col min="14091" max="14092" width="11.44140625" style="3" customWidth="1"/>
    <col min="14093" max="14336" width="9.109375" style="3"/>
    <col min="14337" max="14337" width="48.44140625" style="3" customWidth="1"/>
    <col min="14338" max="14338" width="5.33203125" style="3" customWidth="1"/>
    <col min="14339" max="14339" width="10" style="3" customWidth="1"/>
    <col min="14340" max="14340" width="11.33203125" style="3" customWidth="1"/>
    <col min="14341" max="14341" width="10.33203125" style="3" customWidth="1"/>
    <col min="14342" max="14342" width="8" style="3" customWidth="1"/>
    <col min="14343" max="14343" width="8.88671875" style="3" customWidth="1"/>
    <col min="14344" max="14344" width="9.109375" style="3" customWidth="1"/>
    <col min="14345" max="14345" width="10.44140625" style="3" customWidth="1"/>
    <col min="14346" max="14346" width="8.6640625" style="3" customWidth="1"/>
    <col min="14347" max="14348" width="11.44140625" style="3" customWidth="1"/>
    <col min="14349" max="14592" width="9.109375" style="3"/>
    <col min="14593" max="14593" width="48.44140625" style="3" customWidth="1"/>
    <col min="14594" max="14594" width="5.33203125" style="3" customWidth="1"/>
    <col min="14595" max="14595" width="10" style="3" customWidth="1"/>
    <col min="14596" max="14596" width="11.33203125" style="3" customWidth="1"/>
    <col min="14597" max="14597" width="10.33203125" style="3" customWidth="1"/>
    <col min="14598" max="14598" width="8" style="3" customWidth="1"/>
    <col min="14599" max="14599" width="8.88671875" style="3" customWidth="1"/>
    <col min="14600" max="14600" width="9.109375" style="3" customWidth="1"/>
    <col min="14601" max="14601" width="10.44140625" style="3" customWidth="1"/>
    <col min="14602" max="14602" width="8.6640625" style="3" customWidth="1"/>
    <col min="14603" max="14604" width="11.44140625" style="3" customWidth="1"/>
    <col min="14605" max="14848" width="9.109375" style="3"/>
    <col min="14849" max="14849" width="48.44140625" style="3" customWidth="1"/>
    <col min="14850" max="14850" width="5.33203125" style="3" customWidth="1"/>
    <col min="14851" max="14851" width="10" style="3" customWidth="1"/>
    <col min="14852" max="14852" width="11.33203125" style="3" customWidth="1"/>
    <col min="14853" max="14853" width="10.33203125" style="3" customWidth="1"/>
    <col min="14854" max="14854" width="8" style="3" customWidth="1"/>
    <col min="14855" max="14855" width="8.88671875" style="3" customWidth="1"/>
    <col min="14856" max="14856" width="9.109375" style="3" customWidth="1"/>
    <col min="14857" max="14857" width="10.44140625" style="3" customWidth="1"/>
    <col min="14858" max="14858" width="8.6640625" style="3" customWidth="1"/>
    <col min="14859" max="14860" width="11.44140625" style="3" customWidth="1"/>
    <col min="14861" max="15104" width="9.109375" style="3"/>
    <col min="15105" max="15105" width="48.44140625" style="3" customWidth="1"/>
    <col min="15106" max="15106" width="5.33203125" style="3" customWidth="1"/>
    <col min="15107" max="15107" width="10" style="3" customWidth="1"/>
    <col min="15108" max="15108" width="11.33203125" style="3" customWidth="1"/>
    <col min="15109" max="15109" width="10.33203125" style="3" customWidth="1"/>
    <col min="15110" max="15110" width="8" style="3" customWidth="1"/>
    <col min="15111" max="15111" width="8.88671875" style="3" customWidth="1"/>
    <col min="15112" max="15112" width="9.109375" style="3" customWidth="1"/>
    <col min="15113" max="15113" width="10.44140625" style="3" customWidth="1"/>
    <col min="15114" max="15114" width="8.6640625" style="3" customWidth="1"/>
    <col min="15115" max="15116" width="11.44140625" style="3" customWidth="1"/>
    <col min="15117" max="15360" width="9.109375" style="3"/>
    <col min="15361" max="15361" width="48.44140625" style="3" customWidth="1"/>
    <col min="15362" max="15362" width="5.33203125" style="3" customWidth="1"/>
    <col min="15363" max="15363" width="10" style="3" customWidth="1"/>
    <col min="15364" max="15364" width="11.33203125" style="3" customWidth="1"/>
    <col min="15365" max="15365" width="10.33203125" style="3" customWidth="1"/>
    <col min="15366" max="15366" width="8" style="3" customWidth="1"/>
    <col min="15367" max="15367" width="8.88671875" style="3" customWidth="1"/>
    <col min="15368" max="15368" width="9.109375" style="3" customWidth="1"/>
    <col min="15369" max="15369" width="10.44140625" style="3" customWidth="1"/>
    <col min="15370" max="15370" width="8.6640625" style="3" customWidth="1"/>
    <col min="15371" max="15372" width="11.44140625" style="3" customWidth="1"/>
    <col min="15373" max="15616" width="9.109375" style="3"/>
    <col min="15617" max="15617" width="48.44140625" style="3" customWidth="1"/>
    <col min="15618" max="15618" width="5.33203125" style="3" customWidth="1"/>
    <col min="15619" max="15619" width="10" style="3" customWidth="1"/>
    <col min="15620" max="15620" width="11.33203125" style="3" customWidth="1"/>
    <col min="15621" max="15621" width="10.33203125" style="3" customWidth="1"/>
    <col min="15622" max="15622" width="8" style="3" customWidth="1"/>
    <col min="15623" max="15623" width="8.88671875" style="3" customWidth="1"/>
    <col min="15624" max="15624" width="9.109375" style="3" customWidth="1"/>
    <col min="15625" max="15625" width="10.44140625" style="3" customWidth="1"/>
    <col min="15626" max="15626" width="8.6640625" style="3" customWidth="1"/>
    <col min="15627" max="15628" width="11.44140625" style="3" customWidth="1"/>
    <col min="15629" max="15872" width="9.109375" style="3"/>
    <col min="15873" max="15873" width="48.44140625" style="3" customWidth="1"/>
    <col min="15874" max="15874" width="5.33203125" style="3" customWidth="1"/>
    <col min="15875" max="15875" width="10" style="3" customWidth="1"/>
    <col min="15876" max="15876" width="11.33203125" style="3" customWidth="1"/>
    <col min="15877" max="15877" width="10.33203125" style="3" customWidth="1"/>
    <col min="15878" max="15878" width="8" style="3" customWidth="1"/>
    <col min="15879" max="15879" width="8.88671875" style="3" customWidth="1"/>
    <col min="15880" max="15880" width="9.109375" style="3" customWidth="1"/>
    <col min="15881" max="15881" width="10.44140625" style="3" customWidth="1"/>
    <col min="15882" max="15882" width="8.6640625" style="3" customWidth="1"/>
    <col min="15883" max="15884" width="11.44140625" style="3" customWidth="1"/>
    <col min="15885" max="16128" width="9.109375" style="3"/>
    <col min="16129" max="16129" width="48.44140625" style="3" customWidth="1"/>
    <col min="16130" max="16130" width="5.33203125" style="3" customWidth="1"/>
    <col min="16131" max="16131" width="10" style="3" customWidth="1"/>
    <col min="16132" max="16132" width="11.33203125" style="3" customWidth="1"/>
    <col min="16133" max="16133" width="10.33203125" style="3" customWidth="1"/>
    <col min="16134" max="16134" width="8" style="3" customWidth="1"/>
    <col min="16135" max="16135" width="8.88671875" style="3" customWidth="1"/>
    <col min="16136" max="16136" width="9.109375" style="3" customWidth="1"/>
    <col min="16137" max="16137" width="10.44140625" style="3" customWidth="1"/>
    <col min="16138" max="16138" width="8.6640625" style="3" customWidth="1"/>
    <col min="16139" max="16140" width="11.44140625" style="3" customWidth="1"/>
    <col min="16141" max="16384" width="9.109375" style="3"/>
  </cols>
  <sheetData>
    <row r="1" spans="1:13" x14ac:dyDescent="0.25">
      <c r="I1" s="285" t="s">
        <v>671</v>
      </c>
      <c r="J1" s="286"/>
      <c r="K1" s="286"/>
      <c r="L1" s="286"/>
    </row>
    <row r="2" spans="1:13" x14ac:dyDescent="0.25">
      <c r="I2" s="286"/>
      <c r="J2" s="286"/>
      <c r="K2" s="286"/>
      <c r="L2" s="286"/>
    </row>
    <row r="3" spans="1:13" ht="3" customHeight="1" x14ac:dyDescent="0.25">
      <c r="I3" s="286"/>
      <c r="J3" s="286"/>
      <c r="K3" s="286"/>
      <c r="L3" s="286"/>
    </row>
    <row r="4" spans="1:13" ht="9" customHeight="1" x14ac:dyDescent="0.25">
      <c r="A4" s="365" t="s">
        <v>672</v>
      </c>
      <c r="B4" s="365"/>
      <c r="C4" s="365"/>
      <c r="D4" s="365"/>
      <c r="E4" s="365"/>
      <c r="F4" s="365"/>
      <c r="G4" s="365"/>
      <c r="H4" s="365"/>
      <c r="I4" s="365"/>
      <c r="J4" s="365"/>
      <c r="K4" s="365"/>
      <c r="L4" s="365"/>
    </row>
    <row r="5" spans="1:13" ht="6" customHeight="1" x14ac:dyDescent="0.25">
      <c r="A5" s="365"/>
      <c r="B5" s="365"/>
      <c r="C5" s="365"/>
      <c r="D5" s="365"/>
      <c r="E5" s="365"/>
      <c r="F5" s="365"/>
      <c r="G5" s="365"/>
      <c r="H5" s="365"/>
      <c r="I5" s="365"/>
      <c r="J5" s="365"/>
      <c r="K5" s="365"/>
      <c r="L5" s="365"/>
    </row>
    <row r="6" spans="1:13" ht="13.5" customHeight="1" x14ac:dyDescent="0.25">
      <c r="A6" s="365"/>
      <c r="B6" s="365"/>
      <c r="C6" s="365"/>
      <c r="D6" s="365"/>
      <c r="E6" s="365"/>
      <c r="F6" s="365"/>
      <c r="G6" s="365"/>
      <c r="H6" s="365"/>
      <c r="I6" s="365"/>
      <c r="J6" s="365"/>
      <c r="K6" s="365"/>
      <c r="L6" s="365"/>
    </row>
    <row r="7" spans="1:13" x14ac:dyDescent="0.25">
      <c r="A7" s="365"/>
      <c r="B7" s="365"/>
      <c r="C7" s="365"/>
      <c r="D7" s="365"/>
      <c r="E7" s="365"/>
      <c r="F7" s="365"/>
      <c r="G7" s="365"/>
      <c r="H7" s="365"/>
      <c r="I7" s="365"/>
      <c r="J7" s="365"/>
      <c r="K7" s="365"/>
      <c r="L7" s="365"/>
    </row>
    <row r="8" spans="1:13" x14ac:dyDescent="0.25">
      <c r="A8" s="5" t="str">
        <f>CONCATENATE("за ",[3]ЗАПОЛНИТЬ!$B$17," ",[3]ЗАПОЛНИТЬ!$C$17)</f>
        <v xml:space="preserve">за 2015 </v>
      </c>
      <c r="B8" s="5"/>
      <c r="C8" s="5"/>
      <c r="D8" s="5"/>
      <c r="E8" s="5"/>
      <c r="F8" s="5"/>
      <c r="G8" s="5"/>
      <c r="H8" s="5"/>
      <c r="I8" s="5"/>
      <c r="J8" s="5"/>
      <c r="K8" s="5"/>
      <c r="L8" s="5"/>
    </row>
    <row r="9" spans="1:13" ht="27.75" customHeight="1" x14ac:dyDescent="0.25">
      <c r="A9" s="116" t="s">
        <v>4</v>
      </c>
      <c r="B9" s="15" t="str">
        <f>[3]ЗАПОЛНИТЬ!$B$3</f>
        <v>Відділ освіти Амур-Нижньодніпровської районної у місті Дніпропетровську ради</v>
      </c>
      <c r="C9" s="15"/>
      <c r="D9" s="15"/>
      <c r="E9" s="15"/>
      <c r="F9" s="15"/>
      <c r="G9" s="15"/>
      <c r="H9" s="15"/>
      <c r="I9" s="15"/>
      <c r="J9" s="117" t="str">
        <f>[3]ЗАПОЛНИТЬ!$A$13</f>
        <v>за ЄДРПОУ</v>
      </c>
      <c r="K9" s="288" t="str">
        <f>[3]ЗАПОЛНИТЬ!$B$13</f>
        <v>02142187</v>
      </c>
      <c r="L9" s="288"/>
      <c r="M9" s="403"/>
    </row>
    <row r="10" spans="1:13" x14ac:dyDescent="0.25">
      <c r="A10" s="18" t="s">
        <v>6</v>
      </c>
      <c r="B10" s="19" t="str">
        <f>[3]ЗАПОЛНИТЬ!$B$5</f>
        <v>49023, м. Дніпропетровськ АНД район, пр. Воронцова, 31</v>
      </c>
      <c r="C10" s="19"/>
      <c r="D10" s="19"/>
      <c r="E10" s="19"/>
      <c r="F10" s="19"/>
      <c r="G10" s="19"/>
      <c r="H10" s="19"/>
      <c r="I10" s="19"/>
      <c r="J10" s="117" t="str">
        <f>[3]ЗАПОЛНИТЬ!$A$14</f>
        <v>за КОАТУУ</v>
      </c>
      <c r="K10" s="290">
        <f>[3]ЗАПОЛНИТЬ!$B$14</f>
        <v>1210136300</v>
      </c>
      <c r="L10" s="290"/>
      <c r="M10" s="403"/>
    </row>
    <row r="11" spans="1:13" x14ac:dyDescent="0.25">
      <c r="A11" s="18" t="str">
        <f>[3]Ф.4.3.1.КВК2!$A$11</f>
        <v>Організаційно-правова форма господарювання</v>
      </c>
      <c r="B11" s="255" t="str">
        <f>[3]ЗАПОЛНИТЬ!$D$15</f>
        <v>Орган місцевого самоврядування</v>
      </c>
      <c r="C11" s="255"/>
      <c r="D11" s="255"/>
      <c r="E11" s="255"/>
      <c r="F11" s="255"/>
      <c r="G11" s="255"/>
      <c r="H11" s="255"/>
      <c r="I11" s="255"/>
      <c r="J11" s="117" t="str">
        <f>[3]ЗАПОЛНИТЬ!$A$15</f>
        <v>за КОПФГ</v>
      </c>
      <c r="K11" s="290">
        <f>[3]ЗАПОЛНИТЬ!$B$15</f>
        <v>420</v>
      </c>
      <c r="L11" s="290"/>
      <c r="M11" s="403"/>
    </row>
    <row r="12" spans="1:13" ht="27" customHeight="1" x14ac:dyDescent="0.25">
      <c r="A12" s="21" t="s">
        <v>206</v>
      </c>
      <c r="B12" s="21"/>
      <c r="C12" s="21"/>
      <c r="D12" s="21"/>
      <c r="E12" s="652"/>
      <c r="F12" s="653" t="str">
        <f>IF(E12&gt;0,VLOOKUP(E12,'[3]ДовидникКВК(ГОС)'!A$1:B$65536,2,FALSE),"")</f>
        <v/>
      </c>
      <c r="G12" s="653"/>
      <c r="H12" s="653"/>
      <c r="I12" s="653"/>
      <c r="J12" s="653"/>
      <c r="K12" s="653"/>
      <c r="L12" s="653"/>
      <c r="M12" s="122"/>
    </row>
    <row r="13" spans="1:13" ht="27" customHeight="1" x14ac:dyDescent="0.25">
      <c r="A13" s="21" t="s">
        <v>13</v>
      </c>
      <c r="B13" s="21"/>
      <c r="C13" s="21"/>
      <c r="D13" s="21"/>
      <c r="E13" s="654" t="str">
        <f>[3]ЗАПОЛНИТЬ!H10</f>
        <v>10</v>
      </c>
      <c r="F13" s="121" t="str">
        <f>[3]ЗАПОЛНИТЬ!I10</f>
        <v>Орган з питань освіти і науки, молоді</v>
      </c>
      <c r="G13" s="121"/>
      <c r="H13" s="121"/>
      <c r="I13" s="121"/>
      <c r="J13" s="121"/>
      <c r="K13" s="121"/>
      <c r="L13" s="121"/>
      <c r="M13" s="655"/>
    </row>
    <row r="14" spans="1:13" ht="11.25" customHeight="1" x14ac:dyDescent="0.25">
      <c r="A14" s="32" t="s">
        <v>139</v>
      </c>
      <c r="B14" s="12"/>
      <c r="C14" s="12"/>
      <c r="D14" s="12"/>
      <c r="E14" s="12"/>
      <c r="F14" s="12"/>
      <c r="G14" s="12"/>
      <c r="H14" s="12"/>
      <c r="I14" s="12"/>
      <c r="J14" s="12"/>
      <c r="K14" s="12"/>
      <c r="L14" s="12" t="s">
        <v>689</v>
      </c>
      <c r="M14" s="12"/>
    </row>
    <row r="15" spans="1:13" ht="11.25" customHeight="1" thickBot="1" x14ac:dyDescent="0.3">
      <c r="A15" s="12" t="s">
        <v>16</v>
      </c>
    </row>
    <row r="16" spans="1:13" s="284" customFormat="1" ht="15" customHeight="1" thickTop="1" thickBot="1" x14ac:dyDescent="0.35">
      <c r="A16" s="589" t="s">
        <v>611</v>
      </c>
      <c r="B16" s="589" t="s">
        <v>104</v>
      </c>
      <c r="C16" s="549" t="s">
        <v>673</v>
      </c>
      <c r="D16" s="549"/>
      <c r="E16" s="549"/>
      <c r="F16" s="549" t="s">
        <v>674</v>
      </c>
      <c r="G16" s="549"/>
      <c r="H16" s="549"/>
      <c r="I16" s="549"/>
      <c r="J16" s="549"/>
      <c r="K16" s="549"/>
      <c r="L16" s="549"/>
    </row>
    <row r="17" spans="1:12" s="284" customFormat="1" ht="22.5" customHeight="1" thickTop="1" thickBot="1" x14ac:dyDescent="0.35">
      <c r="A17" s="589"/>
      <c r="B17" s="589"/>
      <c r="C17" s="549" t="s">
        <v>675</v>
      </c>
      <c r="D17" s="549" t="s">
        <v>676</v>
      </c>
      <c r="E17" s="549" t="s">
        <v>677</v>
      </c>
      <c r="F17" s="549" t="s">
        <v>678</v>
      </c>
      <c r="G17" s="372" t="s">
        <v>679</v>
      </c>
      <c r="H17" s="372"/>
      <c r="I17" s="372"/>
      <c r="J17" s="549" t="s">
        <v>680</v>
      </c>
      <c r="K17" s="549"/>
      <c r="L17" s="549"/>
    </row>
    <row r="18" spans="1:12" s="284" customFormat="1" ht="15" customHeight="1" thickTop="1" thickBot="1" x14ac:dyDescent="0.35">
      <c r="A18" s="589"/>
      <c r="B18" s="589"/>
      <c r="C18" s="549"/>
      <c r="D18" s="549"/>
      <c r="E18" s="549"/>
      <c r="F18" s="549"/>
      <c r="G18" s="549" t="s">
        <v>109</v>
      </c>
      <c r="H18" s="549" t="s">
        <v>681</v>
      </c>
      <c r="I18" s="549"/>
      <c r="J18" s="549" t="s">
        <v>109</v>
      </c>
      <c r="K18" s="549" t="s">
        <v>681</v>
      </c>
      <c r="L18" s="549"/>
    </row>
    <row r="19" spans="1:12" s="284" customFormat="1" ht="34.5" customHeight="1" thickTop="1" thickBot="1" x14ac:dyDescent="0.35">
      <c r="A19" s="589"/>
      <c r="B19" s="589"/>
      <c r="C19" s="549"/>
      <c r="D19" s="549"/>
      <c r="E19" s="549"/>
      <c r="F19" s="549"/>
      <c r="G19" s="549"/>
      <c r="H19" s="551" t="s">
        <v>583</v>
      </c>
      <c r="I19" s="551" t="s">
        <v>584</v>
      </c>
      <c r="J19" s="549"/>
      <c r="K19" s="554" t="s">
        <v>682</v>
      </c>
      <c r="L19" s="554" t="s">
        <v>683</v>
      </c>
    </row>
    <row r="20" spans="1:12" ht="15" thickTop="1" thickBot="1" x14ac:dyDescent="0.3">
      <c r="A20" s="294">
        <v>1</v>
      </c>
      <c r="B20" s="294">
        <v>2</v>
      </c>
      <c r="C20" s="294">
        <v>3</v>
      </c>
      <c r="D20" s="294">
        <v>4</v>
      </c>
      <c r="E20" s="294">
        <v>5</v>
      </c>
      <c r="F20" s="294">
        <v>6</v>
      </c>
      <c r="G20" s="294">
        <v>7</v>
      </c>
      <c r="H20" s="294">
        <v>8</v>
      </c>
      <c r="I20" s="294">
        <v>9</v>
      </c>
      <c r="J20" s="294">
        <v>10</v>
      </c>
      <c r="K20" s="294">
        <v>11</v>
      </c>
      <c r="L20" s="294">
        <v>12</v>
      </c>
    </row>
    <row r="21" spans="1:12" ht="12.75" customHeight="1" thickTop="1" thickBot="1" x14ac:dyDescent="0.3">
      <c r="A21" s="656" t="s">
        <v>179</v>
      </c>
      <c r="B21" s="656"/>
      <c r="C21" s="657">
        <v>0</v>
      </c>
      <c r="D21" s="657">
        <v>0</v>
      </c>
      <c r="E21" s="658">
        <v>0</v>
      </c>
      <c r="F21" s="659" t="s">
        <v>27</v>
      </c>
      <c r="G21" s="659" t="s">
        <v>27</v>
      </c>
      <c r="H21" s="659" t="s">
        <v>27</v>
      </c>
      <c r="I21" s="659" t="s">
        <v>27</v>
      </c>
      <c r="J21" s="659" t="s">
        <v>27</v>
      </c>
      <c r="K21" s="659" t="s">
        <v>27</v>
      </c>
      <c r="L21" s="659" t="s">
        <v>27</v>
      </c>
    </row>
    <row r="22" spans="1:12" ht="12.75" customHeight="1" thickTop="1" thickBot="1" x14ac:dyDescent="0.3">
      <c r="A22" s="660" t="s">
        <v>684</v>
      </c>
      <c r="B22" s="660"/>
      <c r="C22" s="659" t="s">
        <v>27</v>
      </c>
      <c r="D22" s="659" t="s">
        <v>27</v>
      </c>
      <c r="E22" s="659" t="s">
        <v>27</v>
      </c>
      <c r="F22" s="661">
        <f>SUM(F24:F39)</f>
        <v>0</v>
      </c>
      <c r="G22" s="661">
        <f t="shared" ref="G22:L22" si="0">SUM(G24:G39)</f>
        <v>0</v>
      </c>
      <c r="H22" s="661">
        <f t="shared" si="0"/>
        <v>0</v>
      </c>
      <c r="I22" s="661">
        <f t="shared" si="0"/>
        <v>0</v>
      </c>
      <c r="J22" s="661">
        <f t="shared" si="0"/>
        <v>0</v>
      </c>
      <c r="K22" s="661">
        <f t="shared" si="0"/>
        <v>0</v>
      </c>
      <c r="L22" s="661">
        <f t="shared" si="0"/>
        <v>0</v>
      </c>
    </row>
    <row r="23" spans="1:12" ht="12.75" customHeight="1" thickTop="1" thickBot="1" x14ac:dyDescent="0.3">
      <c r="A23" s="551" t="s">
        <v>119</v>
      </c>
      <c r="B23" s="660"/>
      <c r="C23" s="662"/>
      <c r="D23" s="662"/>
      <c r="E23" s="662"/>
      <c r="F23" s="282"/>
      <c r="G23" s="282"/>
      <c r="H23" s="282"/>
      <c r="I23" s="282"/>
      <c r="J23" s="282"/>
      <c r="K23" s="282"/>
      <c r="L23" s="282"/>
    </row>
    <row r="24" spans="1:12" ht="12.75" customHeight="1" thickTop="1" thickBot="1" x14ac:dyDescent="0.3">
      <c r="A24" s="663" t="s">
        <v>32</v>
      </c>
      <c r="B24" s="664">
        <v>2110</v>
      </c>
      <c r="C24" s="662" t="s">
        <v>27</v>
      </c>
      <c r="D24" s="662" t="s">
        <v>27</v>
      </c>
      <c r="E24" s="662" t="s">
        <v>27</v>
      </c>
      <c r="F24" s="282">
        <v>0</v>
      </c>
      <c r="G24" s="282">
        <v>0</v>
      </c>
      <c r="H24" s="282">
        <v>0</v>
      </c>
      <c r="I24" s="282">
        <v>0</v>
      </c>
      <c r="J24" s="282">
        <v>0</v>
      </c>
      <c r="K24" s="282">
        <v>0</v>
      </c>
      <c r="L24" s="282">
        <v>0</v>
      </c>
    </row>
    <row r="25" spans="1:12" ht="12.75" customHeight="1" thickTop="1" thickBot="1" x14ac:dyDescent="0.3">
      <c r="A25" s="663" t="s">
        <v>38</v>
      </c>
      <c r="B25" s="664">
        <v>2120</v>
      </c>
      <c r="C25" s="662" t="s">
        <v>27</v>
      </c>
      <c r="D25" s="662" t="s">
        <v>27</v>
      </c>
      <c r="E25" s="662" t="s">
        <v>27</v>
      </c>
      <c r="F25" s="282">
        <v>0</v>
      </c>
      <c r="G25" s="282">
        <v>0</v>
      </c>
      <c r="H25" s="282">
        <v>0</v>
      </c>
      <c r="I25" s="282">
        <v>0</v>
      </c>
      <c r="J25" s="282">
        <v>0</v>
      </c>
      <c r="K25" s="282">
        <v>0</v>
      </c>
      <c r="L25" s="282">
        <v>0</v>
      </c>
    </row>
    <row r="26" spans="1:12" ht="12.75" customHeight="1" thickTop="1" thickBot="1" x14ac:dyDescent="0.3">
      <c r="A26" s="665" t="s">
        <v>42</v>
      </c>
      <c r="B26" s="664">
        <v>2210</v>
      </c>
      <c r="C26" s="662" t="s">
        <v>27</v>
      </c>
      <c r="D26" s="662" t="s">
        <v>27</v>
      </c>
      <c r="E26" s="662" t="s">
        <v>27</v>
      </c>
      <c r="F26" s="282">
        <v>0</v>
      </c>
      <c r="G26" s="282">
        <v>0</v>
      </c>
      <c r="H26" s="282">
        <v>0</v>
      </c>
      <c r="I26" s="282">
        <v>0</v>
      </c>
      <c r="J26" s="282">
        <v>0</v>
      </c>
      <c r="K26" s="282">
        <v>0</v>
      </c>
      <c r="L26" s="282">
        <v>0</v>
      </c>
    </row>
    <row r="27" spans="1:12" ht="12.75" customHeight="1" thickTop="1" thickBot="1" x14ac:dyDescent="0.3">
      <c r="A27" s="665" t="s">
        <v>44</v>
      </c>
      <c r="B27" s="664">
        <v>2220</v>
      </c>
      <c r="C27" s="666" t="s">
        <v>27</v>
      </c>
      <c r="D27" s="666" t="s">
        <v>27</v>
      </c>
      <c r="E27" s="666" t="s">
        <v>27</v>
      </c>
      <c r="F27" s="282">
        <v>0</v>
      </c>
      <c r="G27" s="282">
        <v>0</v>
      </c>
      <c r="H27" s="282">
        <v>0</v>
      </c>
      <c r="I27" s="282">
        <v>0</v>
      </c>
      <c r="J27" s="282">
        <v>0</v>
      </c>
      <c r="K27" s="282">
        <v>0</v>
      </c>
      <c r="L27" s="282">
        <v>0</v>
      </c>
    </row>
    <row r="28" spans="1:12" ht="15" thickTop="1" thickBot="1" x14ac:dyDescent="0.3">
      <c r="A28" s="665" t="s">
        <v>45</v>
      </c>
      <c r="B28" s="664">
        <v>2230</v>
      </c>
      <c r="C28" s="662" t="s">
        <v>27</v>
      </c>
      <c r="D28" s="662" t="s">
        <v>27</v>
      </c>
      <c r="E28" s="662" t="s">
        <v>27</v>
      </c>
      <c r="F28" s="282">
        <v>0</v>
      </c>
      <c r="G28" s="282">
        <v>0</v>
      </c>
      <c r="H28" s="282">
        <v>0</v>
      </c>
      <c r="I28" s="282">
        <v>0</v>
      </c>
      <c r="J28" s="282">
        <v>0</v>
      </c>
      <c r="K28" s="282">
        <v>0</v>
      </c>
      <c r="L28" s="282">
        <v>0</v>
      </c>
    </row>
    <row r="29" spans="1:12" ht="15" thickTop="1" thickBot="1" x14ac:dyDescent="0.3">
      <c r="A29" s="665" t="s">
        <v>46</v>
      </c>
      <c r="B29" s="664">
        <v>2240</v>
      </c>
      <c r="C29" s="662" t="s">
        <v>27</v>
      </c>
      <c r="D29" s="662" t="s">
        <v>27</v>
      </c>
      <c r="E29" s="662" t="s">
        <v>27</v>
      </c>
      <c r="F29" s="282">
        <v>0</v>
      </c>
      <c r="G29" s="282">
        <v>0</v>
      </c>
      <c r="H29" s="282">
        <v>0</v>
      </c>
      <c r="I29" s="282">
        <v>0</v>
      </c>
      <c r="J29" s="282">
        <v>0</v>
      </c>
      <c r="K29" s="282">
        <v>0</v>
      </c>
      <c r="L29" s="282">
        <v>0</v>
      </c>
    </row>
    <row r="30" spans="1:12" ht="12" customHeight="1" thickTop="1" thickBot="1" x14ac:dyDescent="0.3">
      <c r="A30" s="665" t="s">
        <v>47</v>
      </c>
      <c r="B30" s="664">
        <v>2250</v>
      </c>
      <c r="C30" s="662" t="s">
        <v>27</v>
      </c>
      <c r="D30" s="662" t="s">
        <v>27</v>
      </c>
      <c r="E30" s="662" t="s">
        <v>27</v>
      </c>
      <c r="F30" s="282">
        <v>0</v>
      </c>
      <c r="G30" s="282">
        <v>0</v>
      </c>
      <c r="H30" s="282">
        <v>0</v>
      </c>
      <c r="I30" s="282">
        <v>0</v>
      </c>
      <c r="J30" s="282">
        <v>0</v>
      </c>
      <c r="K30" s="282">
        <v>0</v>
      </c>
      <c r="L30" s="282">
        <v>0</v>
      </c>
    </row>
    <row r="31" spans="1:12" ht="12" customHeight="1" thickTop="1" thickBot="1" x14ac:dyDescent="0.3">
      <c r="A31" s="667" t="s">
        <v>685</v>
      </c>
      <c r="B31" s="664">
        <v>2260</v>
      </c>
      <c r="C31" s="662" t="s">
        <v>27</v>
      </c>
      <c r="D31" s="662" t="s">
        <v>27</v>
      </c>
      <c r="E31" s="662" t="s">
        <v>27</v>
      </c>
      <c r="F31" s="282">
        <v>0</v>
      </c>
      <c r="G31" s="282">
        <v>0</v>
      </c>
      <c r="H31" s="282">
        <v>0</v>
      </c>
      <c r="I31" s="282">
        <v>0</v>
      </c>
      <c r="J31" s="282">
        <v>0</v>
      </c>
      <c r="K31" s="282">
        <v>0</v>
      </c>
      <c r="L31" s="282">
        <v>0</v>
      </c>
    </row>
    <row r="32" spans="1:12" ht="12" customHeight="1" thickTop="1" thickBot="1" x14ac:dyDescent="0.3">
      <c r="A32" s="663" t="s">
        <v>49</v>
      </c>
      <c r="B32" s="664">
        <v>2270</v>
      </c>
      <c r="C32" s="662" t="s">
        <v>27</v>
      </c>
      <c r="D32" s="662" t="s">
        <v>27</v>
      </c>
      <c r="E32" s="662" t="s">
        <v>27</v>
      </c>
      <c r="F32" s="282">
        <v>0</v>
      </c>
      <c r="G32" s="282">
        <v>0</v>
      </c>
      <c r="H32" s="282">
        <v>0</v>
      </c>
      <c r="I32" s="282">
        <v>0</v>
      </c>
      <c r="J32" s="282">
        <v>0</v>
      </c>
      <c r="K32" s="282">
        <v>0</v>
      </c>
      <c r="L32" s="282">
        <v>0</v>
      </c>
    </row>
    <row r="33" spans="1:12" ht="21.6" thickTop="1" thickBot="1" x14ac:dyDescent="0.3">
      <c r="A33" s="667" t="s">
        <v>55</v>
      </c>
      <c r="B33" s="664">
        <v>2280</v>
      </c>
      <c r="C33" s="662" t="s">
        <v>27</v>
      </c>
      <c r="D33" s="662" t="s">
        <v>27</v>
      </c>
      <c r="E33" s="662" t="s">
        <v>27</v>
      </c>
      <c r="F33" s="282">
        <v>0</v>
      </c>
      <c r="G33" s="282">
        <v>0</v>
      </c>
      <c r="H33" s="282">
        <v>0</v>
      </c>
      <c r="I33" s="282">
        <v>0</v>
      </c>
      <c r="J33" s="282">
        <v>0</v>
      </c>
      <c r="K33" s="282">
        <v>0</v>
      </c>
      <c r="L33" s="282">
        <v>0</v>
      </c>
    </row>
    <row r="34" spans="1:12" ht="21.6" thickTop="1" thickBot="1" x14ac:dyDescent="0.3">
      <c r="A34" s="667" t="s">
        <v>62</v>
      </c>
      <c r="B34" s="664">
        <v>2610</v>
      </c>
      <c r="C34" s="662" t="s">
        <v>27</v>
      </c>
      <c r="D34" s="662" t="s">
        <v>27</v>
      </c>
      <c r="E34" s="662" t="s">
        <v>27</v>
      </c>
      <c r="F34" s="282">
        <v>0</v>
      </c>
      <c r="G34" s="282">
        <v>0</v>
      </c>
      <c r="H34" s="282">
        <v>0</v>
      </c>
      <c r="I34" s="282">
        <v>0</v>
      </c>
      <c r="J34" s="282">
        <v>0</v>
      </c>
      <c r="K34" s="282">
        <v>0</v>
      </c>
      <c r="L34" s="282">
        <v>0</v>
      </c>
    </row>
    <row r="35" spans="1:12" ht="15" thickTop="1" thickBot="1" x14ac:dyDescent="0.3">
      <c r="A35" s="667" t="s">
        <v>63</v>
      </c>
      <c r="B35" s="664">
        <v>2620</v>
      </c>
      <c r="C35" s="662" t="s">
        <v>27</v>
      </c>
      <c r="D35" s="662" t="s">
        <v>27</v>
      </c>
      <c r="E35" s="662" t="s">
        <v>27</v>
      </c>
      <c r="F35" s="282">
        <v>0</v>
      </c>
      <c r="G35" s="282">
        <v>0</v>
      </c>
      <c r="H35" s="282">
        <v>0</v>
      </c>
      <c r="I35" s="282">
        <v>0</v>
      </c>
      <c r="J35" s="282">
        <v>0</v>
      </c>
      <c r="K35" s="282">
        <v>0</v>
      </c>
      <c r="L35" s="282">
        <v>0</v>
      </c>
    </row>
    <row r="36" spans="1:12" ht="21.6" thickTop="1" thickBot="1" x14ac:dyDescent="0.3">
      <c r="A36" s="663" t="s">
        <v>686</v>
      </c>
      <c r="B36" s="664">
        <v>2630</v>
      </c>
      <c r="C36" s="662" t="s">
        <v>27</v>
      </c>
      <c r="D36" s="662" t="s">
        <v>27</v>
      </c>
      <c r="E36" s="662" t="s">
        <v>27</v>
      </c>
      <c r="F36" s="282">
        <v>0</v>
      </c>
      <c r="G36" s="282">
        <v>0</v>
      </c>
      <c r="H36" s="282">
        <v>0</v>
      </c>
      <c r="I36" s="282">
        <v>0</v>
      </c>
      <c r="J36" s="282">
        <v>0</v>
      </c>
      <c r="K36" s="282">
        <v>0</v>
      </c>
      <c r="L36" s="282">
        <v>0</v>
      </c>
    </row>
    <row r="37" spans="1:12" ht="12.75" customHeight="1" thickTop="1" thickBot="1" x14ac:dyDescent="0.3">
      <c r="A37" s="668" t="s">
        <v>65</v>
      </c>
      <c r="B37" s="669">
        <v>2700</v>
      </c>
      <c r="C37" s="662" t="s">
        <v>27</v>
      </c>
      <c r="D37" s="662" t="s">
        <v>27</v>
      </c>
      <c r="E37" s="662" t="s">
        <v>27</v>
      </c>
      <c r="F37" s="282">
        <v>0</v>
      </c>
      <c r="G37" s="282">
        <v>0</v>
      </c>
      <c r="H37" s="282">
        <v>0</v>
      </c>
      <c r="I37" s="282">
        <v>0</v>
      </c>
      <c r="J37" s="282">
        <v>0</v>
      </c>
      <c r="K37" s="282">
        <v>0</v>
      </c>
      <c r="L37" s="282">
        <v>0</v>
      </c>
    </row>
    <row r="38" spans="1:12" ht="12.75" customHeight="1" thickTop="1" thickBot="1" x14ac:dyDescent="0.3">
      <c r="A38" s="670" t="s">
        <v>69</v>
      </c>
      <c r="B38" s="294">
        <v>2800</v>
      </c>
      <c r="C38" s="662" t="s">
        <v>27</v>
      </c>
      <c r="D38" s="662" t="s">
        <v>27</v>
      </c>
      <c r="E38" s="662" t="s">
        <v>27</v>
      </c>
      <c r="F38" s="282">
        <v>0</v>
      </c>
      <c r="G38" s="282">
        <v>0</v>
      </c>
      <c r="H38" s="282">
        <v>0</v>
      </c>
      <c r="I38" s="282">
        <v>0</v>
      </c>
      <c r="J38" s="282">
        <v>0</v>
      </c>
      <c r="K38" s="282">
        <v>0</v>
      </c>
      <c r="L38" s="282">
        <v>0</v>
      </c>
    </row>
    <row r="39" spans="1:12" ht="12.75" customHeight="1" thickTop="1" thickBot="1" x14ac:dyDescent="0.3">
      <c r="A39" s="671" t="s">
        <v>185</v>
      </c>
      <c r="B39" s="660">
        <v>3000</v>
      </c>
      <c r="C39" s="662" t="s">
        <v>27</v>
      </c>
      <c r="D39" s="662" t="s">
        <v>27</v>
      </c>
      <c r="E39" s="662" t="s">
        <v>27</v>
      </c>
      <c r="F39" s="282">
        <v>0</v>
      </c>
      <c r="G39" s="282">
        <v>0</v>
      </c>
      <c r="H39" s="282">
        <v>0</v>
      </c>
      <c r="I39" s="282">
        <v>0</v>
      </c>
      <c r="J39" s="282">
        <v>0</v>
      </c>
      <c r="K39" s="282">
        <v>0</v>
      </c>
      <c r="L39" s="282">
        <v>0</v>
      </c>
    </row>
    <row r="40" spans="1:12" ht="12.75" customHeight="1" thickTop="1" x14ac:dyDescent="0.25">
      <c r="A40" s="122"/>
      <c r="B40" s="672"/>
      <c r="C40" s="672"/>
      <c r="D40" s="672"/>
      <c r="E40" s="672"/>
      <c r="F40" s="673"/>
      <c r="G40" s="674"/>
      <c r="H40" s="674"/>
      <c r="I40" s="674"/>
      <c r="J40" s="674"/>
      <c r="K40" s="674"/>
      <c r="L40" s="674"/>
    </row>
    <row r="41" spans="1:12" x14ac:dyDescent="0.25">
      <c r="A41" s="562"/>
      <c r="B41" s="352" t="str">
        <f>[3]ЗАПОЛНИТЬ!$F$30</f>
        <v>Начальник</v>
      </c>
      <c r="C41" s="76"/>
      <c r="D41" s="76"/>
      <c r="E41" s="146"/>
      <c r="F41" s="146"/>
      <c r="H41" s="110" t="str">
        <f>[3]ЗАПОЛНИТЬ!$F$26</f>
        <v>Л. О. Темченко</v>
      </c>
      <c r="I41" s="110"/>
      <c r="J41" s="110"/>
      <c r="K41" s="110"/>
    </row>
    <row r="42" spans="1:12" x14ac:dyDescent="0.25">
      <c r="B42" s="352"/>
      <c r="C42" s="76"/>
      <c r="D42" s="76"/>
      <c r="E42" s="147" t="s">
        <v>97</v>
      </c>
      <c r="F42" s="147"/>
      <c r="H42" s="113" t="s">
        <v>98</v>
      </c>
      <c r="I42" s="113"/>
    </row>
    <row r="43" spans="1:12" x14ac:dyDescent="0.25">
      <c r="B43" s="352" t="str">
        <f>[3]ЗАПОЛНИТЬ!$F$31</f>
        <v>Головний бухгалтер</v>
      </c>
      <c r="C43" s="76"/>
      <c r="D43" s="76"/>
      <c r="E43" s="146"/>
      <c r="F43" s="146"/>
      <c r="H43" s="110" t="str">
        <f>[3]ЗАПОЛНИТЬ!$F$28</f>
        <v>А. М. Трусевич</v>
      </c>
      <c r="I43" s="110"/>
      <c r="J43" s="110"/>
      <c r="K43" s="110"/>
    </row>
    <row r="44" spans="1:12" x14ac:dyDescent="0.25">
      <c r="A44" s="3" t="str">
        <f>[3]ЗАПОЛНИТЬ!$C$19</f>
        <v>"12" січня 2016</v>
      </c>
      <c r="E44" s="147" t="s">
        <v>97</v>
      </c>
      <c r="F44" s="147"/>
      <c r="H44" s="113" t="s">
        <v>98</v>
      </c>
      <c r="I44" s="113"/>
    </row>
  </sheetData>
  <mergeCells count="35">
    <mergeCell ref="E42:F42"/>
    <mergeCell ref="H42:I42"/>
    <mergeCell ref="E43:F43"/>
    <mergeCell ref="H43:K43"/>
    <mergeCell ref="E44:F44"/>
    <mergeCell ref="H44:I44"/>
    <mergeCell ref="G18:G19"/>
    <mergeCell ref="H18:I18"/>
    <mergeCell ref="J18:J19"/>
    <mergeCell ref="K18:L18"/>
    <mergeCell ref="E41:F41"/>
    <mergeCell ref="H41:K41"/>
    <mergeCell ref="A16:A19"/>
    <mergeCell ref="B16:B19"/>
    <mergeCell ref="C16:E16"/>
    <mergeCell ref="F16:L16"/>
    <mergeCell ref="C17:C19"/>
    <mergeCell ref="D17:D19"/>
    <mergeCell ref="E17:E19"/>
    <mergeCell ref="F17:F19"/>
    <mergeCell ref="G17:I17"/>
    <mergeCell ref="J17:L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workbookViewId="0">
      <selection sqref="A1:XFD1048576"/>
    </sheetView>
  </sheetViews>
  <sheetFormatPr defaultColWidth="9.109375" defaultRowHeight="13.8" x14ac:dyDescent="0.25"/>
  <cols>
    <col min="1" max="1" width="48.44140625" style="3" customWidth="1"/>
    <col min="2" max="2" width="5.33203125" style="3" customWidth="1"/>
    <col min="3" max="3" width="10" style="3" customWidth="1"/>
    <col min="4" max="4" width="11.33203125" style="3" customWidth="1"/>
    <col min="5" max="5" width="10.33203125" style="3" customWidth="1"/>
    <col min="6" max="6" width="8" style="3" customWidth="1"/>
    <col min="7" max="7" width="8.88671875" style="3" customWidth="1"/>
    <col min="8" max="8" width="9.109375" style="3" customWidth="1"/>
    <col min="9" max="9" width="10.44140625" style="3" customWidth="1"/>
    <col min="10" max="10" width="8.6640625" style="3" customWidth="1"/>
    <col min="11" max="12" width="11.44140625" style="3" customWidth="1"/>
    <col min="13" max="256" width="9.109375" style="3"/>
    <col min="257" max="257" width="48.44140625" style="3" customWidth="1"/>
    <col min="258" max="258" width="5.33203125" style="3" customWidth="1"/>
    <col min="259" max="259" width="10" style="3" customWidth="1"/>
    <col min="260" max="260" width="11.33203125" style="3" customWidth="1"/>
    <col min="261" max="261" width="10.33203125" style="3" customWidth="1"/>
    <col min="262" max="262" width="8" style="3" customWidth="1"/>
    <col min="263" max="263" width="8.88671875" style="3" customWidth="1"/>
    <col min="264" max="264" width="9.109375" style="3" customWidth="1"/>
    <col min="265" max="265" width="10.44140625" style="3" customWidth="1"/>
    <col min="266" max="266" width="8.6640625" style="3" customWidth="1"/>
    <col min="267" max="268" width="11.44140625" style="3" customWidth="1"/>
    <col min="269" max="512" width="9.109375" style="3"/>
    <col min="513" max="513" width="48.44140625" style="3" customWidth="1"/>
    <col min="514" max="514" width="5.33203125" style="3" customWidth="1"/>
    <col min="515" max="515" width="10" style="3" customWidth="1"/>
    <col min="516" max="516" width="11.33203125" style="3" customWidth="1"/>
    <col min="517" max="517" width="10.33203125" style="3" customWidth="1"/>
    <col min="518" max="518" width="8" style="3" customWidth="1"/>
    <col min="519" max="519" width="8.88671875" style="3" customWidth="1"/>
    <col min="520" max="520" width="9.109375" style="3" customWidth="1"/>
    <col min="521" max="521" width="10.44140625" style="3" customWidth="1"/>
    <col min="522" max="522" width="8.6640625" style="3" customWidth="1"/>
    <col min="523" max="524" width="11.44140625" style="3" customWidth="1"/>
    <col min="525" max="768" width="9.109375" style="3"/>
    <col min="769" max="769" width="48.44140625" style="3" customWidth="1"/>
    <col min="770" max="770" width="5.33203125" style="3" customWidth="1"/>
    <col min="771" max="771" width="10" style="3" customWidth="1"/>
    <col min="772" max="772" width="11.33203125" style="3" customWidth="1"/>
    <col min="773" max="773" width="10.33203125" style="3" customWidth="1"/>
    <col min="774" max="774" width="8" style="3" customWidth="1"/>
    <col min="775" max="775" width="8.88671875" style="3" customWidth="1"/>
    <col min="776" max="776" width="9.109375" style="3" customWidth="1"/>
    <col min="777" max="777" width="10.44140625" style="3" customWidth="1"/>
    <col min="778" max="778" width="8.6640625" style="3" customWidth="1"/>
    <col min="779" max="780" width="11.44140625" style="3" customWidth="1"/>
    <col min="781" max="1024" width="9.109375" style="3"/>
    <col min="1025" max="1025" width="48.44140625" style="3" customWidth="1"/>
    <col min="1026" max="1026" width="5.33203125" style="3" customWidth="1"/>
    <col min="1027" max="1027" width="10" style="3" customWidth="1"/>
    <col min="1028" max="1028" width="11.33203125" style="3" customWidth="1"/>
    <col min="1029" max="1029" width="10.33203125" style="3" customWidth="1"/>
    <col min="1030" max="1030" width="8" style="3" customWidth="1"/>
    <col min="1031" max="1031" width="8.88671875" style="3" customWidth="1"/>
    <col min="1032" max="1032" width="9.109375" style="3" customWidth="1"/>
    <col min="1033" max="1033" width="10.44140625" style="3" customWidth="1"/>
    <col min="1034" max="1034" width="8.6640625" style="3" customWidth="1"/>
    <col min="1035" max="1036" width="11.44140625" style="3" customWidth="1"/>
    <col min="1037" max="1280" width="9.109375" style="3"/>
    <col min="1281" max="1281" width="48.44140625" style="3" customWidth="1"/>
    <col min="1282" max="1282" width="5.33203125" style="3" customWidth="1"/>
    <col min="1283" max="1283" width="10" style="3" customWidth="1"/>
    <col min="1284" max="1284" width="11.33203125" style="3" customWidth="1"/>
    <col min="1285" max="1285" width="10.33203125" style="3" customWidth="1"/>
    <col min="1286" max="1286" width="8" style="3" customWidth="1"/>
    <col min="1287" max="1287" width="8.88671875" style="3" customWidth="1"/>
    <col min="1288" max="1288" width="9.109375" style="3" customWidth="1"/>
    <col min="1289" max="1289" width="10.44140625" style="3" customWidth="1"/>
    <col min="1290" max="1290" width="8.6640625" style="3" customWidth="1"/>
    <col min="1291" max="1292" width="11.44140625" style="3" customWidth="1"/>
    <col min="1293" max="1536" width="9.109375" style="3"/>
    <col min="1537" max="1537" width="48.44140625" style="3" customWidth="1"/>
    <col min="1538" max="1538" width="5.33203125" style="3" customWidth="1"/>
    <col min="1539" max="1539" width="10" style="3" customWidth="1"/>
    <col min="1540" max="1540" width="11.33203125" style="3" customWidth="1"/>
    <col min="1541" max="1541" width="10.33203125" style="3" customWidth="1"/>
    <col min="1542" max="1542" width="8" style="3" customWidth="1"/>
    <col min="1543" max="1543" width="8.88671875" style="3" customWidth="1"/>
    <col min="1544" max="1544" width="9.109375" style="3" customWidth="1"/>
    <col min="1545" max="1545" width="10.44140625" style="3" customWidth="1"/>
    <col min="1546" max="1546" width="8.6640625" style="3" customWidth="1"/>
    <col min="1547" max="1548" width="11.44140625" style="3" customWidth="1"/>
    <col min="1549" max="1792" width="9.109375" style="3"/>
    <col min="1793" max="1793" width="48.44140625" style="3" customWidth="1"/>
    <col min="1794" max="1794" width="5.33203125" style="3" customWidth="1"/>
    <col min="1795" max="1795" width="10" style="3" customWidth="1"/>
    <col min="1796" max="1796" width="11.33203125" style="3" customWidth="1"/>
    <col min="1797" max="1797" width="10.33203125" style="3" customWidth="1"/>
    <col min="1798" max="1798" width="8" style="3" customWidth="1"/>
    <col min="1799" max="1799" width="8.88671875" style="3" customWidth="1"/>
    <col min="1800" max="1800" width="9.109375" style="3" customWidth="1"/>
    <col min="1801" max="1801" width="10.44140625" style="3" customWidth="1"/>
    <col min="1802" max="1802" width="8.6640625" style="3" customWidth="1"/>
    <col min="1803" max="1804" width="11.44140625" style="3" customWidth="1"/>
    <col min="1805" max="2048" width="9.109375" style="3"/>
    <col min="2049" max="2049" width="48.44140625" style="3" customWidth="1"/>
    <col min="2050" max="2050" width="5.33203125" style="3" customWidth="1"/>
    <col min="2051" max="2051" width="10" style="3" customWidth="1"/>
    <col min="2052" max="2052" width="11.33203125" style="3" customWidth="1"/>
    <col min="2053" max="2053" width="10.33203125" style="3" customWidth="1"/>
    <col min="2054" max="2054" width="8" style="3" customWidth="1"/>
    <col min="2055" max="2055" width="8.88671875" style="3" customWidth="1"/>
    <col min="2056" max="2056" width="9.109375" style="3" customWidth="1"/>
    <col min="2057" max="2057" width="10.44140625" style="3" customWidth="1"/>
    <col min="2058" max="2058" width="8.6640625" style="3" customWidth="1"/>
    <col min="2059" max="2060" width="11.44140625" style="3" customWidth="1"/>
    <col min="2061" max="2304" width="9.109375" style="3"/>
    <col min="2305" max="2305" width="48.44140625" style="3" customWidth="1"/>
    <col min="2306" max="2306" width="5.33203125" style="3" customWidth="1"/>
    <col min="2307" max="2307" width="10" style="3" customWidth="1"/>
    <col min="2308" max="2308" width="11.33203125" style="3" customWidth="1"/>
    <col min="2309" max="2309" width="10.33203125" style="3" customWidth="1"/>
    <col min="2310" max="2310" width="8" style="3" customWidth="1"/>
    <col min="2311" max="2311" width="8.88671875" style="3" customWidth="1"/>
    <col min="2312" max="2312" width="9.109375" style="3" customWidth="1"/>
    <col min="2313" max="2313" width="10.44140625" style="3" customWidth="1"/>
    <col min="2314" max="2314" width="8.6640625" style="3" customWidth="1"/>
    <col min="2315" max="2316" width="11.44140625" style="3" customWidth="1"/>
    <col min="2317" max="2560" width="9.109375" style="3"/>
    <col min="2561" max="2561" width="48.44140625" style="3" customWidth="1"/>
    <col min="2562" max="2562" width="5.33203125" style="3" customWidth="1"/>
    <col min="2563" max="2563" width="10" style="3" customWidth="1"/>
    <col min="2564" max="2564" width="11.33203125" style="3" customWidth="1"/>
    <col min="2565" max="2565" width="10.33203125" style="3" customWidth="1"/>
    <col min="2566" max="2566" width="8" style="3" customWidth="1"/>
    <col min="2567" max="2567" width="8.88671875" style="3" customWidth="1"/>
    <col min="2568" max="2568" width="9.109375" style="3" customWidth="1"/>
    <col min="2569" max="2569" width="10.44140625" style="3" customWidth="1"/>
    <col min="2570" max="2570" width="8.6640625" style="3" customWidth="1"/>
    <col min="2571" max="2572" width="11.44140625" style="3" customWidth="1"/>
    <col min="2573" max="2816" width="9.109375" style="3"/>
    <col min="2817" max="2817" width="48.44140625" style="3" customWidth="1"/>
    <col min="2818" max="2818" width="5.33203125" style="3" customWidth="1"/>
    <col min="2819" max="2819" width="10" style="3" customWidth="1"/>
    <col min="2820" max="2820" width="11.33203125" style="3" customWidth="1"/>
    <col min="2821" max="2821" width="10.33203125" style="3" customWidth="1"/>
    <col min="2822" max="2822" width="8" style="3" customWidth="1"/>
    <col min="2823" max="2823" width="8.88671875" style="3" customWidth="1"/>
    <col min="2824" max="2824" width="9.109375" style="3" customWidth="1"/>
    <col min="2825" max="2825" width="10.44140625" style="3" customWidth="1"/>
    <col min="2826" max="2826" width="8.6640625" style="3" customWidth="1"/>
    <col min="2827" max="2828" width="11.44140625" style="3" customWidth="1"/>
    <col min="2829" max="3072" width="9.109375" style="3"/>
    <col min="3073" max="3073" width="48.44140625" style="3" customWidth="1"/>
    <col min="3074" max="3074" width="5.33203125" style="3" customWidth="1"/>
    <col min="3075" max="3075" width="10" style="3" customWidth="1"/>
    <col min="3076" max="3076" width="11.33203125" style="3" customWidth="1"/>
    <col min="3077" max="3077" width="10.33203125" style="3" customWidth="1"/>
    <col min="3078" max="3078" width="8" style="3" customWidth="1"/>
    <col min="3079" max="3079" width="8.88671875" style="3" customWidth="1"/>
    <col min="3080" max="3080" width="9.109375" style="3" customWidth="1"/>
    <col min="3081" max="3081" width="10.44140625" style="3" customWidth="1"/>
    <col min="3082" max="3082" width="8.6640625" style="3" customWidth="1"/>
    <col min="3083" max="3084" width="11.44140625" style="3" customWidth="1"/>
    <col min="3085" max="3328" width="9.109375" style="3"/>
    <col min="3329" max="3329" width="48.44140625" style="3" customWidth="1"/>
    <col min="3330" max="3330" width="5.33203125" style="3" customWidth="1"/>
    <col min="3331" max="3331" width="10" style="3" customWidth="1"/>
    <col min="3332" max="3332" width="11.33203125" style="3" customWidth="1"/>
    <col min="3333" max="3333" width="10.33203125" style="3" customWidth="1"/>
    <col min="3334" max="3334" width="8" style="3" customWidth="1"/>
    <col min="3335" max="3335" width="8.88671875" style="3" customWidth="1"/>
    <col min="3336" max="3336" width="9.109375" style="3" customWidth="1"/>
    <col min="3337" max="3337" width="10.44140625" style="3" customWidth="1"/>
    <col min="3338" max="3338" width="8.6640625" style="3" customWidth="1"/>
    <col min="3339" max="3340" width="11.44140625" style="3" customWidth="1"/>
    <col min="3341" max="3584" width="9.109375" style="3"/>
    <col min="3585" max="3585" width="48.44140625" style="3" customWidth="1"/>
    <col min="3586" max="3586" width="5.33203125" style="3" customWidth="1"/>
    <col min="3587" max="3587" width="10" style="3" customWidth="1"/>
    <col min="3588" max="3588" width="11.33203125" style="3" customWidth="1"/>
    <col min="3589" max="3589" width="10.33203125" style="3" customWidth="1"/>
    <col min="3590" max="3590" width="8" style="3" customWidth="1"/>
    <col min="3591" max="3591" width="8.88671875" style="3" customWidth="1"/>
    <col min="3592" max="3592" width="9.109375" style="3" customWidth="1"/>
    <col min="3593" max="3593" width="10.44140625" style="3" customWidth="1"/>
    <col min="3594" max="3594" width="8.6640625" style="3" customWidth="1"/>
    <col min="3595" max="3596" width="11.44140625" style="3" customWidth="1"/>
    <col min="3597" max="3840" width="9.109375" style="3"/>
    <col min="3841" max="3841" width="48.44140625" style="3" customWidth="1"/>
    <col min="3842" max="3842" width="5.33203125" style="3" customWidth="1"/>
    <col min="3843" max="3843" width="10" style="3" customWidth="1"/>
    <col min="3844" max="3844" width="11.33203125" style="3" customWidth="1"/>
    <col min="3845" max="3845" width="10.33203125" style="3" customWidth="1"/>
    <col min="3846" max="3846" width="8" style="3" customWidth="1"/>
    <col min="3847" max="3847" width="8.88671875" style="3" customWidth="1"/>
    <col min="3848" max="3848" width="9.109375" style="3" customWidth="1"/>
    <col min="3849" max="3849" width="10.44140625" style="3" customWidth="1"/>
    <col min="3850" max="3850" width="8.6640625" style="3" customWidth="1"/>
    <col min="3851" max="3852" width="11.44140625" style="3" customWidth="1"/>
    <col min="3853" max="4096" width="9.109375" style="3"/>
    <col min="4097" max="4097" width="48.44140625" style="3" customWidth="1"/>
    <col min="4098" max="4098" width="5.33203125" style="3" customWidth="1"/>
    <col min="4099" max="4099" width="10" style="3" customWidth="1"/>
    <col min="4100" max="4100" width="11.33203125" style="3" customWidth="1"/>
    <col min="4101" max="4101" width="10.33203125" style="3" customWidth="1"/>
    <col min="4102" max="4102" width="8" style="3" customWidth="1"/>
    <col min="4103" max="4103" width="8.88671875" style="3" customWidth="1"/>
    <col min="4104" max="4104" width="9.109375" style="3" customWidth="1"/>
    <col min="4105" max="4105" width="10.44140625" style="3" customWidth="1"/>
    <col min="4106" max="4106" width="8.6640625" style="3" customWidth="1"/>
    <col min="4107" max="4108" width="11.44140625" style="3" customWidth="1"/>
    <col min="4109" max="4352" width="9.109375" style="3"/>
    <col min="4353" max="4353" width="48.44140625" style="3" customWidth="1"/>
    <col min="4354" max="4354" width="5.33203125" style="3" customWidth="1"/>
    <col min="4355" max="4355" width="10" style="3" customWidth="1"/>
    <col min="4356" max="4356" width="11.33203125" style="3" customWidth="1"/>
    <col min="4357" max="4357" width="10.33203125" style="3" customWidth="1"/>
    <col min="4358" max="4358" width="8" style="3" customWidth="1"/>
    <col min="4359" max="4359" width="8.88671875" style="3" customWidth="1"/>
    <col min="4360" max="4360" width="9.109375" style="3" customWidth="1"/>
    <col min="4361" max="4361" width="10.44140625" style="3" customWidth="1"/>
    <col min="4362" max="4362" width="8.6640625" style="3" customWidth="1"/>
    <col min="4363" max="4364" width="11.44140625" style="3" customWidth="1"/>
    <col min="4365" max="4608" width="9.109375" style="3"/>
    <col min="4609" max="4609" width="48.44140625" style="3" customWidth="1"/>
    <col min="4610" max="4610" width="5.33203125" style="3" customWidth="1"/>
    <col min="4611" max="4611" width="10" style="3" customWidth="1"/>
    <col min="4612" max="4612" width="11.33203125" style="3" customWidth="1"/>
    <col min="4613" max="4613" width="10.33203125" style="3" customWidth="1"/>
    <col min="4614" max="4614" width="8" style="3" customWidth="1"/>
    <col min="4615" max="4615" width="8.88671875" style="3" customWidth="1"/>
    <col min="4616" max="4616" width="9.109375" style="3" customWidth="1"/>
    <col min="4617" max="4617" width="10.44140625" style="3" customWidth="1"/>
    <col min="4618" max="4618" width="8.6640625" style="3" customWidth="1"/>
    <col min="4619" max="4620" width="11.44140625" style="3" customWidth="1"/>
    <col min="4621" max="4864" width="9.109375" style="3"/>
    <col min="4865" max="4865" width="48.44140625" style="3" customWidth="1"/>
    <col min="4866" max="4866" width="5.33203125" style="3" customWidth="1"/>
    <col min="4867" max="4867" width="10" style="3" customWidth="1"/>
    <col min="4868" max="4868" width="11.33203125" style="3" customWidth="1"/>
    <col min="4869" max="4869" width="10.33203125" style="3" customWidth="1"/>
    <col min="4870" max="4870" width="8" style="3" customWidth="1"/>
    <col min="4871" max="4871" width="8.88671875" style="3" customWidth="1"/>
    <col min="4872" max="4872" width="9.109375" style="3" customWidth="1"/>
    <col min="4873" max="4873" width="10.44140625" style="3" customWidth="1"/>
    <col min="4874" max="4874" width="8.6640625" style="3" customWidth="1"/>
    <col min="4875" max="4876" width="11.44140625" style="3" customWidth="1"/>
    <col min="4877" max="5120" width="9.109375" style="3"/>
    <col min="5121" max="5121" width="48.44140625" style="3" customWidth="1"/>
    <col min="5122" max="5122" width="5.33203125" style="3" customWidth="1"/>
    <col min="5123" max="5123" width="10" style="3" customWidth="1"/>
    <col min="5124" max="5124" width="11.33203125" style="3" customWidth="1"/>
    <col min="5125" max="5125" width="10.33203125" style="3" customWidth="1"/>
    <col min="5126" max="5126" width="8" style="3" customWidth="1"/>
    <col min="5127" max="5127" width="8.88671875" style="3" customWidth="1"/>
    <col min="5128" max="5128" width="9.109375" style="3" customWidth="1"/>
    <col min="5129" max="5129" width="10.44140625" style="3" customWidth="1"/>
    <col min="5130" max="5130" width="8.6640625" style="3" customWidth="1"/>
    <col min="5131" max="5132" width="11.44140625" style="3" customWidth="1"/>
    <col min="5133" max="5376" width="9.109375" style="3"/>
    <col min="5377" max="5377" width="48.44140625" style="3" customWidth="1"/>
    <col min="5378" max="5378" width="5.33203125" style="3" customWidth="1"/>
    <col min="5379" max="5379" width="10" style="3" customWidth="1"/>
    <col min="5380" max="5380" width="11.33203125" style="3" customWidth="1"/>
    <col min="5381" max="5381" width="10.33203125" style="3" customWidth="1"/>
    <col min="5382" max="5382" width="8" style="3" customWidth="1"/>
    <col min="5383" max="5383" width="8.88671875" style="3" customWidth="1"/>
    <col min="5384" max="5384" width="9.109375" style="3" customWidth="1"/>
    <col min="5385" max="5385" width="10.44140625" style="3" customWidth="1"/>
    <col min="5386" max="5386" width="8.6640625" style="3" customWidth="1"/>
    <col min="5387" max="5388" width="11.44140625" style="3" customWidth="1"/>
    <col min="5389" max="5632" width="9.109375" style="3"/>
    <col min="5633" max="5633" width="48.44140625" style="3" customWidth="1"/>
    <col min="5634" max="5634" width="5.33203125" style="3" customWidth="1"/>
    <col min="5635" max="5635" width="10" style="3" customWidth="1"/>
    <col min="5636" max="5636" width="11.33203125" style="3" customWidth="1"/>
    <col min="5637" max="5637" width="10.33203125" style="3" customWidth="1"/>
    <col min="5638" max="5638" width="8" style="3" customWidth="1"/>
    <col min="5639" max="5639" width="8.88671875" style="3" customWidth="1"/>
    <col min="5640" max="5640" width="9.109375" style="3" customWidth="1"/>
    <col min="5641" max="5641" width="10.44140625" style="3" customWidth="1"/>
    <col min="5642" max="5642" width="8.6640625" style="3" customWidth="1"/>
    <col min="5643" max="5644" width="11.44140625" style="3" customWidth="1"/>
    <col min="5645" max="5888" width="9.109375" style="3"/>
    <col min="5889" max="5889" width="48.44140625" style="3" customWidth="1"/>
    <col min="5890" max="5890" width="5.33203125" style="3" customWidth="1"/>
    <col min="5891" max="5891" width="10" style="3" customWidth="1"/>
    <col min="5892" max="5892" width="11.33203125" style="3" customWidth="1"/>
    <col min="5893" max="5893" width="10.33203125" style="3" customWidth="1"/>
    <col min="5894" max="5894" width="8" style="3" customWidth="1"/>
    <col min="5895" max="5895" width="8.88671875" style="3" customWidth="1"/>
    <col min="5896" max="5896" width="9.109375" style="3" customWidth="1"/>
    <col min="5897" max="5897" width="10.44140625" style="3" customWidth="1"/>
    <col min="5898" max="5898" width="8.6640625" style="3" customWidth="1"/>
    <col min="5899" max="5900" width="11.44140625" style="3" customWidth="1"/>
    <col min="5901" max="6144" width="9.109375" style="3"/>
    <col min="6145" max="6145" width="48.44140625" style="3" customWidth="1"/>
    <col min="6146" max="6146" width="5.33203125" style="3" customWidth="1"/>
    <col min="6147" max="6147" width="10" style="3" customWidth="1"/>
    <col min="6148" max="6148" width="11.33203125" style="3" customWidth="1"/>
    <col min="6149" max="6149" width="10.33203125" style="3" customWidth="1"/>
    <col min="6150" max="6150" width="8" style="3" customWidth="1"/>
    <col min="6151" max="6151" width="8.88671875" style="3" customWidth="1"/>
    <col min="6152" max="6152" width="9.109375" style="3" customWidth="1"/>
    <col min="6153" max="6153" width="10.44140625" style="3" customWidth="1"/>
    <col min="6154" max="6154" width="8.6640625" style="3" customWidth="1"/>
    <col min="6155" max="6156" width="11.44140625" style="3" customWidth="1"/>
    <col min="6157" max="6400" width="9.109375" style="3"/>
    <col min="6401" max="6401" width="48.44140625" style="3" customWidth="1"/>
    <col min="6402" max="6402" width="5.33203125" style="3" customWidth="1"/>
    <col min="6403" max="6403" width="10" style="3" customWidth="1"/>
    <col min="6404" max="6404" width="11.33203125" style="3" customWidth="1"/>
    <col min="6405" max="6405" width="10.33203125" style="3" customWidth="1"/>
    <col min="6406" max="6406" width="8" style="3" customWidth="1"/>
    <col min="6407" max="6407" width="8.88671875" style="3" customWidth="1"/>
    <col min="6408" max="6408" width="9.109375" style="3" customWidth="1"/>
    <col min="6409" max="6409" width="10.44140625" style="3" customWidth="1"/>
    <col min="6410" max="6410" width="8.6640625" style="3" customWidth="1"/>
    <col min="6411" max="6412" width="11.44140625" style="3" customWidth="1"/>
    <col min="6413" max="6656" width="9.109375" style="3"/>
    <col min="6657" max="6657" width="48.44140625" style="3" customWidth="1"/>
    <col min="6658" max="6658" width="5.33203125" style="3" customWidth="1"/>
    <col min="6659" max="6659" width="10" style="3" customWidth="1"/>
    <col min="6660" max="6660" width="11.33203125" style="3" customWidth="1"/>
    <col min="6661" max="6661" width="10.33203125" style="3" customWidth="1"/>
    <col min="6662" max="6662" width="8" style="3" customWidth="1"/>
    <col min="6663" max="6663" width="8.88671875" style="3" customWidth="1"/>
    <col min="6664" max="6664" width="9.109375" style="3" customWidth="1"/>
    <col min="6665" max="6665" width="10.44140625" style="3" customWidth="1"/>
    <col min="6666" max="6666" width="8.6640625" style="3" customWidth="1"/>
    <col min="6667" max="6668" width="11.44140625" style="3" customWidth="1"/>
    <col min="6669" max="6912" width="9.109375" style="3"/>
    <col min="6913" max="6913" width="48.44140625" style="3" customWidth="1"/>
    <col min="6914" max="6914" width="5.33203125" style="3" customWidth="1"/>
    <col min="6915" max="6915" width="10" style="3" customWidth="1"/>
    <col min="6916" max="6916" width="11.33203125" style="3" customWidth="1"/>
    <col min="6917" max="6917" width="10.33203125" style="3" customWidth="1"/>
    <col min="6918" max="6918" width="8" style="3" customWidth="1"/>
    <col min="6919" max="6919" width="8.88671875" style="3" customWidth="1"/>
    <col min="6920" max="6920" width="9.109375" style="3" customWidth="1"/>
    <col min="6921" max="6921" width="10.44140625" style="3" customWidth="1"/>
    <col min="6922" max="6922" width="8.6640625" style="3" customWidth="1"/>
    <col min="6923" max="6924" width="11.44140625" style="3" customWidth="1"/>
    <col min="6925" max="7168" width="9.109375" style="3"/>
    <col min="7169" max="7169" width="48.44140625" style="3" customWidth="1"/>
    <col min="7170" max="7170" width="5.33203125" style="3" customWidth="1"/>
    <col min="7171" max="7171" width="10" style="3" customWidth="1"/>
    <col min="7172" max="7172" width="11.33203125" style="3" customWidth="1"/>
    <col min="7173" max="7173" width="10.33203125" style="3" customWidth="1"/>
    <col min="7174" max="7174" width="8" style="3" customWidth="1"/>
    <col min="7175" max="7175" width="8.88671875" style="3" customWidth="1"/>
    <col min="7176" max="7176" width="9.109375" style="3" customWidth="1"/>
    <col min="7177" max="7177" width="10.44140625" style="3" customWidth="1"/>
    <col min="7178" max="7178" width="8.6640625" style="3" customWidth="1"/>
    <col min="7179" max="7180" width="11.44140625" style="3" customWidth="1"/>
    <col min="7181" max="7424" width="9.109375" style="3"/>
    <col min="7425" max="7425" width="48.44140625" style="3" customWidth="1"/>
    <col min="7426" max="7426" width="5.33203125" style="3" customWidth="1"/>
    <col min="7427" max="7427" width="10" style="3" customWidth="1"/>
    <col min="7428" max="7428" width="11.33203125" style="3" customWidth="1"/>
    <col min="7429" max="7429" width="10.33203125" style="3" customWidth="1"/>
    <col min="7430" max="7430" width="8" style="3" customWidth="1"/>
    <col min="7431" max="7431" width="8.88671875" style="3" customWidth="1"/>
    <col min="7432" max="7432" width="9.109375" style="3" customWidth="1"/>
    <col min="7433" max="7433" width="10.44140625" style="3" customWidth="1"/>
    <col min="7434" max="7434" width="8.6640625" style="3" customWidth="1"/>
    <col min="7435" max="7436" width="11.44140625" style="3" customWidth="1"/>
    <col min="7437" max="7680" width="9.109375" style="3"/>
    <col min="7681" max="7681" width="48.44140625" style="3" customWidth="1"/>
    <col min="7682" max="7682" width="5.33203125" style="3" customWidth="1"/>
    <col min="7683" max="7683" width="10" style="3" customWidth="1"/>
    <col min="7684" max="7684" width="11.33203125" style="3" customWidth="1"/>
    <col min="7685" max="7685" width="10.33203125" style="3" customWidth="1"/>
    <col min="7686" max="7686" width="8" style="3" customWidth="1"/>
    <col min="7687" max="7687" width="8.88671875" style="3" customWidth="1"/>
    <col min="7688" max="7688" width="9.109375" style="3" customWidth="1"/>
    <col min="7689" max="7689" width="10.44140625" style="3" customWidth="1"/>
    <col min="7690" max="7690" width="8.6640625" style="3" customWidth="1"/>
    <col min="7691" max="7692" width="11.44140625" style="3" customWidth="1"/>
    <col min="7693" max="7936" width="9.109375" style="3"/>
    <col min="7937" max="7937" width="48.44140625" style="3" customWidth="1"/>
    <col min="7938" max="7938" width="5.33203125" style="3" customWidth="1"/>
    <col min="7939" max="7939" width="10" style="3" customWidth="1"/>
    <col min="7940" max="7940" width="11.33203125" style="3" customWidth="1"/>
    <col min="7941" max="7941" width="10.33203125" style="3" customWidth="1"/>
    <col min="7942" max="7942" width="8" style="3" customWidth="1"/>
    <col min="7943" max="7943" width="8.88671875" style="3" customWidth="1"/>
    <col min="7944" max="7944" width="9.109375" style="3" customWidth="1"/>
    <col min="7945" max="7945" width="10.44140625" style="3" customWidth="1"/>
    <col min="7946" max="7946" width="8.6640625" style="3" customWidth="1"/>
    <col min="7947" max="7948" width="11.44140625" style="3" customWidth="1"/>
    <col min="7949" max="8192" width="9.109375" style="3"/>
    <col min="8193" max="8193" width="48.44140625" style="3" customWidth="1"/>
    <col min="8194" max="8194" width="5.33203125" style="3" customWidth="1"/>
    <col min="8195" max="8195" width="10" style="3" customWidth="1"/>
    <col min="8196" max="8196" width="11.33203125" style="3" customWidth="1"/>
    <col min="8197" max="8197" width="10.33203125" style="3" customWidth="1"/>
    <col min="8198" max="8198" width="8" style="3" customWidth="1"/>
    <col min="8199" max="8199" width="8.88671875" style="3" customWidth="1"/>
    <col min="8200" max="8200" width="9.109375" style="3" customWidth="1"/>
    <col min="8201" max="8201" width="10.44140625" style="3" customWidth="1"/>
    <col min="8202" max="8202" width="8.6640625" style="3" customWidth="1"/>
    <col min="8203" max="8204" width="11.44140625" style="3" customWidth="1"/>
    <col min="8205" max="8448" width="9.109375" style="3"/>
    <col min="8449" max="8449" width="48.44140625" style="3" customWidth="1"/>
    <col min="8450" max="8450" width="5.33203125" style="3" customWidth="1"/>
    <col min="8451" max="8451" width="10" style="3" customWidth="1"/>
    <col min="8452" max="8452" width="11.33203125" style="3" customWidth="1"/>
    <col min="8453" max="8453" width="10.33203125" style="3" customWidth="1"/>
    <col min="8454" max="8454" width="8" style="3" customWidth="1"/>
    <col min="8455" max="8455" width="8.88671875" style="3" customWidth="1"/>
    <col min="8456" max="8456" width="9.109375" style="3" customWidth="1"/>
    <col min="8457" max="8457" width="10.44140625" style="3" customWidth="1"/>
    <col min="8458" max="8458" width="8.6640625" style="3" customWidth="1"/>
    <col min="8459" max="8460" width="11.44140625" style="3" customWidth="1"/>
    <col min="8461" max="8704" width="9.109375" style="3"/>
    <col min="8705" max="8705" width="48.44140625" style="3" customWidth="1"/>
    <col min="8706" max="8706" width="5.33203125" style="3" customWidth="1"/>
    <col min="8707" max="8707" width="10" style="3" customWidth="1"/>
    <col min="8708" max="8708" width="11.33203125" style="3" customWidth="1"/>
    <col min="8709" max="8709" width="10.33203125" style="3" customWidth="1"/>
    <col min="8710" max="8710" width="8" style="3" customWidth="1"/>
    <col min="8711" max="8711" width="8.88671875" style="3" customWidth="1"/>
    <col min="8712" max="8712" width="9.109375" style="3" customWidth="1"/>
    <col min="8713" max="8713" width="10.44140625" style="3" customWidth="1"/>
    <col min="8714" max="8714" width="8.6640625" style="3" customWidth="1"/>
    <col min="8715" max="8716" width="11.44140625" style="3" customWidth="1"/>
    <col min="8717" max="8960" width="9.109375" style="3"/>
    <col min="8961" max="8961" width="48.44140625" style="3" customWidth="1"/>
    <col min="8962" max="8962" width="5.33203125" style="3" customWidth="1"/>
    <col min="8963" max="8963" width="10" style="3" customWidth="1"/>
    <col min="8964" max="8964" width="11.33203125" style="3" customWidth="1"/>
    <col min="8965" max="8965" width="10.33203125" style="3" customWidth="1"/>
    <col min="8966" max="8966" width="8" style="3" customWidth="1"/>
    <col min="8967" max="8967" width="8.88671875" style="3" customWidth="1"/>
    <col min="8968" max="8968" width="9.109375" style="3" customWidth="1"/>
    <col min="8969" max="8969" width="10.44140625" style="3" customWidth="1"/>
    <col min="8970" max="8970" width="8.6640625" style="3" customWidth="1"/>
    <col min="8971" max="8972" width="11.44140625" style="3" customWidth="1"/>
    <col min="8973" max="9216" width="9.109375" style="3"/>
    <col min="9217" max="9217" width="48.44140625" style="3" customWidth="1"/>
    <col min="9218" max="9218" width="5.33203125" style="3" customWidth="1"/>
    <col min="9219" max="9219" width="10" style="3" customWidth="1"/>
    <col min="9220" max="9220" width="11.33203125" style="3" customWidth="1"/>
    <col min="9221" max="9221" width="10.33203125" style="3" customWidth="1"/>
    <col min="9222" max="9222" width="8" style="3" customWidth="1"/>
    <col min="9223" max="9223" width="8.88671875" style="3" customWidth="1"/>
    <col min="9224" max="9224" width="9.109375" style="3" customWidth="1"/>
    <col min="9225" max="9225" width="10.44140625" style="3" customWidth="1"/>
    <col min="9226" max="9226" width="8.6640625" style="3" customWidth="1"/>
    <col min="9227" max="9228" width="11.44140625" style="3" customWidth="1"/>
    <col min="9229" max="9472" width="9.109375" style="3"/>
    <col min="9473" max="9473" width="48.44140625" style="3" customWidth="1"/>
    <col min="9474" max="9474" width="5.33203125" style="3" customWidth="1"/>
    <col min="9475" max="9475" width="10" style="3" customWidth="1"/>
    <col min="9476" max="9476" width="11.33203125" style="3" customWidth="1"/>
    <col min="9477" max="9477" width="10.33203125" style="3" customWidth="1"/>
    <col min="9478" max="9478" width="8" style="3" customWidth="1"/>
    <col min="9479" max="9479" width="8.88671875" style="3" customWidth="1"/>
    <col min="9480" max="9480" width="9.109375" style="3" customWidth="1"/>
    <col min="9481" max="9481" width="10.44140625" style="3" customWidth="1"/>
    <col min="9482" max="9482" width="8.6640625" style="3" customWidth="1"/>
    <col min="9483" max="9484" width="11.44140625" style="3" customWidth="1"/>
    <col min="9485" max="9728" width="9.109375" style="3"/>
    <col min="9729" max="9729" width="48.44140625" style="3" customWidth="1"/>
    <col min="9730" max="9730" width="5.33203125" style="3" customWidth="1"/>
    <col min="9731" max="9731" width="10" style="3" customWidth="1"/>
    <col min="9732" max="9732" width="11.33203125" style="3" customWidth="1"/>
    <col min="9733" max="9733" width="10.33203125" style="3" customWidth="1"/>
    <col min="9734" max="9734" width="8" style="3" customWidth="1"/>
    <col min="9735" max="9735" width="8.88671875" style="3" customWidth="1"/>
    <col min="9736" max="9736" width="9.109375" style="3" customWidth="1"/>
    <col min="9737" max="9737" width="10.44140625" style="3" customWidth="1"/>
    <col min="9738" max="9738" width="8.6640625" style="3" customWidth="1"/>
    <col min="9739" max="9740" width="11.44140625" style="3" customWidth="1"/>
    <col min="9741" max="9984" width="9.109375" style="3"/>
    <col min="9985" max="9985" width="48.44140625" style="3" customWidth="1"/>
    <col min="9986" max="9986" width="5.33203125" style="3" customWidth="1"/>
    <col min="9987" max="9987" width="10" style="3" customWidth="1"/>
    <col min="9988" max="9988" width="11.33203125" style="3" customWidth="1"/>
    <col min="9989" max="9989" width="10.33203125" style="3" customWidth="1"/>
    <col min="9990" max="9990" width="8" style="3" customWidth="1"/>
    <col min="9991" max="9991" width="8.88671875" style="3" customWidth="1"/>
    <col min="9992" max="9992" width="9.109375" style="3" customWidth="1"/>
    <col min="9993" max="9993" width="10.44140625" style="3" customWidth="1"/>
    <col min="9994" max="9994" width="8.6640625" style="3" customWidth="1"/>
    <col min="9995" max="9996" width="11.44140625" style="3" customWidth="1"/>
    <col min="9997" max="10240" width="9.109375" style="3"/>
    <col min="10241" max="10241" width="48.44140625" style="3" customWidth="1"/>
    <col min="10242" max="10242" width="5.33203125" style="3" customWidth="1"/>
    <col min="10243" max="10243" width="10" style="3" customWidth="1"/>
    <col min="10244" max="10244" width="11.33203125" style="3" customWidth="1"/>
    <col min="10245" max="10245" width="10.33203125" style="3" customWidth="1"/>
    <col min="10246" max="10246" width="8" style="3" customWidth="1"/>
    <col min="10247" max="10247" width="8.88671875" style="3" customWidth="1"/>
    <col min="10248" max="10248" width="9.109375" style="3" customWidth="1"/>
    <col min="10249" max="10249" width="10.44140625" style="3" customWidth="1"/>
    <col min="10250" max="10250" width="8.6640625" style="3" customWidth="1"/>
    <col min="10251" max="10252" width="11.44140625" style="3" customWidth="1"/>
    <col min="10253" max="10496" width="9.109375" style="3"/>
    <col min="10497" max="10497" width="48.44140625" style="3" customWidth="1"/>
    <col min="10498" max="10498" width="5.33203125" style="3" customWidth="1"/>
    <col min="10499" max="10499" width="10" style="3" customWidth="1"/>
    <col min="10500" max="10500" width="11.33203125" style="3" customWidth="1"/>
    <col min="10501" max="10501" width="10.33203125" style="3" customWidth="1"/>
    <col min="10502" max="10502" width="8" style="3" customWidth="1"/>
    <col min="10503" max="10503" width="8.88671875" style="3" customWidth="1"/>
    <col min="10504" max="10504" width="9.109375" style="3" customWidth="1"/>
    <col min="10505" max="10505" width="10.44140625" style="3" customWidth="1"/>
    <col min="10506" max="10506" width="8.6640625" style="3" customWidth="1"/>
    <col min="10507" max="10508" width="11.44140625" style="3" customWidth="1"/>
    <col min="10509" max="10752" width="9.109375" style="3"/>
    <col min="10753" max="10753" width="48.44140625" style="3" customWidth="1"/>
    <col min="10754" max="10754" width="5.33203125" style="3" customWidth="1"/>
    <col min="10755" max="10755" width="10" style="3" customWidth="1"/>
    <col min="10756" max="10756" width="11.33203125" style="3" customWidth="1"/>
    <col min="10757" max="10757" width="10.33203125" style="3" customWidth="1"/>
    <col min="10758" max="10758" width="8" style="3" customWidth="1"/>
    <col min="10759" max="10759" width="8.88671875" style="3" customWidth="1"/>
    <col min="10760" max="10760" width="9.109375" style="3" customWidth="1"/>
    <col min="10761" max="10761" width="10.44140625" style="3" customWidth="1"/>
    <col min="10762" max="10762" width="8.6640625" style="3" customWidth="1"/>
    <col min="10763" max="10764" width="11.44140625" style="3" customWidth="1"/>
    <col min="10765" max="11008" width="9.109375" style="3"/>
    <col min="11009" max="11009" width="48.44140625" style="3" customWidth="1"/>
    <col min="11010" max="11010" width="5.33203125" style="3" customWidth="1"/>
    <col min="11011" max="11011" width="10" style="3" customWidth="1"/>
    <col min="11012" max="11012" width="11.33203125" style="3" customWidth="1"/>
    <col min="11013" max="11013" width="10.33203125" style="3" customWidth="1"/>
    <col min="11014" max="11014" width="8" style="3" customWidth="1"/>
    <col min="11015" max="11015" width="8.88671875" style="3" customWidth="1"/>
    <col min="11016" max="11016" width="9.109375" style="3" customWidth="1"/>
    <col min="11017" max="11017" width="10.44140625" style="3" customWidth="1"/>
    <col min="11018" max="11018" width="8.6640625" style="3" customWidth="1"/>
    <col min="11019" max="11020" width="11.44140625" style="3" customWidth="1"/>
    <col min="11021" max="11264" width="9.109375" style="3"/>
    <col min="11265" max="11265" width="48.44140625" style="3" customWidth="1"/>
    <col min="11266" max="11266" width="5.33203125" style="3" customWidth="1"/>
    <col min="11267" max="11267" width="10" style="3" customWidth="1"/>
    <col min="11268" max="11268" width="11.33203125" style="3" customWidth="1"/>
    <col min="11269" max="11269" width="10.33203125" style="3" customWidth="1"/>
    <col min="11270" max="11270" width="8" style="3" customWidth="1"/>
    <col min="11271" max="11271" width="8.88671875" style="3" customWidth="1"/>
    <col min="11272" max="11272" width="9.109375" style="3" customWidth="1"/>
    <col min="11273" max="11273" width="10.44140625" style="3" customWidth="1"/>
    <col min="11274" max="11274" width="8.6640625" style="3" customWidth="1"/>
    <col min="11275" max="11276" width="11.44140625" style="3" customWidth="1"/>
    <col min="11277" max="11520" width="9.109375" style="3"/>
    <col min="11521" max="11521" width="48.44140625" style="3" customWidth="1"/>
    <col min="11522" max="11522" width="5.33203125" style="3" customWidth="1"/>
    <col min="11523" max="11523" width="10" style="3" customWidth="1"/>
    <col min="11524" max="11524" width="11.33203125" style="3" customWidth="1"/>
    <col min="11525" max="11525" width="10.33203125" style="3" customWidth="1"/>
    <col min="11526" max="11526" width="8" style="3" customWidth="1"/>
    <col min="11527" max="11527" width="8.88671875" style="3" customWidth="1"/>
    <col min="11528" max="11528" width="9.109375" style="3" customWidth="1"/>
    <col min="11529" max="11529" width="10.44140625" style="3" customWidth="1"/>
    <col min="11530" max="11530" width="8.6640625" style="3" customWidth="1"/>
    <col min="11531" max="11532" width="11.44140625" style="3" customWidth="1"/>
    <col min="11533" max="11776" width="9.109375" style="3"/>
    <col min="11777" max="11777" width="48.44140625" style="3" customWidth="1"/>
    <col min="11778" max="11778" width="5.33203125" style="3" customWidth="1"/>
    <col min="11779" max="11779" width="10" style="3" customWidth="1"/>
    <col min="11780" max="11780" width="11.33203125" style="3" customWidth="1"/>
    <col min="11781" max="11781" width="10.33203125" style="3" customWidth="1"/>
    <col min="11782" max="11782" width="8" style="3" customWidth="1"/>
    <col min="11783" max="11783" width="8.88671875" style="3" customWidth="1"/>
    <col min="11784" max="11784" width="9.109375" style="3" customWidth="1"/>
    <col min="11785" max="11785" width="10.44140625" style="3" customWidth="1"/>
    <col min="11786" max="11786" width="8.6640625" style="3" customWidth="1"/>
    <col min="11787" max="11788" width="11.44140625" style="3" customWidth="1"/>
    <col min="11789" max="12032" width="9.109375" style="3"/>
    <col min="12033" max="12033" width="48.44140625" style="3" customWidth="1"/>
    <col min="12034" max="12034" width="5.33203125" style="3" customWidth="1"/>
    <col min="12035" max="12035" width="10" style="3" customWidth="1"/>
    <col min="12036" max="12036" width="11.33203125" style="3" customWidth="1"/>
    <col min="12037" max="12037" width="10.33203125" style="3" customWidth="1"/>
    <col min="12038" max="12038" width="8" style="3" customWidth="1"/>
    <col min="12039" max="12039" width="8.88671875" style="3" customWidth="1"/>
    <col min="12040" max="12040" width="9.109375" style="3" customWidth="1"/>
    <col min="12041" max="12041" width="10.44140625" style="3" customWidth="1"/>
    <col min="12042" max="12042" width="8.6640625" style="3" customWidth="1"/>
    <col min="12043" max="12044" width="11.44140625" style="3" customWidth="1"/>
    <col min="12045" max="12288" width="9.109375" style="3"/>
    <col min="12289" max="12289" width="48.44140625" style="3" customWidth="1"/>
    <col min="12290" max="12290" width="5.33203125" style="3" customWidth="1"/>
    <col min="12291" max="12291" width="10" style="3" customWidth="1"/>
    <col min="12292" max="12292" width="11.33203125" style="3" customWidth="1"/>
    <col min="12293" max="12293" width="10.33203125" style="3" customWidth="1"/>
    <col min="12294" max="12294" width="8" style="3" customWidth="1"/>
    <col min="12295" max="12295" width="8.88671875" style="3" customWidth="1"/>
    <col min="12296" max="12296" width="9.109375" style="3" customWidth="1"/>
    <col min="12297" max="12297" width="10.44140625" style="3" customWidth="1"/>
    <col min="12298" max="12298" width="8.6640625" style="3" customWidth="1"/>
    <col min="12299" max="12300" width="11.44140625" style="3" customWidth="1"/>
    <col min="12301" max="12544" width="9.109375" style="3"/>
    <col min="12545" max="12545" width="48.44140625" style="3" customWidth="1"/>
    <col min="12546" max="12546" width="5.33203125" style="3" customWidth="1"/>
    <col min="12547" max="12547" width="10" style="3" customWidth="1"/>
    <col min="12548" max="12548" width="11.33203125" style="3" customWidth="1"/>
    <col min="12549" max="12549" width="10.33203125" style="3" customWidth="1"/>
    <col min="12550" max="12550" width="8" style="3" customWidth="1"/>
    <col min="12551" max="12551" width="8.88671875" style="3" customWidth="1"/>
    <col min="12552" max="12552" width="9.109375" style="3" customWidth="1"/>
    <col min="12553" max="12553" width="10.44140625" style="3" customWidth="1"/>
    <col min="12554" max="12554" width="8.6640625" style="3" customWidth="1"/>
    <col min="12555" max="12556" width="11.44140625" style="3" customWidth="1"/>
    <col min="12557" max="12800" width="9.109375" style="3"/>
    <col min="12801" max="12801" width="48.44140625" style="3" customWidth="1"/>
    <col min="12802" max="12802" width="5.33203125" style="3" customWidth="1"/>
    <col min="12803" max="12803" width="10" style="3" customWidth="1"/>
    <col min="12804" max="12804" width="11.33203125" style="3" customWidth="1"/>
    <col min="12805" max="12805" width="10.33203125" style="3" customWidth="1"/>
    <col min="12806" max="12806" width="8" style="3" customWidth="1"/>
    <col min="12807" max="12807" width="8.88671875" style="3" customWidth="1"/>
    <col min="12808" max="12808" width="9.109375" style="3" customWidth="1"/>
    <col min="12809" max="12809" width="10.44140625" style="3" customWidth="1"/>
    <col min="12810" max="12810" width="8.6640625" style="3" customWidth="1"/>
    <col min="12811" max="12812" width="11.44140625" style="3" customWidth="1"/>
    <col min="12813" max="13056" width="9.109375" style="3"/>
    <col min="13057" max="13057" width="48.44140625" style="3" customWidth="1"/>
    <col min="13058" max="13058" width="5.33203125" style="3" customWidth="1"/>
    <col min="13059" max="13059" width="10" style="3" customWidth="1"/>
    <col min="13060" max="13060" width="11.33203125" style="3" customWidth="1"/>
    <col min="13061" max="13061" width="10.33203125" style="3" customWidth="1"/>
    <col min="13062" max="13062" width="8" style="3" customWidth="1"/>
    <col min="13063" max="13063" width="8.88671875" style="3" customWidth="1"/>
    <col min="13064" max="13064" width="9.109375" style="3" customWidth="1"/>
    <col min="13065" max="13065" width="10.44140625" style="3" customWidth="1"/>
    <col min="13066" max="13066" width="8.6640625" style="3" customWidth="1"/>
    <col min="13067" max="13068" width="11.44140625" style="3" customWidth="1"/>
    <col min="13069" max="13312" width="9.109375" style="3"/>
    <col min="13313" max="13313" width="48.44140625" style="3" customWidth="1"/>
    <col min="13314" max="13314" width="5.33203125" style="3" customWidth="1"/>
    <col min="13315" max="13315" width="10" style="3" customWidth="1"/>
    <col min="13316" max="13316" width="11.33203125" style="3" customWidth="1"/>
    <col min="13317" max="13317" width="10.33203125" style="3" customWidth="1"/>
    <col min="13318" max="13318" width="8" style="3" customWidth="1"/>
    <col min="13319" max="13319" width="8.88671875" style="3" customWidth="1"/>
    <col min="13320" max="13320" width="9.109375" style="3" customWidth="1"/>
    <col min="13321" max="13321" width="10.44140625" style="3" customWidth="1"/>
    <col min="13322" max="13322" width="8.6640625" style="3" customWidth="1"/>
    <col min="13323" max="13324" width="11.44140625" style="3" customWidth="1"/>
    <col min="13325" max="13568" width="9.109375" style="3"/>
    <col min="13569" max="13569" width="48.44140625" style="3" customWidth="1"/>
    <col min="13570" max="13570" width="5.33203125" style="3" customWidth="1"/>
    <col min="13571" max="13571" width="10" style="3" customWidth="1"/>
    <col min="13572" max="13572" width="11.33203125" style="3" customWidth="1"/>
    <col min="13573" max="13573" width="10.33203125" style="3" customWidth="1"/>
    <col min="13574" max="13574" width="8" style="3" customWidth="1"/>
    <col min="13575" max="13575" width="8.88671875" style="3" customWidth="1"/>
    <col min="13576" max="13576" width="9.109375" style="3" customWidth="1"/>
    <col min="13577" max="13577" width="10.44140625" style="3" customWidth="1"/>
    <col min="13578" max="13578" width="8.6640625" style="3" customWidth="1"/>
    <col min="13579" max="13580" width="11.44140625" style="3" customWidth="1"/>
    <col min="13581" max="13824" width="9.109375" style="3"/>
    <col min="13825" max="13825" width="48.44140625" style="3" customWidth="1"/>
    <col min="13826" max="13826" width="5.33203125" style="3" customWidth="1"/>
    <col min="13827" max="13827" width="10" style="3" customWidth="1"/>
    <col min="13828" max="13828" width="11.33203125" style="3" customWidth="1"/>
    <col min="13829" max="13829" width="10.33203125" style="3" customWidth="1"/>
    <col min="13830" max="13830" width="8" style="3" customWidth="1"/>
    <col min="13831" max="13831" width="8.88671875" style="3" customWidth="1"/>
    <col min="13832" max="13832" width="9.109375" style="3" customWidth="1"/>
    <col min="13833" max="13833" width="10.44140625" style="3" customWidth="1"/>
    <col min="13834" max="13834" width="8.6640625" style="3" customWidth="1"/>
    <col min="13835" max="13836" width="11.44140625" style="3" customWidth="1"/>
    <col min="13837" max="14080" width="9.109375" style="3"/>
    <col min="14081" max="14081" width="48.44140625" style="3" customWidth="1"/>
    <col min="14082" max="14082" width="5.33203125" style="3" customWidth="1"/>
    <col min="14083" max="14083" width="10" style="3" customWidth="1"/>
    <col min="14084" max="14084" width="11.33203125" style="3" customWidth="1"/>
    <col min="14085" max="14085" width="10.33203125" style="3" customWidth="1"/>
    <col min="14086" max="14086" width="8" style="3" customWidth="1"/>
    <col min="14087" max="14087" width="8.88671875" style="3" customWidth="1"/>
    <col min="14088" max="14088" width="9.109375" style="3" customWidth="1"/>
    <col min="14089" max="14089" width="10.44140625" style="3" customWidth="1"/>
    <col min="14090" max="14090" width="8.6640625" style="3" customWidth="1"/>
    <col min="14091" max="14092" width="11.44140625" style="3" customWidth="1"/>
    <col min="14093" max="14336" width="9.109375" style="3"/>
    <col min="14337" max="14337" width="48.44140625" style="3" customWidth="1"/>
    <col min="14338" max="14338" width="5.33203125" style="3" customWidth="1"/>
    <col min="14339" max="14339" width="10" style="3" customWidth="1"/>
    <col min="14340" max="14340" width="11.33203125" style="3" customWidth="1"/>
    <col min="14341" max="14341" width="10.33203125" style="3" customWidth="1"/>
    <col min="14342" max="14342" width="8" style="3" customWidth="1"/>
    <col min="14343" max="14343" width="8.88671875" style="3" customWidth="1"/>
    <col min="14344" max="14344" width="9.109375" style="3" customWidth="1"/>
    <col min="14345" max="14345" width="10.44140625" style="3" customWidth="1"/>
    <col min="14346" max="14346" width="8.6640625" style="3" customWidth="1"/>
    <col min="14347" max="14348" width="11.44140625" style="3" customWidth="1"/>
    <col min="14349" max="14592" width="9.109375" style="3"/>
    <col min="14593" max="14593" width="48.44140625" style="3" customWidth="1"/>
    <col min="14594" max="14594" width="5.33203125" style="3" customWidth="1"/>
    <col min="14595" max="14595" width="10" style="3" customWidth="1"/>
    <col min="14596" max="14596" width="11.33203125" style="3" customWidth="1"/>
    <col min="14597" max="14597" width="10.33203125" style="3" customWidth="1"/>
    <col min="14598" max="14598" width="8" style="3" customWidth="1"/>
    <col min="14599" max="14599" width="8.88671875" style="3" customWidth="1"/>
    <col min="14600" max="14600" width="9.109375" style="3" customWidth="1"/>
    <col min="14601" max="14601" width="10.44140625" style="3" customWidth="1"/>
    <col min="14602" max="14602" width="8.6640625" style="3" customWidth="1"/>
    <col min="14603" max="14604" width="11.44140625" style="3" customWidth="1"/>
    <col min="14605" max="14848" width="9.109375" style="3"/>
    <col min="14849" max="14849" width="48.44140625" style="3" customWidth="1"/>
    <col min="14850" max="14850" width="5.33203125" style="3" customWidth="1"/>
    <col min="14851" max="14851" width="10" style="3" customWidth="1"/>
    <col min="14852" max="14852" width="11.33203125" style="3" customWidth="1"/>
    <col min="14853" max="14853" width="10.33203125" style="3" customWidth="1"/>
    <col min="14854" max="14854" width="8" style="3" customWidth="1"/>
    <col min="14855" max="14855" width="8.88671875" style="3" customWidth="1"/>
    <col min="14856" max="14856" width="9.109375" style="3" customWidth="1"/>
    <col min="14857" max="14857" width="10.44140625" style="3" customWidth="1"/>
    <col min="14858" max="14858" width="8.6640625" style="3" customWidth="1"/>
    <col min="14859" max="14860" width="11.44140625" style="3" customWidth="1"/>
    <col min="14861" max="15104" width="9.109375" style="3"/>
    <col min="15105" max="15105" width="48.44140625" style="3" customWidth="1"/>
    <col min="15106" max="15106" width="5.33203125" style="3" customWidth="1"/>
    <col min="15107" max="15107" width="10" style="3" customWidth="1"/>
    <col min="15108" max="15108" width="11.33203125" style="3" customWidth="1"/>
    <col min="15109" max="15109" width="10.33203125" style="3" customWidth="1"/>
    <col min="15110" max="15110" width="8" style="3" customWidth="1"/>
    <col min="15111" max="15111" width="8.88671875" style="3" customWidth="1"/>
    <col min="15112" max="15112" width="9.109375" style="3" customWidth="1"/>
    <col min="15113" max="15113" width="10.44140625" style="3" customWidth="1"/>
    <col min="15114" max="15114" width="8.6640625" style="3" customWidth="1"/>
    <col min="15115" max="15116" width="11.44140625" style="3" customWidth="1"/>
    <col min="15117" max="15360" width="9.109375" style="3"/>
    <col min="15361" max="15361" width="48.44140625" style="3" customWidth="1"/>
    <col min="15362" max="15362" width="5.33203125" style="3" customWidth="1"/>
    <col min="15363" max="15363" width="10" style="3" customWidth="1"/>
    <col min="15364" max="15364" width="11.33203125" style="3" customWidth="1"/>
    <col min="15365" max="15365" width="10.33203125" style="3" customWidth="1"/>
    <col min="15366" max="15366" width="8" style="3" customWidth="1"/>
    <col min="15367" max="15367" width="8.88671875" style="3" customWidth="1"/>
    <col min="15368" max="15368" width="9.109375" style="3" customWidth="1"/>
    <col min="15369" max="15369" width="10.44140625" style="3" customWidth="1"/>
    <col min="15370" max="15370" width="8.6640625" style="3" customWidth="1"/>
    <col min="15371" max="15372" width="11.44140625" style="3" customWidth="1"/>
    <col min="15373" max="15616" width="9.109375" style="3"/>
    <col min="15617" max="15617" width="48.44140625" style="3" customWidth="1"/>
    <col min="15618" max="15618" width="5.33203125" style="3" customWidth="1"/>
    <col min="15619" max="15619" width="10" style="3" customWidth="1"/>
    <col min="15620" max="15620" width="11.33203125" style="3" customWidth="1"/>
    <col min="15621" max="15621" width="10.33203125" style="3" customWidth="1"/>
    <col min="15622" max="15622" width="8" style="3" customWidth="1"/>
    <col min="15623" max="15623" width="8.88671875" style="3" customWidth="1"/>
    <col min="15624" max="15624" width="9.109375" style="3" customWidth="1"/>
    <col min="15625" max="15625" width="10.44140625" style="3" customWidth="1"/>
    <col min="15626" max="15626" width="8.6640625" style="3" customWidth="1"/>
    <col min="15627" max="15628" width="11.44140625" style="3" customWidth="1"/>
    <col min="15629" max="15872" width="9.109375" style="3"/>
    <col min="15873" max="15873" width="48.44140625" style="3" customWidth="1"/>
    <col min="15874" max="15874" width="5.33203125" style="3" customWidth="1"/>
    <col min="15875" max="15875" width="10" style="3" customWidth="1"/>
    <col min="15876" max="15876" width="11.33203125" style="3" customWidth="1"/>
    <col min="15877" max="15877" width="10.33203125" style="3" customWidth="1"/>
    <col min="15878" max="15878" width="8" style="3" customWidth="1"/>
    <col min="15879" max="15879" width="8.88671875" style="3" customWidth="1"/>
    <col min="15880" max="15880" width="9.109375" style="3" customWidth="1"/>
    <col min="15881" max="15881" width="10.44140625" style="3" customWidth="1"/>
    <col min="15882" max="15882" width="8.6640625" style="3" customWidth="1"/>
    <col min="15883" max="15884" width="11.44140625" style="3" customWidth="1"/>
    <col min="15885" max="16128" width="9.109375" style="3"/>
    <col min="16129" max="16129" width="48.44140625" style="3" customWidth="1"/>
    <col min="16130" max="16130" width="5.33203125" style="3" customWidth="1"/>
    <col min="16131" max="16131" width="10" style="3" customWidth="1"/>
    <col min="16132" max="16132" width="11.33203125" style="3" customWidth="1"/>
    <col min="16133" max="16133" width="10.33203125" style="3" customWidth="1"/>
    <col min="16134" max="16134" width="8" style="3" customWidth="1"/>
    <col min="16135" max="16135" width="8.88671875" style="3" customWidth="1"/>
    <col min="16136" max="16136" width="9.109375" style="3" customWidth="1"/>
    <col min="16137" max="16137" width="10.44140625" style="3" customWidth="1"/>
    <col min="16138" max="16138" width="8.6640625" style="3" customWidth="1"/>
    <col min="16139" max="16140" width="11.44140625" style="3" customWidth="1"/>
    <col min="16141" max="16384" width="9.109375" style="3"/>
  </cols>
  <sheetData>
    <row r="1" spans="1:13" x14ac:dyDescent="0.25">
      <c r="I1" s="285" t="s">
        <v>671</v>
      </c>
      <c r="J1" s="286"/>
      <c r="K1" s="286"/>
      <c r="L1" s="286"/>
    </row>
    <row r="2" spans="1:13" x14ac:dyDescent="0.25">
      <c r="I2" s="286"/>
      <c r="J2" s="286"/>
      <c r="K2" s="286"/>
      <c r="L2" s="286"/>
    </row>
    <row r="3" spans="1:13" ht="3" customHeight="1" x14ac:dyDescent="0.25">
      <c r="I3" s="286"/>
      <c r="J3" s="286"/>
      <c r="K3" s="286"/>
      <c r="L3" s="286"/>
    </row>
    <row r="4" spans="1:13" ht="9" customHeight="1" x14ac:dyDescent="0.25">
      <c r="A4" s="365" t="s">
        <v>672</v>
      </c>
      <c r="B4" s="365"/>
      <c r="C4" s="365"/>
      <c r="D4" s="365"/>
      <c r="E4" s="365"/>
      <c r="F4" s="365"/>
      <c r="G4" s="365"/>
      <c r="H4" s="365"/>
      <c r="I4" s="365"/>
      <c r="J4" s="365"/>
      <c r="K4" s="365"/>
      <c r="L4" s="365"/>
    </row>
    <row r="5" spans="1:13" ht="6" customHeight="1" x14ac:dyDescent="0.25">
      <c r="A5" s="365"/>
      <c r="B5" s="365"/>
      <c r="C5" s="365"/>
      <c r="D5" s="365"/>
      <c r="E5" s="365"/>
      <c r="F5" s="365"/>
      <c r="G5" s="365"/>
      <c r="H5" s="365"/>
      <c r="I5" s="365"/>
      <c r="J5" s="365"/>
      <c r="K5" s="365"/>
      <c r="L5" s="365"/>
    </row>
    <row r="6" spans="1:13" ht="13.5" customHeight="1" x14ac:dyDescent="0.25">
      <c r="A6" s="365"/>
      <c r="B6" s="365"/>
      <c r="C6" s="365"/>
      <c r="D6" s="365"/>
      <c r="E6" s="365"/>
      <c r="F6" s="365"/>
      <c r="G6" s="365"/>
      <c r="H6" s="365"/>
      <c r="I6" s="365"/>
      <c r="J6" s="365"/>
      <c r="K6" s="365"/>
      <c r="L6" s="365"/>
    </row>
    <row r="7" spans="1:13" x14ac:dyDescent="0.25">
      <c r="A7" s="365"/>
      <c r="B7" s="365"/>
      <c r="C7" s="365"/>
      <c r="D7" s="365"/>
      <c r="E7" s="365"/>
      <c r="F7" s="365"/>
      <c r="G7" s="365"/>
      <c r="H7" s="365"/>
      <c r="I7" s="365"/>
      <c r="J7" s="365"/>
      <c r="K7" s="365"/>
      <c r="L7" s="365"/>
    </row>
    <row r="8" spans="1:13" x14ac:dyDescent="0.25">
      <c r="A8" s="5" t="str">
        <f>CONCATENATE("за ",[3]ЗАПОЛНИТЬ!$B$17," ",[3]ЗАПОЛНИТЬ!$C$17)</f>
        <v xml:space="preserve">за 2015 </v>
      </c>
      <c r="B8" s="5"/>
      <c r="C8" s="5"/>
      <c r="D8" s="5"/>
      <c r="E8" s="5"/>
      <c r="F8" s="5"/>
      <c r="G8" s="5"/>
      <c r="H8" s="5"/>
      <c r="I8" s="5"/>
      <c r="J8" s="5"/>
      <c r="K8" s="5"/>
      <c r="L8" s="5"/>
    </row>
    <row r="9" spans="1:13" ht="27.75" customHeight="1" x14ac:dyDescent="0.25">
      <c r="A9" s="116" t="s">
        <v>4</v>
      </c>
      <c r="B9" s="15" t="str">
        <f>[3]ЗАПОЛНИТЬ!$B$3</f>
        <v>Відділ освіти Амур-Нижньодніпровської районної у місті Дніпропетровську ради</v>
      </c>
      <c r="C9" s="15"/>
      <c r="D9" s="15"/>
      <c r="E9" s="15"/>
      <c r="F9" s="15"/>
      <c r="G9" s="15"/>
      <c r="H9" s="15"/>
      <c r="I9" s="15"/>
      <c r="J9" s="117" t="str">
        <f>[3]ЗАПОЛНИТЬ!$A$13</f>
        <v>за ЄДРПОУ</v>
      </c>
      <c r="K9" s="288" t="str">
        <f>[3]ЗАПОЛНИТЬ!$B$13</f>
        <v>02142187</v>
      </c>
      <c r="L9" s="288"/>
      <c r="M9" s="403"/>
    </row>
    <row r="10" spans="1:13" x14ac:dyDescent="0.25">
      <c r="A10" s="18" t="s">
        <v>6</v>
      </c>
      <c r="B10" s="19" t="str">
        <f>[3]ЗАПОЛНИТЬ!$B$5</f>
        <v>49023, м. Дніпропетровськ АНД район, пр. Воронцова, 31</v>
      </c>
      <c r="C10" s="19"/>
      <c r="D10" s="19"/>
      <c r="E10" s="19"/>
      <c r="F10" s="19"/>
      <c r="G10" s="19"/>
      <c r="H10" s="19"/>
      <c r="I10" s="19"/>
      <c r="J10" s="117" t="str">
        <f>[3]ЗАПОЛНИТЬ!$A$14</f>
        <v>за КОАТУУ</v>
      </c>
      <c r="K10" s="290">
        <f>[3]ЗАПОЛНИТЬ!$B$14</f>
        <v>1210136300</v>
      </c>
      <c r="L10" s="290"/>
      <c r="M10" s="403"/>
    </row>
    <row r="11" spans="1:13" x14ac:dyDescent="0.25">
      <c r="A11" s="18" t="str">
        <f>[3]Ф.4.3.1.КВК2!$A$11</f>
        <v>Організаційно-правова форма господарювання</v>
      </c>
      <c r="B11" s="255" t="str">
        <f>[3]ЗАПОЛНИТЬ!$D$15</f>
        <v>Орган місцевого самоврядування</v>
      </c>
      <c r="C11" s="255"/>
      <c r="D11" s="255"/>
      <c r="E11" s="255"/>
      <c r="F11" s="255"/>
      <c r="G11" s="255"/>
      <c r="H11" s="255"/>
      <c r="I11" s="255"/>
      <c r="J11" s="117" t="str">
        <f>[3]ЗАПОЛНИТЬ!$A$15</f>
        <v>за КОПФГ</v>
      </c>
      <c r="K11" s="290">
        <f>[3]ЗАПОЛНИТЬ!$B$15</f>
        <v>420</v>
      </c>
      <c r="L11" s="290"/>
      <c r="M11" s="403"/>
    </row>
    <row r="12" spans="1:13" ht="27" customHeight="1" x14ac:dyDescent="0.25">
      <c r="A12" s="21" t="s">
        <v>206</v>
      </c>
      <c r="B12" s="21"/>
      <c r="C12" s="21"/>
      <c r="D12" s="21"/>
      <c r="E12" s="652"/>
      <c r="F12" s="653" t="str">
        <f>IF(E12&gt;0,VLOOKUP(E12,'[3]ДовидникКВК(ГОС)'!A$1:B$65536,2,FALSE),"")</f>
        <v/>
      </c>
      <c r="G12" s="653"/>
      <c r="H12" s="653"/>
      <c r="I12" s="653"/>
      <c r="J12" s="653"/>
      <c r="K12" s="653"/>
      <c r="L12" s="653"/>
      <c r="M12" s="122"/>
    </row>
    <row r="13" spans="1:13" ht="27" customHeight="1" x14ac:dyDescent="0.25">
      <c r="A13" s="21" t="s">
        <v>13</v>
      </c>
      <c r="B13" s="21"/>
      <c r="C13" s="21"/>
      <c r="D13" s="21"/>
      <c r="E13" s="654" t="str">
        <f>[3]ЗАПОЛНИТЬ!H10</f>
        <v>10</v>
      </c>
      <c r="F13" s="121" t="str">
        <f>[3]ЗАПОЛНИТЬ!I10</f>
        <v>Орган з питань освіти і науки, молоді</v>
      </c>
      <c r="G13" s="121"/>
      <c r="H13" s="121"/>
      <c r="I13" s="121"/>
      <c r="J13" s="121"/>
      <c r="K13" s="121"/>
      <c r="L13" s="121"/>
      <c r="M13" s="655"/>
    </row>
    <row r="14" spans="1:13" ht="11.25" customHeight="1" x14ac:dyDescent="0.25">
      <c r="A14" s="32" t="s">
        <v>139</v>
      </c>
      <c r="B14" s="12"/>
      <c r="C14" s="12"/>
      <c r="D14" s="12"/>
      <c r="E14" s="12"/>
      <c r="F14" s="12"/>
      <c r="G14" s="12"/>
      <c r="H14" s="12"/>
      <c r="I14" s="12"/>
      <c r="J14" s="12"/>
      <c r="K14" s="12"/>
      <c r="L14" s="12" t="s">
        <v>690</v>
      </c>
      <c r="M14" s="12"/>
    </row>
    <row r="15" spans="1:13" ht="11.25" customHeight="1" thickBot="1" x14ac:dyDescent="0.3">
      <c r="A15" s="12" t="s">
        <v>16</v>
      </c>
    </row>
    <row r="16" spans="1:13" s="284" customFormat="1" ht="15" customHeight="1" thickTop="1" thickBot="1" x14ac:dyDescent="0.35">
      <c r="A16" s="589" t="s">
        <v>611</v>
      </c>
      <c r="B16" s="589" t="s">
        <v>104</v>
      </c>
      <c r="C16" s="549" t="s">
        <v>673</v>
      </c>
      <c r="D16" s="549"/>
      <c r="E16" s="549"/>
      <c r="F16" s="549" t="s">
        <v>674</v>
      </c>
      <c r="G16" s="549"/>
      <c r="H16" s="549"/>
      <c r="I16" s="549"/>
      <c r="J16" s="549"/>
      <c r="K16" s="549"/>
      <c r="L16" s="549"/>
    </row>
    <row r="17" spans="1:12" s="284" customFormat="1" ht="22.5" customHeight="1" thickTop="1" thickBot="1" x14ac:dyDescent="0.35">
      <c r="A17" s="589"/>
      <c r="B17" s="589"/>
      <c r="C17" s="549" t="s">
        <v>675</v>
      </c>
      <c r="D17" s="549" t="s">
        <v>676</v>
      </c>
      <c r="E17" s="549" t="s">
        <v>677</v>
      </c>
      <c r="F17" s="549" t="s">
        <v>678</v>
      </c>
      <c r="G17" s="372" t="s">
        <v>679</v>
      </c>
      <c r="H17" s="372"/>
      <c r="I17" s="372"/>
      <c r="J17" s="549" t="s">
        <v>680</v>
      </c>
      <c r="K17" s="549"/>
      <c r="L17" s="549"/>
    </row>
    <row r="18" spans="1:12" s="284" customFormat="1" ht="15" customHeight="1" thickTop="1" thickBot="1" x14ac:dyDescent="0.35">
      <c r="A18" s="589"/>
      <c r="B18" s="589"/>
      <c r="C18" s="549"/>
      <c r="D18" s="549"/>
      <c r="E18" s="549"/>
      <c r="F18" s="549"/>
      <c r="G18" s="549" t="s">
        <v>109</v>
      </c>
      <c r="H18" s="549" t="s">
        <v>681</v>
      </c>
      <c r="I18" s="549"/>
      <c r="J18" s="549" t="s">
        <v>109</v>
      </c>
      <c r="K18" s="549" t="s">
        <v>681</v>
      </c>
      <c r="L18" s="549"/>
    </row>
    <row r="19" spans="1:12" s="284" customFormat="1" ht="34.5" customHeight="1" thickTop="1" thickBot="1" x14ac:dyDescent="0.35">
      <c r="A19" s="589"/>
      <c r="B19" s="589"/>
      <c r="C19" s="549"/>
      <c r="D19" s="549"/>
      <c r="E19" s="549"/>
      <c r="F19" s="549"/>
      <c r="G19" s="549"/>
      <c r="H19" s="551" t="s">
        <v>583</v>
      </c>
      <c r="I19" s="551" t="s">
        <v>584</v>
      </c>
      <c r="J19" s="549"/>
      <c r="K19" s="554" t="s">
        <v>682</v>
      </c>
      <c r="L19" s="554" t="s">
        <v>683</v>
      </c>
    </row>
    <row r="20" spans="1:12" ht="15" thickTop="1" thickBot="1" x14ac:dyDescent="0.3">
      <c r="A20" s="294">
        <v>1</v>
      </c>
      <c r="B20" s="294">
        <v>2</v>
      </c>
      <c r="C20" s="294">
        <v>3</v>
      </c>
      <c r="D20" s="294">
        <v>4</v>
      </c>
      <c r="E20" s="294">
        <v>5</v>
      </c>
      <c r="F20" s="294">
        <v>6</v>
      </c>
      <c r="G20" s="294">
        <v>7</v>
      </c>
      <c r="H20" s="294">
        <v>8</v>
      </c>
      <c r="I20" s="294">
        <v>9</v>
      </c>
      <c r="J20" s="294">
        <v>10</v>
      </c>
      <c r="K20" s="294">
        <v>11</v>
      </c>
      <c r="L20" s="294">
        <v>12</v>
      </c>
    </row>
    <row r="21" spans="1:12" ht="12.75" customHeight="1" thickTop="1" thickBot="1" x14ac:dyDescent="0.3">
      <c r="A21" s="656" t="s">
        <v>179</v>
      </c>
      <c r="B21" s="656"/>
      <c r="C21" s="657">
        <v>423105</v>
      </c>
      <c r="D21" s="657">
        <v>419082</v>
      </c>
      <c r="E21" s="658">
        <v>0</v>
      </c>
      <c r="F21" s="659" t="s">
        <v>27</v>
      </c>
      <c r="G21" s="659" t="s">
        <v>27</v>
      </c>
      <c r="H21" s="659" t="s">
        <v>27</v>
      </c>
      <c r="I21" s="659" t="s">
        <v>27</v>
      </c>
      <c r="J21" s="659" t="s">
        <v>27</v>
      </c>
      <c r="K21" s="659" t="s">
        <v>27</v>
      </c>
      <c r="L21" s="659" t="s">
        <v>27</v>
      </c>
    </row>
    <row r="22" spans="1:12" ht="12.75" customHeight="1" thickTop="1" thickBot="1" x14ac:dyDescent="0.3">
      <c r="A22" s="660" t="s">
        <v>684</v>
      </c>
      <c r="B22" s="660"/>
      <c r="C22" s="659" t="s">
        <v>27</v>
      </c>
      <c r="D22" s="659" t="s">
        <v>27</v>
      </c>
      <c r="E22" s="659" t="s">
        <v>27</v>
      </c>
      <c r="F22" s="661">
        <f>SUM(F24:F39)</f>
        <v>0</v>
      </c>
      <c r="G22" s="661">
        <f t="shared" ref="G22:L22" si="0">SUM(G24:G39)</f>
        <v>0</v>
      </c>
      <c r="H22" s="661">
        <f t="shared" si="0"/>
        <v>0</v>
      </c>
      <c r="I22" s="661">
        <f t="shared" si="0"/>
        <v>0</v>
      </c>
      <c r="J22" s="661">
        <f t="shared" si="0"/>
        <v>0</v>
      </c>
      <c r="K22" s="661">
        <f t="shared" si="0"/>
        <v>0</v>
      </c>
      <c r="L22" s="661">
        <f t="shared" si="0"/>
        <v>0</v>
      </c>
    </row>
    <row r="23" spans="1:12" ht="12.75" customHeight="1" thickTop="1" thickBot="1" x14ac:dyDescent="0.3">
      <c r="A23" s="551" t="s">
        <v>119</v>
      </c>
      <c r="B23" s="660"/>
      <c r="C23" s="662"/>
      <c r="D23" s="662"/>
      <c r="E23" s="662"/>
      <c r="F23" s="282"/>
      <c r="G23" s="282"/>
      <c r="H23" s="282"/>
      <c r="I23" s="282"/>
      <c r="J23" s="282"/>
      <c r="K23" s="282"/>
      <c r="L23" s="282"/>
    </row>
    <row r="24" spans="1:12" ht="12.75" customHeight="1" thickTop="1" thickBot="1" x14ac:dyDescent="0.3">
      <c r="A24" s="663" t="s">
        <v>32</v>
      </c>
      <c r="B24" s="664">
        <v>2110</v>
      </c>
      <c r="C24" s="662" t="s">
        <v>27</v>
      </c>
      <c r="D24" s="662" t="s">
        <v>27</v>
      </c>
      <c r="E24" s="662" t="s">
        <v>27</v>
      </c>
      <c r="F24" s="282">
        <v>0</v>
      </c>
      <c r="G24" s="282">
        <v>0</v>
      </c>
      <c r="H24" s="282">
        <v>0</v>
      </c>
      <c r="I24" s="282">
        <v>0</v>
      </c>
      <c r="J24" s="282">
        <v>0</v>
      </c>
      <c r="K24" s="282">
        <v>0</v>
      </c>
      <c r="L24" s="282">
        <v>0</v>
      </c>
    </row>
    <row r="25" spans="1:12" ht="12.75" customHeight="1" thickTop="1" thickBot="1" x14ac:dyDescent="0.3">
      <c r="A25" s="663" t="s">
        <v>38</v>
      </c>
      <c r="B25" s="664">
        <v>2120</v>
      </c>
      <c r="C25" s="662" t="s">
        <v>27</v>
      </c>
      <c r="D25" s="662" t="s">
        <v>27</v>
      </c>
      <c r="E25" s="662" t="s">
        <v>27</v>
      </c>
      <c r="F25" s="282">
        <v>0</v>
      </c>
      <c r="G25" s="282">
        <v>0</v>
      </c>
      <c r="H25" s="282">
        <v>0</v>
      </c>
      <c r="I25" s="282">
        <v>0</v>
      </c>
      <c r="J25" s="282">
        <v>0</v>
      </c>
      <c r="K25" s="282">
        <v>0</v>
      </c>
      <c r="L25" s="282">
        <v>0</v>
      </c>
    </row>
    <row r="26" spans="1:12" ht="12.75" customHeight="1" thickTop="1" thickBot="1" x14ac:dyDescent="0.3">
      <c r="A26" s="665" t="s">
        <v>42</v>
      </c>
      <c r="B26" s="664">
        <v>2210</v>
      </c>
      <c r="C26" s="662" t="s">
        <v>27</v>
      </c>
      <c r="D26" s="662" t="s">
        <v>27</v>
      </c>
      <c r="E26" s="662" t="s">
        <v>27</v>
      </c>
      <c r="F26" s="282">
        <v>0</v>
      </c>
      <c r="G26" s="282">
        <v>0</v>
      </c>
      <c r="H26" s="282">
        <v>0</v>
      </c>
      <c r="I26" s="282">
        <v>0</v>
      </c>
      <c r="J26" s="282">
        <v>0</v>
      </c>
      <c r="K26" s="282">
        <v>0</v>
      </c>
      <c r="L26" s="282">
        <v>0</v>
      </c>
    </row>
    <row r="27" spans="1:12" ht="12.75" customHeight="1" thickTop="1" thickBot="1" x14ac:dyDescent="0.3">
      <c r="A27" s="665" t="s">
        <v>44</v>
      </c>
      <c r="B27" s="664">
        <v>2220</v>
      </c>
      <c r="C27" s="666" t="s">
        <v>27</v>
      </c>
      <c r="D27" s="666" t="s">
        <v>27</v>
      </c>
      <c r="E27" s="666" t="s">
        <v>27</v>
      </c>
      <c r="F27" s="282">
        <v>0</v>
      </c>
      <c r="G27" s="282">
        <v>0</v>
      </c>
      <c r="H27" s="282">
        <v>0</v>
      </c>
      <c r="I27" s="282">
        <v>0</v>
      </c>
      <c r="J27" s="282">
        <v>0</v>
      </c>
      <c r="K27" s="282">
        <v>0</v>
      </c>
      <c r="L27" s="282">
        <v>0</v>
      </c>
    </row>
    <row r="28" spans="1:12" ht="15" thickTop="1" thickBot="1" x14ac:dyDescent="0.3">
      <c r="A28" s="665" t="s">
        <v>45</v>
      </c>
      <c r="B28" s="664">
        <v>2230</v>
      </c>
      <c r="C28" s="662" t="s">
        <v>27</v>
      </c>
      <c r="D28" s="662" t="s">
        <v>27</v>
      </c>
      <c r="E28" s="662" t="s">
        <v>27</v>
      </c>
      <c r="F28" s="282">
        <v>0</v>
      </c>
      <c r="G28" s="282">
        <v>0</v>
      </c>
      <c r="H28" s="282">
        <v>0</v>
      </c>
      <c r="I28" s="282">
        <v>0</v>
      </c>
      <c r="J28" s="282">
        <v>0</v>
      </c>
      <c r="K28" s="282">
        <v>0</v>
      </c>
      <c r="L28" s="282">
        <v>0</v>
      </c>
    </row>
    <row r="29" spans="1:12" ht="15" thickTop="1" thickBot="1" x14ac:dyDescent="0.3">
      <c r="A29" s="665" t="s">
        <v>46</v>
      </c>
      <c r="B29" s="664">
        <v>2240</v>
      </c>
      <c r="C29" s="662" t="s">
        <v>27</v>
      </c>
      <c r="D29" s="662" t="s">
        <v>27</v>
      </c>
      <c r="E29" s="662" t="s">
        <v>27</v>
      </c>
      <c r="F29" s="282">
        <v>0</v>
      </c>
      <c r="G29" s="282">
        <v>0</v>
      </c>
      <c r="H29" s="282">
        <v>0</v>
      </c>
      <c r="I29" s="282">
        <v>0</v>
      </c>
      <c r="J29" s="282">
        <v>0</v>
      </c>
      <c r="K29" s="282">
        <v>0</v>
      </c>
      <c r="L29" s="282">
        <v>0</v>
      </c>
    </row>
    <row r="30" spans="1:12" ht="12" customHeight="1" thickTop="1" thickBot="1" x14ac:dyDescent="0.3">
      <c r="A30" s="665" t="s">
        <v>47</v>
      </c>
      <c r="B30" s="664">
        <v>2250</v>
      </c>
      <c r="C30" s="662" t="s">
        <v>27</v>
      </c>
      <c r="D30" s="662" t="s">
        <v>27</v>
      </c>
      <c r="E30" s="662" t="s">
        <v>27</v>
      </c>
      <c r="F30" s="282">
        <v>0</v>
      </c>
      <c r="G30" s="282">
        <v>0</v>
      </c>
      <c r="H30" s="282">
        <v>0</v>
      </c>
      <c r="I30" s="282">
        <v>0</v>
      </c>
      <c r="J30" s="282">
        <v>0</v>
      </c>
      <c r="K30" s="282">
        <v>0</v>
      </c>
      <c r="L30" s="282">
        <v>0</v>
      </c>
    </row>
    <row r="31" spans="1:12" ht="12" customHeight="1" thickTop="1" thickBot="1" x14ac:dyDescent="0.3">
      <c r="A31" s="667" t="s">
        <v>685</v>
      </c>
      <c r="B31" s="664">
        <v>2260</v>
      </c>
      <c r="C31" s="662" t="s">
        <v>27</v>
      </c>
      <c r="D31" s="662" t="s">
        <v>27</v>
      </c>
      <c r="E31" s="662" t="s">
        <v>27</v>
      </c>
      <c r="F31" s="282">
        <v>0</v>
      </c>
      <c r="G31" s="282">
        <v>0</v>
      </c>
      <c r="H31" s="282">
        <v>0</v>
      </c>
      <c r="I31" s="282">
        <v>0</v>
      </c>
      <c r="J31" s="282">
        <v>0</v>
      </c>
      <c r="K31" s="282">
        <v>0</v>
      </c>
      <c r="L31" s="282">
        <v>0</v>
      </c>
    </row>
    <row r="32" spans="1:12" ht="12" customHeight="1" thickTop="1" thickBot="1" x14ac:dyDescent="0.3">
      <c r="A32" s="663" t="s">
        <v>49</v>
      </c>
      <c r="B32" s="664">
        <v>2270</v>
      </c>
      <c r="C32" s="662" t="s">
        <v>27</v>
      </c>
      <c r="D32" s="662" t="s">
        <v>27</v>
      </c>
      <c r="E32" s="662" t="s">
        <v>27</v>
      </c>
      <c r="F32" s="282">
        <v>0</v>
      </c>
      <c r="G32" s="282">
        <v>0</v>
      </c>
      <c r="H32" s="282">
        <v>0</v>
      </c>
      <c r="I32" s="282">
        <v>0</v>
      </c>
      <c r="J32" s="282">
        <v>0</v>
      </c>
      <c r="K32" s="282">
        <v>0</v>
      </c>
      <c r="L32" s="282">
        <v>0</v>
      </c>
    </row>
    <row r="33" spans="1:12" ht="21.6" thickTop="1" thickBot="1" x14ac:dyDescent="0.3">
      <c r="A33" s="667" t="s">
        <v>55</v>
      </c>
      <c r="B33" s="664">
        <v>2280</v>
      </c>
      <c r="C33" s="662" t="s">
        <v>27</v>
      </c>
      <c r="D33" s="662" t="s">
        <v>27</v>
      </c>
      <c r="E33" s="662" t="s">
        <v>27</v>
      </c>
      <c r="F33" s="282">
        <v>0</v>
      </c>
      <c r="G33" s="282">
        <v>0</v>
      </c>
      <c r="H33" s="282">
        <v>0</v>
      </c>
      <c r="I33" s="282">
        <v>0</v>
      </c>
      <c r="J33" s="282">
        <v>0</v>
      </c>
      <c r="K33" s="282">
        <v>0</v>
      </c>
      <c r="L33" s="282">
        <v>0</v>
      </c>
    </row>
    <row r="34" spans="1:12" ht="21.6" thickTop="1" thickBot="1" x14ac:dyDescent="0.3">
      <c r="A34" s="667" t="s">
        <v>62</v>
      </c>
      <c r="B34" s="664">
        <v>2610</v>
      </c>
      <c r="C34" s="662" t="s">
        <v>27</v>
      </c>
      <c r="D34" s="662" t="s">
        <v>27</v>
      </c>
      <c r="E34" s="662" t="s">
        <v>27</v>
      </c>
      <c r="F34" s="282">
        <v>0</v>
      </c>
      <c r="G34" s="282">
        <v>0</v>
      </c>
      <c r="H34" s="282">
        <v>0</v>
      </c>
      <c r="I34" s="282">
        <v>0</v>
      </c>
      <c r="J34" s="282">
        <v>0</v>
      </c>
      <c r="K34" s="282">
        <v>0</v>
      </c>
      <c r="L34" s="282">
        <v>0</v>
      </c>
    </row>
    <row r="35" spans="1:12" ht="15" thickTop="1" thickBot="1" x14ac:dyDescent="0.3">
      <c r="A35" s="667" t="s">
        <v>63</v>
      </c>
      <c r="B35" s="664">
        <v>2620</v>
      </c>
      <c r="C35" s="662" t="s">
        <v>27</v>
      </c>
      <c r="D35" s="662" t="s">
        <v>27</v>
      </c>
      <c r="E35" s="662" t="s">
        <v>27</v>
      </c>
      <c r="F35" s="282">
        <v>0</v>
      </c>
      <c r="G35" s="282">
        <v>0</v>
      </c>
      <c r="H35" s="282">
        <v>0</v>
      </c>
      <c r="I35" s="282">
        <v>0</v>
      </c>
      <c r="J35" s="282">
        <v>0</v>
      </c>
      <c r="K35" s="282">
        <v>0</v>
      </c>
      <c r="L35" s="282">
        <v>0</v>
      </c>
    </row>
    <row r="36" spans="1:12" ht="21.6" thickTop="1" thickBot="1" x14ac:dyDescent="0.3">
      <c r="A36" s="663" t="s">
        <v>686</v>
      </c>
      <c r="B36" s="664">
        <v>2630</v>
      </c>
      <c r="C36" s="662" t="s">
        <v>27</v>
      </c>
      <c r="D36" s="662" t="s">
        <v>27</v>
      </c>
      <c r="E36" s="662" t="s">
        <v>27</v>
      </c>
      <c r="F36" s="282">
        <v>0</v>
      </c>
      <c r="G36" s="282">
        <v>0</v>
      </c>
      <c r="H36" s="282">
        <v>0</v>
      </c>
      <c r="I36" s="282">
        <v>0</v>
      </c>
      <c r="J36" s="282">
        <v>0</v>
      </c>
      <c r="K36" s="282">
        <v>0</v>
      </c>
      <c r="L36" s="282">
        <v>0</v>
      </c>
    </row>
    <row r="37" spans="1:12" ht="12.75" customHeight="1" thickTop="1" thickBot="1" x14ac:dyDescent="0.3">
      <c r="A37" s="668" t="s">
        <v>65</v>
      </c>
      <c r="B37" s="669">
        <v>2700</v>
      </c>
      <c r="C37" s="662" t="s">
        <v>27</v>
      </c>
      <c r="D37" s="662" t="s">
        <v>27</v>
      </c>
      <c r="E37" s="662" t="s">
        <v>27</v>
      </c>
      <c r="F37" s="282">
        <v>0</v>
      </c>
      <c r="G37" s="282">
        <v>0</v>
      </c>
      <c r="H37" s="282">
        <v>0</v>
      </c>
      <c r="I37" s="282">
        <v>0</v>
      </c>
      <c r="J37" s="282">
        <v>0</v>
      </c>
      <c r="K37" s="282">
        <v>0</v>
      </c>
      <c r="L37" s="282">
        <v>0</v>
      </c>
    </row>
    <row r="38" spans="1:12" ht="12.75" customHeight="1" thickTop="1" thickBot="1" x14ac:dyDescent="0.3">
      <c r="A38" s="670" t="s">
        <v>69</v>
      </c>
      <c r="B38" s="294">
        <v>2800</v>
      </c>
      <c r="C38" s="662" t="s">
        <v>27</v>
      </c>
      <c r="D38" s="662" t="s">
        <v>27</v>
      </c>
      <c r="E38" s="662" t="s">
        <v>27</v>
      </c>
      <c r="F38" s="282">
        <v>0</v>
      </c>
      <c r="G38" s="282">
        <v>0</v>
      </c>
      <c r="H38" s="282">
        <v>0</v>
      </c>
      <c r="I38" s="282">
        <v>0</v>
      </c>
      <c r="J38" s="282">
        <v>0</v>
      </c>
      <c r="K38" s="282">
        <v>0</v>
      </c>
      <c r="L38" s="282">
        <v>0</v>
      </c>
    </row>
    <row r="39" spans="1:12" ht="12.75" customHeight="1" thickTop="1" thickBot="1" x14ac:dyDescent="0.3">
      <c r="A39" s="671" t="s">
        <v>185</v>
      </c>
      <c r="B39" s="660">
        <v>3000</v>
      </c>
      <c r="C39" s="662" t="s">
        <v>27</v>
      </c>
      <c r="D39" s="662" t="s">
        <v>27</v>
      </c>
      <c r="E39" s="662" t="s">
        <v>27</v>
      </c>
      <c r="F39" s="282">
        <v>0</v>
      </c>
      <c r="G39" s="282">
        <v>0</v>
      </c>
      <c r="H39" s="282">
        <v>0</v>
      </c>
      <c r="I39" s="282">
        <v>0</v>
      </c>
      <c r="J39" s="282">
        <v>0</v>
      </c>
      <c r="K39" s="282">
        <v>0</v>
      </c>
      <c r="L39" s="282">
        <v>0</v>
      </c>
    </row>
    <row r="40" spans="1:12" ht="12.75" customHeight="1" thickTop="1" x14ac:dyDescent="0.25">
      <c r="A40" s="122"/>
      <c r="B40" s="672"/>
      <c r="C40" s="672"/>
      <c r="D40" s="672"/>
      <c r="E40" s="672"/>
      <c r="F40" s="673"/>
      <c r="G40" s="674"/>
      <c r="H40" s="674"/>
      <c r="I40" s="674"/>
      <c r="J40" s="674"/>
      <c r="K40" s="674"/>
      <c r="L40" s="674"/>
    </row>
    <row r="41" spans="1:12" x14ac:dyDescent="0.25">
      <c r="A41" s="562"/>
      <c r="B41" s="352" t="str">
        <f>[3]ЗАПОЛНИТЬ!$F$30</f>
        <v>Начальник</v>
      </c>
      <c r="C41" s="76"/>
      <c r="D41" s="76"/>
      <c r="E41" s="146"/>
      <c r="F41" s="146"/>
      <c r="H41" s="110" t="str">
        <f>[3]ЗАПОЛНИТЬ!$F$26</f>
        <v>Л. О. Темченко</v>
      </c>
      <c r="I41" s="110"/>
      <c r="J41" s="110"/>
      <c r="K41" s="110"/>
    </row>
    <row r="42" spans="1:12" x14ac:dyDescent="0.25">
      <c r="B42" s="352"/>
      <c r="C42" s="76"/>
      <c r="D42" s="76"/>
      <c r="E42" s="147" t="s">
        <v>97</v>
      </c>
      <c r="F42" s="147"/>
      <c r="H42" s="113" t="s">
        <v>98</v>
      </c>
      <c r="I42" s="113"/>
    </row>
    <row r="43" spans="1:12" x14ac:dyDescent="0.25">
      <c r="B43" s="352" t="str">
        <f>[3]ЗАПОЛНИТЬ!$F$31</f>
        <v>Головний бухгалтер</v>
      </c>
      <c r="C43" s="76"/>
      <c r="D43" s="76"/>
      <c r="E43" s="146"/>
      <c r="F43" s="146"/>
      <c r="H43" s="110" t="str">
        <f>[3]ЗАПОЛНИТЬ!$F$28</f>
        <v>А. М. Трусевич</v>
      </c>
      <c r="I43" s="110"/>
      <c r="J43" s="110"/>
      <c r="K43" s="110"/>
    </row>
    <row r="44" spans="1:12" x14ac:dyDescent="0.25">
      <c r="A44" s="3" t="str">
        <f>[3]ЗАПОЛНИТЬ!$C$19</f>
        <v>"12" січня 2016</v>
      </c>
      <c r="E44" s="147" t="s">
        <v>97</v>
      </c>
      <c r="F44" s="147"/>
      <c r="H44" s="113" t="s">
        <v>98</v>
      </c>
      <c r="I44" s="113"/>
    </row>
  </sheetData>
  <mergeCells count="35">
    <mergeCell ref="E42:F42"/>
    <mergeCell ref="H42:I42"/>
    <mergeCell ref="E43:F43"/>
    <mergeCell ref="H43:K43"/>
    <mergeCell ref="E44:F44"/>
    <mergeCell ref="H44:I44"/>
    <mergeCell ref="G18:G19"/>
    <mergeCell ref="H18:I18"/>
    <mergeCell ref="J18:J19"/>
    <mergeCell ref="K18:L18"/>
    <mergeCell ref="E41:F41"/>
    <mergeCell ref="H41:K41"/>
    <mergeCell ref="A16:A19"/>
    <mergeCell ref="B16:B19"/>
    <mergeCell ref="C16:E16"/>
    <mergeCell ref="F16:L16"/>
    <mergeCell ref="C17:C19"/>
    <mergeCell ref="D17:D19"/>
    <mergeCell ref="E17:E19"/>
    <mergeCell ref="F17:F19"/>
    <mergeCell ref="G17:I17"/>
    <mergeCell ref="J17:L17"/>
    <mergeCell ref="B11:I11"/>
    <mergeCell ref="K11:L11"/>
    <mergeCell ref="A12:D12"/>
    <mergeCell ref="F12:L12"/>
    <mergeCell ref="A13:D13"/>
    <mergeCell ref="F13:L13"/>
    <mergeCell ref="I1:L3"/>
    <mergeCell ref="A4:L7"/>
    <mergeCell ref="A8:L8"/>
    <mergeCell ref="B9:I9"/>
    <mergeCell ref="K9:L9"/>
    <mergeCell ref="B10:I10"/>
    <mergeCell ref="K10:L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04"/>
  <sheetViews>
    <sheetView workbookViewId="0">
      <selection sqref="A1:XFD1048576"/>
    </sheetView>
  </sheetViews>
  <sheetFormatPr defaultRowHeight="14.4" x14ac:dyDescent="0.3"/>
  <cols>
    <col min="1" max="1" width="66" customWidth="1"/>
    <col min="2" max="2" width="5.33203125" customWidth="1"/>
    <col min="3" max="3" width="4.44140625" customWidth="1"/>
    <col min="4" max="4" width="10.5546875" customWidth="1"/>
    <col min="5" max="5" width="11.88671875" customWidth="1"/>
    <col min="6" max="6" width="9.88671875" customWidth="1"/>
    <col min="7" max="7" width="12.5546875" customWidth="1"/>
    <col min="8" max="8" width="11.5546875" customWidth="1"/>
    <col min="9" max="9" width="12.33203125" customWidth="1"/>
    <col min="10" max="10" width="11.44140625" customWidth="1"/>
    <col min="14" max="14" width="10.109375" customWidth="1"/>
    <col min="257" max="257" width="66" customWidth="1"/>
    <col min="258" max="258" width="5.33203125" customWidth="1"/>
    <col min="259" max="259" width="4.44140625" customWidth="1"/>
    <col min="260" max="260" width="10.5546875" customWidth="1"/>
    <col min="261" max="261" width="11.88671875" customWidth="1"/>
    <col min="262" max="262" width="9.88671875" customWidth="1"/>
    <col min="263" max="263" width="12.5546875" customWidth="1"/>
    <col min="264" max="264" width="11.5546875" customWidth="1"/>
    <col min="265" max="265" width="12.33203125" customWidth="1"/>
    <col min="266" max="266" width="11.44140625" customWidth="1"/>
    <col min="270" max="270" width="10.109375" customWidth="1"/>
    <col min="513" max="513" width="66" customWidth="1"/>
    <col min="514" max="514" width="5.33203125" customWidth="1"/>
    <col min="515" max="515" width="4.44140625" customWidth="1"/>
    <col min="516" max="516" width="10.5546875" customWidth="1"/>
    <col min="517" max="517" width="11.88671875" customWidth="1"/>
    <col min="518" max="518" width="9.88671875" customWidth="1"/>
    <col min="519" max="519" width="12.5546875" customWidth="1"/>
    <col min="520" max="520" width="11.5546875" customWidth="1"/>
    <col min="521" max="521" width="12.33203125" customWidth="1"/>
    <col min="522" max="522" width="11.44140625" customWidth="1"/>
    <col min="526" max="526" width="10.109375" customWidth="1"/>
    <col min="769" max="769" width="66" customWidth="1"/>
    <col min="770" max="770" width="5.33203125" customWidth="1"/>
    <col min="771" max="771" width="4.44140625" customWidth="1"/>
    <col min="772" max="772" width="10.5546875" customWidth="1"/>
    <col min="773" max="773" width="11.88671875" customWidth="1"/>
    <col min="774" max="774" width="9.88671875" customWidth="1"/>
    <col min="775" max="775" width="12.5546875" customWidth="1"/>
    <col min="776" max="776" width="11.5546875" customWidth="1"/>
    <col min="777" max="777" width="12.33203125" customWidth="1"/>
    <col min="778" max="778" width="11.44140625" customWidth="1"/>
    <col min="782" max="782" width="10.109375" customWidth="1"/>
    <col min="1025" max="1025" width="66" customWidth="1"/>
    <col min="1026" max="1026" width="5.33203125" customWidth="1"/>
    <col min="1027" max="1027" width="4.44140625" customWidth="1"/>
    <col min="1028" max="1028" width="10.5546875" customWidth="1"/>
    <col min="1029" max="1029" width="11.88671875" customWidth="1"/>
    <col min="1030" max="1030" width="9.88671875" customWidth="1"/>
    <col min="1031" max="1031" width="12.5546875" customWidth="1"/>
    <col min="1032" max="1032" width="11.5546875" customWidth="1"/>
    <col min="1033" max="1033" width="12.33203125" customWidth="1"/>
    <col min="1034" max="1034" width="11.44140625" customWidth="1"/>
    <col min="1038" max="1038" width="10.109375" customWidth="1"/>
    <col min="1281" max="1281" width="66" customWidth="1"/>
    <col min="1282" max="1282" width="5.33203125" customWidth="1"/>
    <col min="1283" max="1283" width="4.44140625" customWidth="1"/>
    <col min="1284" max="1284" width="10.5546875" customWidth="1"/>
    <col min="1285" max="1285" width="11.88671875" customWidth="1"/>
    <col min="1286" max="1286" width="9.88671875" customWidth="1"/>
    <col min="1287" max="1287" width="12.5546875" customWidth="1"/>
    <col min="1288" max="1288" width="11.5546875" customWidth="1"/>
    <col min="1289" max="1289" width="12.33203125" customWidth="1"/>
    <col min="1290" max="1290" width="11.44140625" customWidth="1"/>
    <col min="1294" max="1294" width="10.109375" customWidth="1"/>
    <col min="1537" max="1537" width="66" customWidth="1"/>
    <col min="1538" max="1538" width="5.33203125" customWidth="1"/>
    <col min="1539" max="1539" width="4.44140625" customWidth="1"/>
    <col min="1540" max="1540" width="10.5546875" customWidth="1"/>
    <col min="1541" max="1541" width="11.88671875" customWidth="1"/>
    <col min="1542" max="1542" width="9.88671875" customWidth="1"/>
    <col min="1543" max="1543" width="12.5546875" customWidth="1"/>
    <col min="1544" max="1544" width="11.5546875" customWidth="1"/>
    <col min="1545" max="1545" width="12.33203125" customWidth="1"/>
    <col min="1546" max="1546" width="11.44140625" customWidth="1"/>
    <col min="1550" max="1550" width="10.109375" customWidth="1"/>
    <col min="1793" max="1793" width="66" customWidth="1"/>
    <col min="1794" max="1794" width="5.33203125" customWidth="1"/>
    <col min="1795" max="1795" width="4.44140625" customWidth="1"/>
    <col min="1796" max="1796" width="10.5546875" customWidth="1"/>
    <col min="1797" max="1797" width="11.88671875" customWidth="1"/>
    <col min="1798" max="1798" width="9.88671875" customWidth="1"/>
    <col min="1799" max="1799" width="12.5546875" customWidth="1"/>
    <col min="1800" max="1800" width="11.5546875" customWidth="1"/>
    <col min="1801" max="1801" width="12.33203125" customWidth="1"/>
    <col min="1802" max="1802" width="11.44140625" customWidth="1"/>
    <col min="1806" max="1806" width="10.109375" customWidth="1"/>
    <col min="2049" max="2049" width="66" customWidth="1"/>
    <col min="2050" max="2050" width="5.33203125" customWidth="1"/>
    <col min="2051" max="2051" width="4.44140625" customWidth="1"/>
    <col min="2052" max="2052" width="10.5546875" customWidth="1"/>
    <col min="2053" max="2053" width="11.88671875" customWidth="1"/>
    <col min="2054" max="2054" width="9.88671875" customWidth="1"/>
    <col min="2055" max="2055" width="12.5546875" customWidth="1"/>
    <col min="2056" max="2056" width="11.5546875" customWidth="1"/>
    <col min="2057" max="2057" width="12.33203125" customWidth="1"/>
    <col min="2058" max="2058" width="11.44140625" customWidth="1"/>
    <col min="2062" max="2062" width="10.109375" customWidth="1"/>
    <col min="2305" max="2305" width="66" customWidth="1"/>
    <col min="2306" max="2306" width="5.33203125" customWidth="1"/>
    <col min="2307" max="2307" width="4.44140625" customWidth="1"/>
    <col min="2308" max="2308" width="10.5546875" customWidth="1"/>
    <col min="2309" max="2309" width="11.88671875" customWidth="1"/>
    <col min="2310" max="2310" width="9.88671875" customWidth="1"/>
    <col min="2311" max="2311" width="12.5546875" customWidth="1"/>
    <col min="2312" max="2312" width="11.5546875" customWidth="1"/>
    <col min="2313" max="2313" width="12.33203125" customWidth="1"/>
    <col min="2314" max="2314" width="11.44140625" customWidth="1"/>
    <col min="2318" max="2318" width="10.109375" customWidth="1"/>
    <col min="2561" max="2561" width="66" customWidth="1"/>
    <col min="2562" max="2562" width="5.33203125" customWidth="1"/>
    <col min="2563" max="2563" width="4.44140625" customWidth="1"/>
    <col min="2564" max="2564" width="10.5546875" customWidth="1"/>
    <col min="2565" max="2565" width="11.88671875" customWidth="1"/>
    <col min="2566" max="2566" width="9.88671875" customWidth="1"/>
    <col min="2567" max="2567" width="12.5546875" customWidth="1"/>
    <col min="2568" max="2568" width="11.5546875" customWidth="1"/>
    <col min="2569" max="2569" width="12.33203125" customWidth="1"/>
    <col min="2570" max="2570" width="11.44140625" customWidth="1"/>
    <col min="2574" max="2574" width="10.109375" customWidth="1"/>
    <col min="2817" max="2817" width="66" customWidth="1"/>
    <col min="2818" max="2818" width="5.33203125" customWidth="1"/>
    <col min="2819" max="2819" width="4.44140625" customWidth="1"/>
    <col min="2820" max="2820" width="10.5546875" customWidth="1"/>
    <col min="2821" max="2821" width="11.88671875" customWidth="1"/>
    <col min="2822" max="2822" width="9.88671875" customWidth="1"/>
    <col min="2823" max="2823" width="12.5546875" customWidth="1"/>
    <col min="2824" max="2824" width="11.5546875" customWidth="1"/>
    <col min="2825" max="2825" width="12.33203125" customWidth="1"/>
    <col min="2826" max="2826" width="11.44140625" customWidth="1"/>
    <col min="2830" max="2830" width="10.109375" customWidth="1"/>
    <col min="3073" max="3073" width="66" customWidth="1"/>
    <col min="3074" max="3074" width="5.33203125" customWidth="1"/>
    <col min="3075" max="3075" width="4.44140625" customWidth="1"/>
    <col min="3076" max="3076" width="10.5546875" customWidth="1"/>
    <col min="3077" max="3077" width="11.88671875" customWidth="1"/>
    <col min="3078" max="3078" width="9.88671875" customWidth="1"/>
    <col min="3079" max="3079" width="12.5546875" customWidth="1"/>
    <col min="3080" max="3080" width="11.5546875" customWidth="1"/>
    <col min="3081" max="3081" width="12.33203125" customWidth="1"/>
    <col min="3082" max="3082" width="11.44140625" customWidth="1"/>
    <col min="3086" max="3086" width="10.109375" customWidth="1"/>
    <col min="3329" max="3329" width="66" customWidth="1"/>
    <col min="3330" max="3330" width="5.33203125" customWidth="1"/>
    <col min="3331" max="3331" width="4.44140625" customWidth="1"/>
    <col min="3332" max="3332" width="10.5546875" customWidth="1"/>
    <col min="3333" max="3333" width="11.88671875" customWidth="1"/>
    <col min="3334" max="3334" width="9.88671875" customWidth="1"/>
    <col min="3335" max="3335" width="12.5546875" customWidth="1"/>
    <col min="3336" max="3336" width="11.5546875" customWidth="1"/>
    <col min="3337" max="3337" width="12.33203125" customWidth="1"/>
    <col min="3338" max="3338" width="11.44140625" customWidth="1"/>
    <col min="3342" max="3342" width="10.109375" customWidth="1"/>
    <col min="3585" max="3585" width="66" customWidth="1"/>
    <col min="3586" max="3586" width="5.33203125" customWidth="1"/>
    <col min="3587" max="3587" width="4.44140625" customWidth="1"/>
    <col min="3588" max="3588" width="10.5546875" customWidth="1"/>
    <col min="3589" max="3589" width="11.88671875" customWidth="1"/>
    <col min="3590" max="3590" width="9.88671875" customWidth="1"/>
    <col min="3591" max="3591" width="12.5546875" customWidth="1"/>
    <col min="3592" max="3592" width="11.5546875" customWidth="1"/>
    <col min="3593" max="3593" width="12.33203125" customWidth="1"/>
    <col min="3594" max="3594" width="11.44140625" customWidth="1"/>
    <col min="3598" max="3598" width="10.109375" customWidth="1"/>
    <col min="3841" max="3841" width="66" customWidth="1"/>
    <col min="3842" max="3842" width="5.33203125" customWidth="1"/>
    <col min="3843" max="3843" width="4.44140625" customWidth="1"/>
    <col min="3844" max="3844" width="10.5546875" customWidth="1"/>
    <col min="3845" max="3845" width="11.88671875" customWidth="1"/>
    <col min="3846" max="3846" width="9.88671875" customWidth="1"/>
    <col min="3847" max="3847" width="12.5546875" customWidth="1"/>
    <col min="3848" max="3848" width="11.5546875" customWidth="1"/>
    <col min="3849" max="3849" width="12.33203125" customWidth="1"/>
    <col min="3850" max="3850" width="11.44140625" customWidth="1"/>
    <col min="3854" max="3854" width="10.109375" customWidth="1"/>
    <col min="4097" max="4097" width="66" customWidth="1"/>
    <col min="4098" max="4098" width="5.33203125" customWidth="1"/>
    <col min="4099" max="4099" width="4.44140625" customWidth="1"/>
    <col min="4100" max="4100" width="10.5546875" customWidth="1"/>
    <col min="4101" max="4101" width="11.88671875" customWidth="1"/>
    <col min="4102" max="4102" width="9.88671875" customWidth="1"/>
    <col min="4103" max="4103" width="12.5546875" customWidth="1"/>
    <col min="4104" max="4104" width="11.5546875" customWidth="1"/>
    <col min="4105" max="4105" width="12.33203125" customWidth="1"/>
    <col min="4106" max="4106" width="11.44140625" customWidth="1"/>
    <col min="4110" max="4110" width="10.109375" customWidth="1"/>
    <col min="4353" max="4353" width="66" customWidth="1"/>
    <col min="4354" max="4354" width="5.33203125" customWidth="1"/>
    <col min="4355" max="4355" width="4.44140625" customWidth="1"/>
    <col min="4356" max="4356" width="10.5546875" customWidth="1"/>
    <col min="4357" max="4357" width="11.88671875" customWidth="1"/>
    <col min="4358" max="4358" width="9.88671875" customWidth="1"/>
    <col min="4359" max="4359" width="12.5546875" customWidth="1"/>
    <col min="4360" max="4360" width="11.5546875" customWidth="1"/>
    <col min="4361" max="4361" width="12.33203125" customWidth="1"/>
    <col min="4362" max="4362" width="11.44140625" customWidth="1"/>
    <col min="4366" max="4366" width="10.109375" customWidth="1"/>
    <col min="4609" max="4609" width="66" customWidth="1"/>
    <col min="4610" max="4610" width="5.33203125" customWidth="1"/>
    <col min="4611" max="4611" width="4.44140625" customWidth="1"/>
    <col min="4612" max="4612" width="10.5546875" customWidth="1"/>
    <col min="4613" max="4613" width="11.88671875" customWidth="1"/>
    <col min="4614" max="4614" width="9.88671875" customWidth="1"/>
    <col min="4615" max="4615" width="12.5546875" customWidth="1"/>
    <col min="4616" max="4616" width="11.5546875" customWidth="1"/>
    <col min="4617" max="4617" width="12.33203125" customWidth="1"/>
    <col min="4618" max="4618" width="11.44140625" customWidth="1"/>
    <col min="4622" max="4622" width="10.109375" customWidth="1"/>
    <col min="4865" max="4865" width="66" customWidth="1"/>
    <col min="4866" max="4866" width="5.33203125" customWidth="1"/>
    <col min="4867" max="4867" width="4.44140625" customWidth="1"/>
    <col min="4868" max="4868" width="10.5546875" customWidth="1"/>
    <col min="4869" max="4869" width="11.88671875" customWidth="1"/>
    <col min="4870" max="4870" width="9.88671875" customWidth="1"/>
    <col min="4871" max="4871" width="12.5546875" customWidth="1"/>
    <col min="4872" max="4872" width="11.5546875" customWidth="1"/>
    <col min="4873" max="4873" width="12.33203125" customWidth="1"/>
    <col min="4874" max="4874" width="11.44140625" customWidth="1"/>
    <col min="4878" max="4878" width="10.109375" customWidth="1"/>
    <col min="5121" max="5121" width="66" customWidth="1"/>
    <col min="5122" max="5122" width="5.33203125" customWidth="1"/>
    <col min="5123" max="5123" width="4.44140625" customWidth="1"/>
    <col min="5124" max="5124" width="10.5546875" customWidth="1"/>
    <col min="5125" max="5125" width="11.88671875" customWidth="1"/>
    <col min="5126" max="5126" width="9.88671875" customWidth="1"/>
    <col min="5127" max="5127" width="12.5546875" customWidth="1"/>
    <col min="5128" max="5128" width="11.5546875" customWidth="1"/>
    <col min="5129" max="5129" width="12.33203125" customWidth="1"/>
    <col min="5130" max="5130" width="11.44140625" customWidth="1"/>
    <col min="5134" max="5134" width="10.109375" customWidth="1"/>
    <col min="5377" max="5377" width="66" customWidth="1"/>
    <col min="5378" max="5378" width="5.33203125" customWidth="1"/>
    <col min="5379" max="5379" width="4.44140625" customWidth="1"/>
    <col min="5380" max="5380" width="10.5546875" customWidth="1"/>
    <col min="5381" max="5381" width="11.88671875" customWidth="1"/>
    <col min="5382" max="5382" width="9.88671875" customWidth="1"/>
    <col min="5383" max="5383" width="12.5546875" customWidth="1"/>
    <col min="5384" max="5384" width="11.5546875" customWidth="1"/>
    <col min="5385" max="5385" width="12.33203125" customWidth="1"/>
    <col min="5386" max="5386" width="11.44140625" customWidth="1"/>
    <col min="5390" max="5390" width="10.109375" customWidth="1"/>
    <col min="5633" max="5633" width="66" customWidth="1"/>
    <col min="5634" max="5634" width="5.33203125" customWidth="1"/>
    <col min="5635" max="5635" width="4.44140625" customWidth="1"/>
    <col min="5636" max="5636" width="10.5546875" customWidth="1"/>
    <col min="5637" max="5637" width="11.88671875" customWidth="1"/>
    <col min="5638" max="5638" width="9.88671875" customWidth="1"/>
    <col min="5639" max="5639" width="12.5546875" customWidth="1"/>
    <col min="5640" max="5640" width="11.5546875" customWidth="1"/>
    <col min="5641" max="5641" width="12.33203125" customWidth="1"/>
    <col min="5642" max="5642" width="11.44140625" customWidth="1"/>
    <col min="5646" max="5646" width="10.109375" customWidth="1"/>
    <col min="5889" max="5889" width="66" customWidth="1"/>
    <col min="5890" max="5890" width="5.33203125" customWidth="1"/>
    <col min="5891" max="5891" width="4.44140625" customWidth="1"/>
    <col min="5892" max="5892" width="10.5546875" customWidth="1"/>
    <col min="5893" max="5893" width="11.88671875" customWidth="1"/>
    <col min="5894" max="5894" width="9.88671875" customWidth="1"/>
    <col min="5895" max="5895" width="12.5546875" customWidth="1"/>
    <col min="5896" max="5896" width="11.5546875" customWidth="1"/>
    <col min="5897" max="5897" width="12.33203125" customWidth="1"/>
    <col min="5898" max="5898" width="11.44140625" customWidth="1"/>
    <col min="5902" max="5902" width="10.109375" customWidth="1"/>
    <col min="6145" max="6145" width="66" customWidth="1"/>
    <col min="6146" max="6146" width="5.33203125" customWidth="1"/>
    <col min="6147" max="6147" width="4.44140625" customWidth="1"/>
    <col min="6148" max="6148" width="10.5546875" customWidth="1"/>
    <col min="6149" max="6149" width="11.88671875" customWidth="1"/>
    <col min="6150" max="6150" width="9.88671875" customWidth="1"/>
    <col min="6151" max="6151" width="12.5546875" customWidth="1"/>
    <col min="6152" max="6152" width="11.5546875" customWidth="1"/>
    <col min="6153" max="6153" width="12.33203125" customWidth="1"/>
    <col min="6154" max="6154" width="11.44140625" customWidth="1"/>
    <col min="6158" max="6158" width="10.109375" customWidth="1"/>
    <col min="6401" max="6401" width="66" customWidth="1"/>
    <col min="6402" max="6402" width="5.33203125" customWidth="1"/>
    <col min="6403" max="6403" width="4.44140625" customWidth="1"/>
    <col min="6404" max="6404" width="10.5546875" customWidth="1"/>
    <col min="6405" max="6405" width="11.88671875" customWidth="1"/>
    <col min="6406" max="6406" width="9.88671875" customWidth="1"/>
    <col min="6407" max="6407" width="12.5546875" customWidth="1"/>
    <col min="6408" max="6408" width="11.5546875" customWidth="1"/>
    <col min="6409" max="6409" width="12.33203125" customWidth="1"/>
    <col min="6410" max="6410" width="11.44140625" customWidth="1"/>
    <col min="6414" max="6414" width="10.109375" customWidth="1"/>
    <col min="6657" max="6657" width="66" customWidth="1"/>
    <col min="6658" max="6658" width="5.33203125" customWidth="1"/>
    <col min="6659" max="6659" width="4.44140625" customWidth="1"/>
    <col min="6660" max="6660" width="10.5546875" customWidth="1"/>
    <col min="6661" max="6661" width="11.88671875" customWidth="1"/>
    <col min="6662" max="6662" width="9.88671875" customWidth="1"/>
    <col min="6663" max="6663" width="12.5546875" customWidth="1"/>
    <col min="6664" max="6664" width="11.5546875" customWidth="1"/>
    <col min="6665" max="6665" width="12.33203125" customWidth="1"/>
    <col min="6666" max="6666" width="11.44140625" customWidth="1"/>
    <col min="6670" max="6670" width="10.109375" customWidth="1"/>
    <col min="6913" max="6913" width="66" customWidth="1"/>
    <col min="6914" max="6914" width="5.33203125" customWidth="1"/>
    <col min="6915" max="6915" width="4.44140625" customWidth="1"/>
    <col min="6916" max="6916" width="10.5546875" customWidth="1"/>
    <col min="6917" max="6917" width="11.88671875" customWidth="1"/>
    <col min="6918" max="6918" width="9.88671875" customWidth="1"/>
    <col min="6919" max="6919" width="12.5546875" customWidth="1"/>
    <col min="6920" max="6920" width="11.5546875" customWidth="1"/>
    <col min="6921" max="6921" width="12.33203125" customWidth="1"/>
    <col min="6922" max="6922" width="11.44140625" customWidth="1"/>
    <col min="6926" max="6926" width="10.109375" customWidth="1"/>
    <col min="7169" max="7169" width="66" customWidth="1"/>
    <col min="7170" max="7170" width="5.33203125" customWidth="1"/>
    <col min="7171" max="7171" width="4.44140625" customWidth="1"/>
    <col min="7172" max="7172" width="10.5546875" customWidth="1"/>
    <col min="7173" max="7173" width="11.88671875" customWidth="1"/>
    <col min="7174" max="7174" width="9.88671875" customWidth="1"/>
    <col min="7175" max="7175" width="12.5546875" customWidth="1"/>
    <col min="7176" max="7176" width="11.5546875" customWidth="1"/>
    <col min="7177" max="7177" width="12.33203125" customWidth="1"/>
    <col min="7178" max="7178" width="11.44140625" customWidth="1"/>
    <col min="7182" max="7182" width="10.109375" customWidth="1"/>
    <col min="7425" max="7425" width="66" customWidth="1"/>
    <col min="7426" max="7426" width="5.33203125" customWidth="1"/>
    <col min="7427" max="7427" width="4.44140625" customWidth="1"/>
    <col min="7428" max="7428" width="10.5546875" customWidth="1"/>
    <col min="7429" max="7429" width="11.88671875" customWidth="1"/>
    <col min="7430" max="7430" width="9.88671875" customWidth="1"/>
    <col min="7431" max="7431" width="12.5546875" customWidth="1"/>
    <col min="7432" max="7432" width="11.5546875" customWidth="1"/>
    <col min="7433" max="7433" width="12.33203125" customWidth="1"/>
    <col min="7434" max="7434" width="11.44140625" customWidth="1"/>
    <col min="7438" max="7438" width="10.109375" customWidth="1"/>
    <col min="7681" max="7681" width="66" customWidth="1"/>
    <col min="7682" max="7682" width="5.33203125" customWidth="1"/>
    <col min="7683" max="7683" width="4.44140625" customWidth="1"/>
    <col min="7684" max="7684" width="10.5546875" customWidth="1"/>
    <col min="7685" max="7685" width="11.88671875" customWidth="1"/>
    <col min="7686" max="7686" width="9.88671875" customWidth="1"/>
    <col min="7687" max="7687" width="12.5546875" customWidth="1"/>
    <col min="7688" max="7688" width="11.5546875" customWidth="1"/>
    <col min="7689" max="7689" width="12.33203125" customWidth="1"/>
    <col min="7690" max="7690" width="11.44140625" customWidth="1"/>
    <col min="7694" max="7694" width="10.109375" customWidth="1"/>
    <col min="7937" max="7937" width="66" customWidth="1"/>
    <col min="7938" max="7938" width="5.33203125" customWidth="1"/>
    <col min="7939" max="7939" width="4.44140625" customWidth="1"/>
    <col min="7940" max="7940" width="10.5546875" customWidth="1"/>
    <col min="7941" max="7941" width="11.88671875" customWidth="1"/>
    <col min="7942" max="7942" width="9.88671875" customWidth="1"/>
    <col min="7943" max="7943" width="12.5546875" customWidth="1"/>
    <col min="7944" max="7944" width="11.5546875" customWidth="1"/>
    <col min="7945" max="7945" width="12.33203125" customWidth="1"/>
    <col min="7946" max="7946" width="11.44140625" customWidth="1"/>
    <col min="7950" max="7950" width="10.109375" customWidth="1"/>
    <col min="8193" max="8193" width="66" customWidth="1"/>
    <col min="8194" max="8194" width="5.33203125" customWidth="1"/>
    <col min="8195" max="8195" width="4.44140625" customWidth="1"/>
    <col min="8196" max="8196" width="10.5546875" customWidth="1"/>
    <col min="8197" max="8197" width="11.88671875" customWidth="1"/>
    <col min="8198" max="8198" width="9.88671875" customWidth="1"/>
    <col min="8199" max="8199" width="12.5546875" customWidth="1"/>
    <col min="8200" max="8200" width="11.5546875" customWidth="1"/>
    <col min="8201" max="8201" width="12.33203125" customWidth="1"/>
    <col min="8202" max="8202" width="11.44140625" customWidth="1"/>
    <col min="8206" max="8206" width="10.109375" customWidth="1"/>
    <col min="8449" max="8449" width="66" customWidth="1"/>
    <col min="8450" max="8450" width="5.33203125" customWidth="1"/>
    <col min="8451" max="8451" width="4.44140625" customWidth="1"/>
    <col min="8452" max="8452" width="10.5546875" customWidth="1"/>
    <col min="8453" max="8453" width="11.88671875" customWidth="1"/>
    <col min="8454" max="8454" width="9.88671875" customWidth="1"/>
    <col min="8455" max="8455" width="12.5546875" customWidth="1"/>
    <col min="8456" max="8456" width="11.5546875" customWidth="1"/>
    <col min="8457" max="8457" width="12.33203125" customWidth="1"/>
    <col min="8458" max="8458" width="11.44140625" customWidth="1"/>
    <col min="8462" max="8462" width="10.109375" customWidth="1"/>
    <col min="8705" max="8705" width="66" customWidth="1"/>
    <col min="8706" max="8706" width="5.33203125" customWidth="1"/>
    <col min="8707" max="8707" width="4.44140625" customWidth="1"/>
    <col min="8708" max="8708" width="10.5546875" customWidth="1"/>
    <col min="8709" max="8709" width="11.88671875" customWidth="1"/>
    <col min="8710" max="8710" width="9.88671875" customWidth="1"/>
    <col min="8711" max="8711" width="12.5546875" customWidth="1"/>
    <col min="8712" max="8712" width="11.5546875" customWidth="1"/>
    <col min="8713" max="8713" width="12.33203125" customWidth="1"/>
    <col min="8714" max="8714" width="11.44140625" customWidth="1"/>
    <col min="8718" max="8718" width="10.109375" customWidth="1"/>
    <col min="8961" max="8961" width="66" customWidth="1"/>
    <col min="8962" max="8962" width="5.33203125" customWidth="1"/>
    <col min="8963" max="8963" width="4.44140625" customWidth="1"/>
    <col min="8964" max="8964" width="10.5546875" customWidth="1"/>
    <col min="8965" max="8965" width="11.88671875" customWidth="1"/>
    <col min="8966" max="8966" width="9.88671875" customWidth="1"/>
    <col min="8967" max="8967" width="12.5546875" customWidth="1"/>
    <col min="8968" max="8968" width="11.5546875" customWidth="1"/>
    <col min="8969" max="8969" width="12.33203125" customWidth="1"/>
    <col min="8970" max="8970" width="11.44140625" customWidth="1"/>
    <col min="8974" max="8974" width="10.109375" customWidth="1"/>
    <col min="9217" max="9217" width="66" customWidth="1"/>
    <col min="9218" max="9218" width="5.33203125" customWidth="1"/>
    <col min="9219" max="9219" width="4.44140625" customWidth="1"/>
    <col min="9220" max="9220" width="10.5546875" customWidth="1"/>
    <col min="9221" max="9221" width="11.88671875" customWidth="1"/>
    <col min="9222" max="9222" width="9.88671875" customWidth="1"/>
    <col min="9223" max="9223" width="12.5546875" customWidth="1"/>
    <col min="9224" max="9224" width="11.5546875" customWidth="1"/>
    <col min="9225" max="9225" width="12.33203125" customWidth="1"/>
    <col min="9226" max="9226" width="11.44140625" customWidth="1"/>
    <col min="9230" max="9230" width="10.109375" customWidth="1"/>
    <col min="9473" max="9473" width="66" customWidth="1"/>
    <col min="9474" max="9474" width="5.33203125" customWidth="1"/>
    <col min="9475" max="9475" width="4.44140625" customWidth="1"/>
    <col min="9476" max="9476" width="10.5546875" customWidth="1"/>
    <col min="9477" max="9477" width="11.88671875" customWidth="1"/>
    <col min="9478" max="9478" width="9.88671875" customWidth="1"/>
    <col min="9479" max="9479" width="12.5546875" customWidth="1"/>
    <col min="9480" max="9480" width="11.5546875" customWidth="1"/>
    <col min="9481" max="9481" width="12.33203125" customWidth="1"/>
    <col min="9482" max="9482" width="11.44140625" customWidth="1"/>
    <col min="9486" max="9486" width="10.109375" customWidth="1"/>
    <col min="9729" max="9729" width="66" customWidth="1"/>
    <col min="9730" max="9730" width="5.33203125" customWidth="1"/>
    <col min="9731" max="9731" width="4.44140625" customWidth="1"/>
    <col min="9732" max="9732" width="10.5546875" customWidth="1"/>
    <col min="9733" max="9733" width="11.88671875" customWidth="1"/>
    <col min="9734" max="9734" width="9.88671875" customWidth="1"/>
    <col min="9735" max="9735" width="12.5546875" customWidth="1"/>
    <col min="9736" max="9736" width="11.5546875" customWidth="1"/>
    <col min="9737" max="9737" width="12.33203125" customWidth="1"/>
    <col min="9738" max="9738" width="11.44140625" customWidth="1"/>
    <col min="9742" max="9742" width="10.109375" customWidth="1"/>
    <col min="9985" max="9985" width="66" customWidth="1"/>
    <col min="9986" max="9986" width="5.33203125" customWidth="1"/>
    <col min="9987" max="9987" width="4.44140625" customWidth="1"/>
    <col min="9988" max="9988" width="10.5546875" customWidth="1"/>
    <col min="9989" max="9989" width="11.88671875" customWidth="1"/>
    <col min="9990" max="9990" width="9.88671875" customWidth="1"/>
    <col min="9991" max="9991" width="12.5546875" customWidth="1"/>
    <col min="9992" max="9992" width="11.5546875" customWidth="1"/>
    <col min="9993" max="9993" width="12.33203125" customWidth="1"/>
    <col min="9994" max="9994" width="11.44140625" customWidth="1"/>
    <col min="9998" max="9998" width="10.109375" customWidth="1"/>
    <col min="10241" max="10241" width="66" customWidth="1"/>
    <col min="10242" max="10242" width="5.33203125" customWidth="1"/>
    <col min="10243" max="10243" width="4.44140625" customWidth="1"/>
    <col min="10244" max="10244" width="10.5546875" customWidth="1"/>
    <col min="10245" max="10245" width="11.88671875" customWidth="1"/>
    <col min="10246" max="10246" width="9.88671875" customWidth="1"/>
    <col min="10247" max="10247" width="12.5546875" customWidth="1"/>
    <col min="10248" max="10248" width="11.5546875" customWidth="1"/>
    <col min="10249" max="10249" width="12.33203125" customWidth="1"/>
    <col min="10250" max="10250" width="11.44140625" customWidth="1"/>
    <col min="10254" max="10254" width="10.109375" customWidth="1"/>
    <col min="10497" max="10497" width="66" customWidth="1"/>
    <col min="10498" max="10498" width="5.33203125" customWidth="1"/>
    <col min="10499" max="10499" width="4.44140625" customWidth="1"/>
    <col min="10500" max="10500" width="10.5546875" customWidth="1"/>
    <col min="10501" max="10501" width="11.88671875" customWidth="1"/>
    <col min="10502" max="10502" width="9.88671875" customWidth="1"/>
    <col min="10503" max="10503" width="12.5546875" customWidth="1"/>
    <col min="10504" max="10504" width="11.5546875" customWidth="1"/>
    <col min="10505" max="10505" width="12.33203125" customWidth="1"/>
    <col min="10506" max="10506" width="11.44140625" customWidth="1"/>
    <col min="10510" max="10510" width="10.109375" customWidth="1"/>
    <col min="10753" max="10753" width="66" customWidth="1"/>
    <col min="10754" max="10754" width="5.33203125" customWidth="1"/>
    <col min="10755" max="10755" width="4.44140625" customWidth="1"/>
    <col min="10756" max="10756" width="10.5546875" customWidth="1"/>
    <col min="10757" max="10757" width="11.88671875" customWidth="1"/>
    <col min="10758" max="10758" width="9.88671875" customWidth="1"/>
    <col min="10759" max="10759" width="12.5546875" customWidth="1"/>
    <col min="10760" max="10760" width="11.5546875" customWidth="1"/>
    <col min="10761" max="10761" width="12.33203125" customWidth="1"/>
    <col min="10762" max="10762" width="11.44140625" customWidth="1"/>
    <col min="10766" max="10766" width="10.109375" customWidth="1"/>
    <col min="11009" max="11009" width="66" customWidth="1"/>
    <col min="11010" max="11010" width="5.33203125" customWidth="1"/>
    <col min="11011" max="11011" width="4.44140625" customWidth="1"/>
    <col min="11012" max="11012" width="10.5546875" customWidth="1"/>
    <col min="11013" max="11013" width="11.88671875" customWidth="1"/>
    <col min="11014" max="11014" width="9.88671875" customWidth="1"/>
    <col min="11015" max="11015" width="12.5546875" customWidth="1"/>
    <col min="11016" max="11016" width="11.5546875" customWidth="1"/>
    <col min="11017" max="11017" width="12.33203125" customWidth="1"/>
    <col min="11018" max="11018" width="11.44140625" customWidth="1"/>
    <col min="11022" max="11022" width="10.109375" customWidth="1"/>
    <col min="11265" max="11265" width="66" customWidth="1"/>
    <col min="11266" max="11266" width="5.33203125" customWidth="1"/>
    <col min="11267" max="11267" width="4.44140625" customWidth="1"/>
    <col min="11268" max="11268" width="10.5546875" customWidth="1"/>
    <col min="11269" max="11269" width="11.88671875" customWidth="1"/>
    <col min="11270" max="11270" width="9.88671875" customWidth="1"/>
    <col min="11271" max="11271" width="12.5546875" customWidth="1"/>
    <col min="11272" max="11272" width="11.5546875" customWidth="1"/>
    <col min="11273" max="11273" width="12.33203125" customWidth="1"/>
    <col min="11274" max="11274" width="11.44140625" customWidth="1"/>
    <col min="11278" max="11278" width="10.109375" customWidth="1"/>
    <col min="11521" max="11521" width="66" customWidth="1"/>
    <col min="11522" max="11522" width="5.33203125" customWidth="1"/>
    <col min="11523" max="11523" width="4.44140625" customWidth="1"/>
    <col min="11524" max="11524" width="10.5546875" customWidth="1"/>
    <col min="11525" max="11525" width="11.88671875" customWidth="1"/>
    <col min="11526" max="11526" width="9.88671875" customWidth="1"/>
    <col min="11527" max="11527" width="12.5546875" customWidth="1"/>
    <col min="11528" max="11528" width="11.5546875" customWidth="1"/>
    <col min="11529" max="11529" width="12.33203125" customWidth="1"/>
    <col min="11530" max="11530" width="11.44140625" customWidth="1"/>
    <col min="11534" max="11534" width="10.109375" customWidth="1"/>
    <col min="11777" max="11777" width="66" customWidth="1"/>
    <col min="11778" max="11778" width="5.33203125" customWidth="1"/>
    <col min="11779" max="11779" width="4.44140625" customWidth="1"/>
    <col min="11780" max="11780" width="10.5546875" customWidth="1"/>
    <col min="11781" max="11781" width="11.88671875" customWidth="1"/>
    <col min="11782" max="11782" width="9.88671875" customWidth="1"/>
    <col min="11783" max="11783" width="12.5546875" customWidth="1"/>
    <col min="11784" max="11784" width="11.5546875" customWidth="1"/>
    <col min="11785" max="11785" width="12.33203125" customWidth="1"/>
    <col min="11786" max="11786" width="11.44140625" customWidth="1"/>
    <col min="11790" max="11790" width="10.109375" customWidth="1"/>
    <col min="12033" max="12033" width="66" customWidth="1"/>
    <col min="12034" max="12034" width="5.33203125" customWidth="1"/>
    <col min="12035" max="12035" width="4.44140625" customWidth="1"/>
    <col min="12036" max="12036" width="10.5546875" customWidth="1"/>
    <col min="12037" max="12037" width="11.88671875" customWidth="1"/>
    <col min="12038" max="12038" width="9.88671875" customWidth="1"/>
    <col min="12039" max="12039" width="12.5546875" customWidth="1"/>
    <col min="12040" max="12040" width="11.5546875" customWidth="1"/>
    <col min="12041" max="12041" width="12.33203125" customWidth="1"/>
    <col min="12042" max="12042" width="11.44140625" customWidth="1"/>
    <col min="12046" max="12046" width="10.109375" customWidth="1"/>
    <col min="12289" max="12289" width="66" customWidth="1"/>
    <col min="12290" max="12290" width="5.33203125" customWidth="1"/>
    <col min="12291" max="12291" width="4.44140625" customWidth="1"/>
    <col min="12292" max="12292" width="10.5546875" customWidth="1"/>
    <col min="12293" max="12293" width="11.88671875" customWidth="1"/>
    <col min="12294" max="12294" width="9.88671875" customWidth="1"/>
    <col min="12295" max="12295" width="12.5546875" customWidth="1"/>
    <col min="12296" max="12296" width="11.5546875" customWidth="1"/>
    <col min="12297" max="12297" width="12.33203125" customWidth="1"/>
    <col min="12298" max="12298" width="11.44140625" customWidth="1"/>
    <col min="12302" max="12302" width="10.109375" customWidth="1"/>
    <col min="12545" max="12545" width="66" customWidth="1"/>
    <col min="12546" max="12546" width="5.33203125" customWidth="1"/>
    <col min="12547" max="12547" width="4.44140625" customWidth="1"/>
    <col min="12548" max="12548" width="10.5546875" customWidth="1"/>
    <col min="12549" max="12549" width="11.88671875" customWidth="1"/>
    <col min="12550" max="12550" width="9.88671875" customWidth="1"/>
    <col min="12551" max="12551" width="12.5546875" customWidth="1"/>
    <col min="12552" max="12552" width="11.5546875" customWidth="1"/>
    <col min="12553" max="12553" width="12.33203125" customWidth="1"/>
    <col min="12554" max="12554" width="11.44140625" customWidth="1"/>
    <col min="12558" max="12558" width="10.109375" customWidth="1"/>
    <col min="12801" max="12801" width="66" customWidth="1"/>
    <col min="12802" max="12802" width="5.33203125" customWidth="1"/>
    <col min="12803" max="12803" width="4.44140625" customWidth="1"/>
    <col min="12804" max="12804" width="10.5546875" customWidth="1"/>
    <col min="12805" max="12805" width="11.88671875" customWidth="1"/>
    <col min="12806" max="12806" width="9.88671875" customWidth="1"/>
    <col min="12807" max="12807" width="12.5546875" customWidth="1"/>
    <col min="12808" max="12808" width="11.5546875" customWidth="1"/>
    <col min="12809" max="12809" width="12.33203125" customWidth="1"/>
    <col min="12810" max="12810" width="11.44140625" customWidth="1"/>
    <col min="12814" max="12814" width="10.109375" customWidth="1"/>
    <col min="13057" max="13057" width="66" customWidth="1"/>
    <col min="13058" max="13058" width="5.33203125" customWidth="1"/>
    <col min="13059" max="13059" width="4.44140625" customWidth="1"/>
    <col min="13060" max="13060" width="10.5546875" customWidth="1"/>
    <col min="13061" max="13061" width="11.88671875" customWidth="1"/>
    <col min="13062" max="13062" width="9.88671875" customWidth="1"/>
    <col min="13063" max="13063" width="12.5546875" customWidth="1"/>
    <col min="13064" max="13064" width="11.5546875" customWidth="1"/>
    <col min="13065" max="13065" width="12.33203125" customWidth="1"/>
    <col min="13066" max="13066" width="11.44140625" customWidth="1"/>
    <col min="13070" max="13070" width="10.109375" customWidth="1"/>
    <col min="13313" max="13313" width="66" customWidth="1"/>
    <col min="13314" max="13314" width="5.33203125" customWidth="1"/>
    <col min="13315" max="13315" width="4.44140625" customWidth="1"/>
    <col min="13316" max="13316" width="10.5546875" customWidth="1"/>
    <col min="13317" max="13317" width="11.88671875" customWidth="1"/>
    <col min="13318" max="13318" width="9.88671875" customWidth="1"/>
    <col min="13319" max="13319" width="12.5546875" customWidth="1"/>
    <col min="13320" max="13320" width="11.5546875" customWidth="1"/>
    <col min="13321" max="13321" width="12.33203125" customWidth="1"/>
    <col min="13322" max="13322" width="11.44140625" customWidth="1"/>
    <col min="13326" max="13326" width="10.109375" customWidth="1"/>
    <col min="13569" max="13569" width="66" customWidth="1"/>
    <col min="13570" max="13570" width="5.33203125" customWidth="1"/>
    <col min="13571" max="13571" width="4.44140625" customWidth="1"/>
    <col min="13572" max="13572" width="10.5546875" customWidth="1"/>
    <col min="13573" max="13573" width="11.88671875" customWidth="1"/>
    <col min="13574" max="13574" width="9.88671875" customWidth="1"/>
    <col min="13575" max="13575" width="12.5546875" customWidth="1"/>
    <col min="13576" max="13576" width="11.5546875" customWidth="1"/>
    <col min="13577" max="13577" width="12.33203125" customWidth="1"/>
    <col min="13578" max="13578" width="11.44140625" customWidth="1"/>
    <col min="13582" max="13582" width="10.109375" customWidth="1"/>
    <col min="13825" max="13825" width="66" customWidth="1"/>
    <col min="13826" max="13826" width="5.33203125" customWidth="1"/>
    <col min="13827" max="13827" width="4.44140625" customWidth="1"/>
    <col min="13828" max="13828" width="10.5546875" customWidth="1"/>
    <col min="13829" max="13829" width="11.88671875" customWidth="1"/>
    <col min="13830" max="13830" width="9.88671875" customWidth="1"/>
    <col min="13831" max="13831" width="12.5546875" customWidth="1"/>
    <col min="13832" max="13832" width="11.5546875" customWidth="1"/>
    <col min="13833" max="13833" width="12.33203125" customWidth="1"/>
    <col min="13834" max="13834" width="11.44140625" customWidth="1"/>
    <col min="13838" max="13838" width="10.109375" customWidth="1"/>
    <col min="14081" max="14081" width="66" customWidth="1"/>
    <col min="14082" max="14082" width="5.33203125" customWidth="1"/>
    <col min="14083" max="14083" width="4.44140625" customWidth="1"/>
    <col min="14084" max="14084" width="10.5546875" customWidth="1"/>
    <col min="14085" max="14085" width="11.88671875" customWidth="1"/>
    <col min="14086" max="14086" width="9.88671875" customWidth="1"/>
    <col min="14087" max="14087" width="12.5546875" customWidth="1"/>
    <col min="14088" max="14088" width="11.5546875" customWidth="1"/>
    <col min="14089" max="14089" width="12.33203125" customWidth="1"/>
    <col min="14090" max="14090" width="11.44140625" customWidth="1"/>
    <col min="14094" max="14094" width="10.109375" customWidth="1"/>
    <col min="14337" max="14337" width="66" customWidth="1"/>
    <col min="14338" max="14338" width="5.33203125" customWidth="1"/>
    <col min="14339" max="14339" width="4.44140625" customWidth="1"/>
    <col min="14340" max="14340" width="10.5546875" customWidth="1"/>
    <col min="14341" max="14341" width="11.88671875" customWidth="1"/>
    <col min="14342" max="14342" width="9.88671875" customWidth="1"/>
    <col min="14343" max="14343" width="12.5546875" customWidth="1"/>
    <col min="14344" max="14344" width="11.5546875" customWidth="1"/>
    <col min="14345" max="14345" width="12.33203125" customWidth="1"/>
    <col min="14346" max="14346" width="11.44140625" customWidth="1"/>
    <col min="14350" max="14350" width="10.109375" customWidth="1"/>
    <col min="14593" max="14593" width="66" customWidth="1"/>
    <col min="14594" max="14594" width="5.33203125" customWidth="1"/>
    <col min="14595" max="14595" width="4.44140625" customWidth="1"/>
    <col min="14596" max="14596" width="10.5546875" customWidth="1"/>
    <col min="14597" max="14597" width="11.88671875" customWidth="1"/>
    <col min="14598" max="14598" width="9.88671875" customWidth="1"/>
    <col min="14599" max="14599" width="12.5546875" customWidth="1"/>
    <col min="14600" max="14600" width="11.5546875" customWidth="1"/>
    <col min="14601" max="14601" width="12.33203125" customWidth="1"/>
    <col min="14602" max="14602" width="11.44140625" customWidth="1"/>
    <col min="14606" max="14606" width="10.109375" customWidth="1"/>
    <col min="14849" max="14849" width="66" customWidth="1"/>
    <col min="14850" max="14850" width="5.33203125" customWidth="1"/>
    <col min="14851" max="14851" width="4.44140625" customWidth="1"/>
    <col min="14852" max="14852" width="10.5546875" customWidth="1"/>
    <col min="14853" max="14853" width="11.88671875" customWidth="1"/>
    <col min="14854" max="14854" width="9.88671875" customWidth="1"/>
    <col min="14855" max="14855" width="12.5546875" customWidth="1"/>
    <col min="14856" max="14856" width="11.5546875" customWidth="1"/>
    <col min="14857" max="14857" width="12.33203125" customWidth="1"/>
    <col min="14858" max="14858" width="11.44140625" customWidth="1"/>
    <col min="14862" max="14862" width="10.109375" customWidth="1"/>
    <col min="15105" max="15105" width="66" customWidth="1"/>
    <col min="15106" max="15106" width="5.33203125" customWidth="1"/>
    <col min="15107" max="15107" width="4.44140625" customWidth="1"/>
    <col min="15108" max="15108" width="10.5546875" customWidth="1"/>
    <col min="15109" max="15109" width="11.88671875" customWidth="1"/>
    <col min="15110" max="15110" width="9.88671875" customWidth="1"/>
    <col min="15111" max="15111" width="12.5546875" customWidth="1"/>
    <col min="15112" max="15112" width="11.5546875" customWidth="1"/>
    <col min="15113" max="15113" width="12.33203125" customWidth="1"/>
    <col min="15114" max="15114" width="11.44140625" customWidth="1"/>
    <col min="15118" max="15118" width="10.109375" customWidth="1"/>
    <col min="15361" max="15361" width="66" customWidth="1"/>
    <col min="15362" max="15362" width="5.33203125" customWidth="1"/>
    <col min="15363" max="15363" width="4.44140625" customWidth="1"/>
    <col min="15364" max="15364" width="10.5546875" customWidth="1"/>
    <col min="15365" max="15365" width="11.88671875" customWidth="1"/>
    <col min="15366" max="15366" width="9.88671875" customWidth="1"/>
    <col min="15367" max="15367" width="12.5546875" customWidth="1"/>
    <col min="15368" max="15368" width="11.5546875" customWidth="1"/>
    <col min="15369" max="15369" width="12.33203125" customWidth="1"/>
    <col min="15370" max="15370" width="11.44140625" customWidth="1"/>
    <col min="15374" max="15374" width="10.109375" customWidth="1"/>
    <col min="15617" max="15617" width="66" customWidth="1"/>
    <col min="15618" max="15618" width="5.33203125" customWidth="1"/>
    <col min="15619" max="15619" width="4.44140625" customWidth="1"/>
    <col min="15620" max="15620" width="10.5546875" customWidth="1"/>
    <col min="15621" max="15621" width="11.88671875" customWidth="1"/>
    <col min="15622" max="15622" width="9.88671875" customWidth="1"/>
    <col min="15623" max="15623" width="12.5546875" customWidth="1"/>
    <col min="15624" max="15624" width="11.5546875" customWidth="1"/>
    <col min="15625" max="15625" width="12.33203125" customWidth="1"/>
    <col min="15626" max="15626" width="11.44140625" customWidth="1"/>
    <col min="15630" max="15630" width="10.109375" customWidth="1"/>
    <col min="15873" max="15873" width="66" customWidth="1"/>
    <col min="15874" max="15874" width="5.33203125" customWidth="1"/>
    <col min="15875" max="15875" width="4.44140625" customWidth="1"/>
    <col min="15876" max="15876" width="10.5546875" customWidth="1"/>
    <col min="15877" max="15877" width="11.88671875" customWidth="1"/>
    <col min="15878" max="15878" width="9.88671875" customWidth="1"/>
    <col min="15879" max="15879" width="12.5546875" customWidth="1"/>
    <col min="15880" max="15880" width="11.5546875" customWidth="1"/>
    <col min="15881" max="15881" width="12.33203125" customWidth="1"/>
    <col min="15882" max="15882" width="11.44140625" customWidth="1"/>
    <col min="15886" max="15886" width="10.109375" customWidth="1"/>
    <col min="16129" max="16129" width="66" customWidth="1"/>
    <col min="16130" max="16130" width="5.33203125" customWidth="1"/>
    <col min="16131" max="16131" width="4.44140625" customWidth="1"/>
    <col min="16132" max="16132" width="10.5546875" customWidth="1"/>
    <col min="16133" max="16133" width="11.88671875" customWidth="1"/>
    <col min="16134" max="16134" width="9.88671875" customWidth="1"/>
    <col min="16135" max="16135" width="12.5546875" customWidth="1"/>
    <col min="16136" max="16136" width="11.5546875" customWidth="1"/>
    <col min="16137" max="16137" width="12.33203125" customWidth="1"/>
    <col min="16138" max="16138" width="11.44140625" customWidth="1"/>
    <col min="16142" max="16142" width="10.109375" customWidth="1"/>
  </cols>
  <sheetData>
    <row r="1" spans="1:14" s="3" customFormat="1" ht="15" customHeight="1" x14ac:dyDescent="0.25">
      <c r="H1" s="4" t="s">
        <v>0</v>
      </c>
      <c r="I1" s="4"/>
      <c r="J1" s="4"/>
      <c r="K1" s="115"/>
    </row>
    <row r="2" spans="1:14" s="3" customFormat="1" ht="24" customHeight="1" x14ac:dyDescent="0.25">
      <c r="G2" s="115"/>
      <c r="H2" s="4"/>
      <c r="I2" s="4"/>
      <c r="J2" s="4"/>
      <c r="K2" s="115"/>
    </row>
    <row r="3" spans="1:14" s="3" customFormat="1" ht="0.75" customHeight="1" x14ac:dyDescent="0.25">
      <c r="G3" s="115"/>
      <c r="H3" s="4"/>
      <c r="I3" s="4"/>
      <c r="J3" s="4"/>
      <c r="K3" s="115"/>
    </row>
    <row r="4" spans="1:14" s="3" customFormat="1" ht="13.8" x14ac:dyDescent="0.25">
      <c r="A4" s="5" t="s">
        <v>1</v>
      </c>
      <c r="B4" s="5"/>
      <c r="C4" s="5"/>
      <c r="D4" s="5"/>
      <c r="E4" s="5"/>
      <c r="F4" s="5"/>
      <c r="G4" s="5"/>
      <c r="H4" s="5"/>
      <c r="I4" s="5"/>
      <c r="J4" s="5"/>
      <c r="K4" s="8"/>
      <c r="L4" s="8"/>
      <c r="M4" s="8"/>
      <c r="N4" s="8"/>
    </row>
    <row r="5" spans="1:14" s="3" customFormat="1" ht="13.8" x14ac:dyDescent="0.25">
      <c r="A5" s="6" t="str">
        <f>IF([2]ЗАПОЛНИТЬ!$F$7=1,CONCATENATE([2]шапки!A2),CONCATENATE([2]шапки!A2,[2]шапки!C2))</f>
        <v>про надходження та використання коштів загального фонду (форма      №2д,</v>
      </c>
      <c r="B5" s="6"/>
      <c r="C5" s="6"/>
      <c r="D5" s="6"/>
      <c r="E5" s="6"/>
      <c r="F5" s="6"/>
      <c r="G5" s="7" t="str">
        <f>IF([2]ЗАПОЛНИТЬ!$F$7=1,[2]шапки!C2,[2]шапки!D2)</f>
        <v xml:space="preserve">      №2м)</v>
      </c>
      <c r="H5" s="8" t="str">
        <f>IF([2]ЗАПОЛНИТЬ!$F$7=1,[2]шапки!D2,"")</f>
        <v/>
      </c>
      <c r="I5" s="8"/>
      <c r="J5" s="8"/>
      <c r="K5" s="8"/>
      <c r="L5" s="8"/>
      <c r="M5" s="8"/>
      <c r="N5" s="8"/>
    </row>
    <row r="6" spans="1:14" s="3" customFormat="1" ht="13.8" x14ac:dyDescent="0.25">
      <c r="A6" s="5" t="str">
        <f>CONCATENATE("за ",[2]ЗАПОЛНИТЬ!$B$17," ",[2]ЗАПОЛНИТЬ!$C$17)</f>
        <v>за  рік 2015 р.</v>
      </c>
      <c r="B6" s="5"/>
      <c r="C6" s="5"/>
      <c r="D6" s="5"/>
      <c r="E6" s="5"/>
      <c r="F6" s="5"/>
      <c r="G6" s="5"/>
      <c r="H6" s="5"/>
      <c r="I6" s="5"/>
      <c r="J6" s="5"/>
    </row>
    <row r="7" spans="1:14" s="12" customFormat="1" ht="9" customHeight="1" x14ac:dyDescent="0.2">
      <c r="J7" s="13" t="s">
        <v>3</v>
      </c>
    </row>
    <row r="8" spans="1:14" s="12" customFormat="1" ht="6.75" hidden="1" customHeight="1" x14ac:dyDescent="0.2">
      <c r="J8" s="765"/>
    </row>
    <row r="9" spans="1:14" s="12" customFormat="1" ht="12" x14ac:dyDescent="0.25">
      <c r="A9" s="116" t="s">
        <v>4</v>
      </c>
      <c r="B9" s="150" t="str">
        <f>[2]ЗАПОЛНИТЬ!B3</f>
        <v>Вдділ освіти Амур -Нижньодніпровської у м.Дніпропетровську ради</v>
      </c>
      <c r="C9" s="150"/>
      <c r="D9" s="150"/>
      <c r="E9" s="150"/>
      <c r="F9" s="150"/>
      <c r="G9" s="150"/>
      <c r="H9" s="150"/>
      <c r="I9" s="117" t="s">
        <v>5</v>
      </c>
      <c r="J9" s="17" t="str">
        <f>[2]ЗАПОЛНИТЬ!B13</f>
        <v>02142187</v>
      </c>
      <c r="K9" s="118"/>
      <c r="L9" s="119"/>
    </row>
    <row r="10" spans="1:14" s="12" customFormat="1" ht="11.25" customHeight="1" x14ac:dyDescent="0.2">
      <c r="A10" s="18" t="s">
        <v>6</v>
      </c>
      <c r="B10" s="19" t="str">
        <f>[2]ЗАПОЛНИТЬ!B5</f>
        <v>49023,м. Дніпропетровськ АНД район,пр. Воронцова,31</v>
      </c>
      <c r="C10" s="19"/>
      <c r="D10" s="19"/>
      <c r="E10" s="19"/>
      <c r="F10" s="19"/>
      <c r="G10" s="19"/>
      <c r="H10" s="19"/>
      <c r="I10" s="12" t="s">
        <v>7</v>
      </c>
      <c r="J10" s="20">
        <f>[2]ЗАПОЛНИТЬ!B14</f>
        <v>12110136300</v>
      </c>
      <c r="K10" s="118"/>
      <c r="L10" s="18"/>
    </row>
    <row r="11" spans="1:14" s="12" customFormat="1" ht="11.25" customHeight="1" x14ac:dyDescent="0.25">
      <c r="A11" s="367" t="s">
        <v>8</v>
      </c>
      <c r="B11" s="121" t="str">
        <f>[2]ЗАПОЛНИТЬ!D15</f>
        <v>Орган місцевого самоврядування</v>
      </c>
      <c r="C11" s="121"/>
      <c r="D11" s="121"/>
      <c r="E11" s="121"/>
      <c r="F11" s="121"/>
      <c r="G11" s="121"/>
      <c r="H11" s="121"/>
      <c r="I11" s="12" t="s">
        <v>9</v>
      </c>
      <c r="J11" s="20">
        <f>[2]ЗАПОЛНИТЬ!B15</f>
        <v>420</v>
      </c>
      <c r="K11" s="118"/>
      <c r="L11" s="18"/>
    </row>
    <row r="12" spans="1:14" s="12" customFormat="1" ht="11.4" x14ac:dyDescent="0.2">
      <c r="A12" s="21" t="s">
        <v>101</v>
      </c>
      <c r="B12" s="21"/>
      <c r="C12" s="21"/>
      <c r="D12" s="30" t="str">
        <f>[2]ЗАПОЛНИТЬ!H9</f>
        <v>-</v>
      </c>
      <c r="E12" s="29" t="str">
        <f>IF(D12&gt;0,VLOOKUP(D12,'[2]ДовидникКВК(ГОС)'!A$1:B$65536,2,FALSE),"")</f>
        <v>-</v>
      </c>
      <c r="F12" s="29"/>
      <c r="G12" s="29"/>
      <c r="H12" s="29"/>
      <c r="K12" s="122"/>
      <c r="L12" s="119"/>
    </row>
    <row r="13" spans="1:14" s="12" customFormat="1" ht="10.199999999999999" x14ac:dyDescent="0.2">
      <c r="A13" s="21" t="s">
        <v>12</v>
      </c>
      <c r="B13" s="21"/>
      <c r="C13" s="21"/>
      <c r="D13" s="779"/>
      <c r="E13" s="818" t="str">
        <f>IF(D13&gt;0,VLOOKUP(D13,[2]ДовидникКПК!B$1:C$65536,2,FALSE),"")</f>
        <v/>
      </c>
      <c r="F13" s="818"/>
      <c r="G13" s="818"/>
      <c r="H13" s="818"/>
      <c r="I13" s="818"/>
      <c r="J13" s="818"/>
      <c r="K13" s="118"/>
      <c r="L13" s="119"/>
    </row>
    <row r="14" spans="1:14" s="12" customFormat="1" ht="10.199999999999999" x14ac:dyDescent="0.2">
      <c r="A14" s="21" t="s">
        <v>13</v>
      </c>
      <c r="B14" s="21"/>
      <c r="C14" s="21"/>
      <c r="D14" s="120" t="str">
        <f>[2]ЗАПОЛНИТЬ!H10</f>
        <v>10</v>
      </c>
      <c r="E14" s="29" t="str">
        <f>[2]ЗАПОЛНИТЬ!I10</f>
        <v>Орган з питань освіти та науки, молоді</v>
      </c>
      <c r="F14" s="29"/>
      <c r="G14" s="29"/>
      <c r="H14" s="29"/>
      <c r="I14" s="29"/>
      <c r="J14" s="29"/>
      <c r="K14" s="118"/>
      <c r="L14" s="119"/>
    </row>
    <row r="15" spans="1:14" s="12" customFormat="1" ht="33.75" customHeight="1" x14ac:dyDescent="0.2">
      <c r="A15" s="21" t="s">
        <v>14</v>
      </c>
      <c r="B15" s="21"/>
      <c r="C15" s="21"/>
      <c r="D15" s="86" t="s">
        <v>200</v>
      </c>
      <c r="E15" s="23" t="str">
        <f>IF(D15&gt;0,VLOOKUP(D15,[2]ДовидникКФК!A$1:B$65536,2,FALSE),"")</f>
        <v>Служби технічного нагляду за будівництвом і капітальним ремонтом</v>
      </c>
      <c r="F15" s="23"/>
      <c r="G15" s="23"/>
      <c r="H15" s="23"/>
      <c r="I15" s="23"/>
      <c r="J15" s="23"/>
      <c r="K15" s="118"/>
      <c r="L15" s="119"/>
    </row>
    <row r="16" spans="1:14" s="12" customFormat="1" ht="10.199999999999999" x14ac:dyDescent="0.2">
      <c r="A16" s="33" t="s">
        <v>160</v>
      </c>
    </row>
    <row r="17" spans="1:12" s="12" customFormat="1" ht="10.199999999999999" x14ac:dyDescent="0.2">
      <c r="A17" s="33" t="s">
        <v>16</v>
      </c>
    </row>
    <row r="18" spans="1:12" s="12" customFormat="1" ht="3" customHeight="1" x14ac:dyDescent="0.2">
      <c r="A18" s="261"/>
      <c r="B18" s="261"/>
      <c r="C18" s="261"/>
      <c r="D18" s="261"/>
      <c r="E18" s="261"/>
      <c r="F18" s="261"/>
      <c r="G18" s="261"/>
      <c r="H18" s="261"/>
      <c r="I18" s="261"/>
      <c r="J18" s="261"/>
      <c r="K18" s="261"/>
      <c r="L18" s="261"/>
    </row>
    <row r="19" spans="1:12" s="12" customFormat="1" ht="11.25" customHeight="1" x14ac:dyDescent="0.2">
      <c r="A19" s="34" t="s">
        <v>17</v>
      </c>
      <c r="B19" s="768" t="s">
        <v>18</v>
      </c>
      <c r="C19" s="34" t="s">
        <v>19</v>
      </c>
      <c r="D19" s="768" t="s">
        <v>20</v>
      </c>
      <c r="E19" s="768" t="s">
        <v>759</v>
      </c>
      <c r="F19" s="769" t="s">
        <v>22</v>
      </c>
      <c r="G19" s="769" t="s">
        <v>23</v>
      </c>
      <c r="H19" s="769" t="s">
        <v>24</v>
      </c>
      <c r="I19" s="769" t="s">
        <v>25</v>
      </c>
      <c r="J19" s="768" t="s">
        <v>26</v>
      </c>
    </row>
    <row r="20" spans="1:12" s="12" customFormat="1" ht="10.199999999999999" x14ac:dyDescent="0.2">
      <c r="A20" s="34"/>
      <c r="B20" s="768"/>
      <c r="C20" s="34"/>
      <c r="D20" s="768"/>
      <c r="E20" s="768"/>
      <c r="F20" s="769"/>
      <c r="G20" s="769"/>
      <c r="H20" s="769"/>
      <c r="I20" s="769"/>
      <c r="J20" s="768"/>
    </row>
    <row r="21" spans="1:12" s="12" customFormat="1" ht="10.199999999999999" x14ac:dyDescent="0.2">
      <c r="A21" s="34"/>
      <c r="B21" s="768"/>
      <c r="C21" s="34"/>
      <c r="D21" s="768"/>
      <c r="E21" s="768"/>
      <c r="F21" s="769"/>
      <c r="G21" s="769"/>
      <c r="H21" s="769"/>
      <c r="I21" s="769"/>
      <c r="J21" s="768"/>
    </row>
    <row r="22" spans="1:12" s="12" customFormat="1" ht="10.199999999999999" x14ac:dyDescent="0.2">
      <c r="A22" s="37">
        <v>1</v>
      </c>
      <c r="B22" s="37">
        <v>2</v>
      </c>
      <c r="C22" s="37">
        <v>3</v>
      </c>
      <c r="D22" s="37">
        <v>4</v>
      </c>
      <c r="E22" s="37">
        <v>5</v>
      </c>
      <c r="F22" s="37">
        <v>6</v>
      </c>
      <c r="G22" s="37">
        <v>7</v>
      </c>
      <c r="H22" s="37">
        <v>8</v>
      </c>
      <c r="I22" s="37">
        <v>9</v>
      </c>
      <c r="J22" s="37">
        <v>10</v>
      </c>
    </row>
    <row r="23" spans="1:12" s="12" customFormat="1" ht="11.4" x14ac:dyDescent="0.2">
      <c r="A23" s="39" t="s">
        <v>156</v>
      </c>
      <c r="B23" s="39" t="s">
        <v>27</v>
      </c>
      <c r="C23" s="40" t="s">
        <v>28</v>
      </c>
      <c r="D23" s="781">
        <f>D24+D58+D78+D83+D86</f>
        <v>597954</v>
      </c>
      <c r="E23" s="781">
        <v>597954</v>
      </c>
      <c r="F23" s="781">
        <f>F24+F58+F78+F83+F86</f>
        <v>0</v>
      </c>
      <c r="G23" s="781">
        <f>G24+G58+G78+G83+G86</f>
        <v>586839.74</v>
      </c>
      <c r="H23" s="781">
        <f>H24+H58+H78+H83+H86</f>
        <v>586839.74</v>
      </c>
      <c r="I23" s="781">
        <f>I24+I58+I78+I83+I86</f>
        <v>562823.36</v>
      </c>
      <c r="J23" s="41">
        <f>F23+G23-H23</f>
        <v>0</v>
      </c>
    </row>
    <row r="24" spans="1:12" s="12" customFormat="1" ht="20.399999999999999" x14ac:dyDescent="0.2">
      <c r="A24" s="35" t="s">
        <v>760</v>
      </c>
      <c r="B24" s="39">
        <v>2000</v>
      </c>
      <c r="C24" s="40" t="s">
        <v>29</v>
      </c>
      <c r="D24" s="781">
        <f t="shared" ref="D24:I24" si="0">D25+D30+D46+D49+D53+D57</f>
        <v>597954</v>
      </c>
      <c r="E24" s="168">
        <v>0</v>
      </c>
      <c r="F24" s="781">
        <f t="shared" si="0"/>
        <v>0</v>
      </c>
      <c r="G24" s="781">
        <f t="shared" si="0"/>
        <v>586839.74</v>
      </c>
      <c r="H24" s="781">
        <f t="shared" si="0"/>
        <v>586839.74</v>
      </c>
      <c r="I24" s="781">
        <f t="shared" si="0"/>
        <v>562823.36</v>
      </c>
      <c r="J24" s="41">
        <f t="shared" ref="J24:J86" si="1">F24+G24-H24</f>
        <v>0</v>
      </c>
    </row>
    <row r="25" spans="1:12" s="12" customFormat="1" ht="11.4" x14ac:dyDescent="0.2">
      <c r="A25" s="48" t="s">
        <v>30</v>
      </c>
      <c r="B25" s="39">
        <v>2100</v>
      </c>
      <c r="C25" s="40" t="s">
        <v>31</v>
      </c>
      <c r="D25" s="781">
        <f>D26+D29</f>
        <v>503641</v>
      </c>
      <c r="E25" s="168">
        <v>0</v>
      </c>
      <c r="F25" s="781">
        <f>F26+F29</f>
        <v>0</v>
      </c>
      <c r="G25" s="781">
        <f>G26+G29</f>
        <v>503608.41000000003</v>
      </c>
      <c r="H25" s="781">
        <f>H26+H29</f>
        <v>503608.41000000003</v>
      </c>
      <c r="I25" s="781">
        <f>I26+I29</f>
        <v>503608.41000000003</v>
      </c>
      <c r="J25" s="41">
        <f t="shared" si="1"/>
        <v>0</v>
      </c>
    </row>
    <row r="26" spans="1:12" s="12" customFormat="1" ht="13.2" x14ac:dyDescent="0.3">
      <c r="A26" s="49" t="s">
        <v>32</v>
      </c>
      <c r="B26" s="50">
        <v>2110</v>
      </c>
      <c r="C26" s="133" t="s">
        <v>33</v>
      </c>
      <c r="D26" s="783">
        <f t="shared" ref="D26:I26" si="2">SUM(D27:D28)</f>
        <v>368302</v>
      </c>
      <c r="E26" s="784">
        <v>368302</v>
      </c>
      <c r="F26" s="783">
        <f t="shared" si="2"/>
        <v>0</v>
      </c>
      <c r="G26" s="783">
        <f t="shared" si="2"/>
        <v>368270.31</v>
      </c>
      <c r="H26" s="783">
        <f t="shared" si="2"/>
        <v>368270.31</v>
      </c>
      <c r="I26" s="783">
        <f t="shared" si="2"/>
        <v>368270.31</v>
      </c>
      <c r="J26" s="93">
        <f t="shared" si="1"/>
        <v>0</v>
      </c>
    </row>
    <row r="27" spans="1:12" s="12" customFormat="1" ht="20.399999999999999" x14ac:dyDescent="0.3">
      <c r="A27" s="51" t="s">
        <v>34</v>
      </c>
      <c r="B27" s="35">
        <v>2111</v>
      </c>
      <c r="C27" s="166" t="s">
        <v>35</v>
      </c>
      <c r="D27" s="784">
        <v>368302</v>
      </c>
      <c r="E27" s="168">
        <v>0</v>
      </c>
      <c r="F27" s="786">
        <v>0</v>
      </c>
      <c r="G27" s="786">
        <v>368270.31</v>
      </c>
      <c r="H27" s="786">
        <f>G27</f>
        <v>368270.31</v>
      </c>
      <c r="I27" s="786">
        <v>368270.31</v>
      </c>
      <c r="J27" s="128">
        <f t="shared" si="1"/>
        <v>0</v>
      </c>
    </row>
    <row r="28" spans="1:12" s="12" customFormat="1" ht="51" x14ac:dyDescent="0.3">
      <c r="A28" s="51" t="s">
        <v>36</v>
      </c>
      <c r="B28" s="35">
        <v>2112</v>
      </c>
      <c r="C28" s="166" t="s">
        <v>37</v>
      </c>
      <c r="D28" s="845"/>
      <c r="E28" s="787">
        <v>0</v>
      </c>
      <c r="F28" s="786">
        <v>0</v>
      </c>
      <c r="G28" s="786">
        <v>0</v>
      </c>
      <c r="H28" s="786">
        <v>0</v>
      </c>
      <c r="I28" s="786">
        <v>0</v>
      </c>
      <c r="J28" s="128">
        <f t="shared" si="1"/>
        <v>0</v>
      </c>
    </row>
    <row r="29" spans="1:12" s="12" customFormat="1" ht="30.6" x14ac:dyDescent="0.3">
      <c r="A29" s="52" t="s">
        <v>38</v>
      </c>
      <c r="B29" s="50">
        <v>2120</v>
      </c>
      <c r="C29" s="133" t="s">
        <v>39</v>
      </c>
      <c r="D29" s="789">
        <v>135339</v>
      </c>
      <c r="E29" s="789">
        <v>135339</v>
      </c>
      <c r="F29" s="790">
        <v>0</v>
      </c>
      <c r="G29" s="790">
        <v>135338.1</v>
      </c>
      <c r="H29" s="790">
        <f>G29</f>
        <v>135338.1</v>
      </c>
      <c r="I29" s="790">
        <v>135338.1</v>
      </c>
      <c r="J29" s="93">
        <f t="shared" si="1"/>
        <v>0</v>
      </c>
    </row>
    <row r="30" spans="1:12" s="12" customFormat="1" ht="11.25" customHeight="1" x14ac:dyDescent="0.2">
      <c r="A30" s="53" t="s">
        <v>40</v>
      </c>
      <c r="B30" s="39">
        <v>2200</v>
      </c>
      <c r="C30" s="40" t="s">
        <v>41</v>
      </c>
      <c r="D30" s="791">
        <f>SUM(D31:D37)+D43</f>
        <v>94313</v>
      </c>
      <c r="E30" s="168">
        <v>0</v>
      </c>
      <c r="F30" s="791">
        <f>SUM(F31:F37)+F43</f>
        <v>0</v>
      </c>
      <c r="G30" s="791">
        <f>SUM(G31:G37)+G43</f>
        <v>83231.33</v>
      </c>
      <c r="H30" s="791">
        <f>SUM(H31:H37)+H43</f>
        <v>83231.33</v>
      </c>
      <c r="I30" s="791">
        <f>SUM(I31:I37)+I43</f>
        <v>59214.95</v>
      </c>
      <c r="J30" s="41">
        <f t="shared" si="1"/>
        <v>0</v>
      </c>
    </row>
    <row r="31" spans="1:12" s="12" customFormat="1" ht="12" customHeight="1" x14ac:dyDescent="0.3">
      <c r="A31" s="49" t="s">
        <v>42</v>
      </c>
      <c r="B31" s="50">
        <v>2210</v>
      </c>
      <c r="C31" s="133" t="s">
        <v>43</v>
      </c>
      <c r="D31" s="821">
        <v>65420</v>
      </c>
      <c r="E31" s="168">
        <v>0</v>
      </c>
      <c r="F31" s="790">
        <v>0</v>
      </c>
      <c r="G31" s="790">
        <v>65419.3</v>
      </c>
      <c r="H31" s="790">
        <f>G31</f>
        <v>65419.3</v>
      </c>
      <c r="I31" s="790">
        <v>41402.92</v>
      </c>
      <c r="J31" s="93">
        <f t="shared" si="1"/>
        <v>0</v>
      </c>
    </row>
    <row r="32" spans="1:12" s="12" customFormat="1" ht="51" x14ac:dyDescent="0.2">
      <c r="A32" s="49" t="s">
        <v>44</v>
      </c>
      <c r="B32" s="50">
        <v>2220</v>
      </c>
      <c r="C32" s="50">
        <v>100</v>
      </c>
      <c r="D32" s="790">
        <v>0</v>
      </c>
      <c r="E32" s="790">
        <v>0</v>
      </c>
      <c r="F32" s="790">
        <v>0</v>
      </c>
      <c r="G32" s="790">
        <v>0</v>
      </c>
      <c r="H32" s="790">
        <f>G32</f>
        <v>0</v>
      </c>
      <c r="I32" s="790">
        <v>0</v>
      </c>
      <c r="J32" s="93">
        <f t="shared" si="1"/>
        <v>0</v>
      </c>
    </row>
    <row r="33" spans="1:10" s="12" customFormat="1" ht="20.399999999999999" x14ac:dyDescent="0.2">
      <c r="A33" s="49" t="s">
        <v>45</v>
      </c>
      <c r="B33" s="50">
        <v>2230</v>
      </c>
      <c r="C33" s="50">
        <v>110</v>
      </c>
      <c r="D33" s="790">
        <v>0</v>
      </c>
      <c r="E33" s="790">
        <v>0</v>
      </c>
      <c r="F33" s="790">
        <v>0</v>
      </c>
      <c r="G33" s="790">
        <v>0</v>
      </c>
      <c r="H33" s="790">
        <f>G33</f>
        <v>0</v>
      </c>
      <c r="I33" s="790">
        <v>0</v>
      </c>
      <c r="J33" s="93">
        <f t="shared" si="1"/>
        <v>0</v>
      </c>
    </row>
    <row r="34" spans="1:10" s="12" customFormat="1" ht="40.799999999999997" x14ac:dyDescent="0.3">
      <c r="A34" s="49" t="s">
        <v>46</v>
      </c>
      <c r="B34" s="50">
        <v>2240</v>
      </c>
      <c r="C34" s="50">
        <v>120</v>
      </c>
      <c r="D34" s="789">
        <v>11680</v>
      </c>
      <c r="E34" s="168">
        <v>0</v>
      </c>
      <c r="F34" s="790">
        <v>0</v>
      </c>
      <c r="G34" s="790">
        <v>8073.61</v>
      </c>
      <c r="H34" s="790">
        <f>G34</f>
        <v>8073.61</v>
      </c>
      <c r="I34" s="790">
        <v>8073.61</v>
      </c>
      <c r="J34" s="93">
        <f t="shared" si="1"/>
        <v>0</v>
      </c>
    </row>
    <row r="35" spans="1:10" s="12" customFormat="1" ht="30.6" x14ac:dyDescent="0.3">
      <c r="A35" s="49" t="s">
        <v>47</v>
      </c>
      <c r="B35" s="50">
        <v>2250</v>
      </c>
      <c r="C35" s="50">
        <v>130</v>
      </c>
      <c r="D35" s="789">
        <v>1930</v>
      </c>
      <c r="E35" s="168">
        <v>0</v>
      </c>
      <c r="F35" s="790">
        <v>0</v>
      </c>
      <c r="G35" s="790">
        <v>1780.5</v>
      </c>
      <c r="H35" s="790">
        <f>G35</f>
        <v>1780.5</v>
      </c>
      <c r="I35" s="790">
        <v>1780.5</v>
      </c>
      <c r="J35" s="93">
        <f t="shared" si="1"/>
        <v>0</v>
      </c>
    </row>
    <row r="36" spans="1:10" s="12" customFormat="1" ht="51" x14ac:dyDescent="0.2">
      <c r="A36" s="52" t="s">
        <v>48</v>
      </c>
      <c r="B36" s="50">
        <v>2260</v>
      </c>
      <c r="C36" s="50">
        <v>140</v>
      </c>
      <c r="D36" s="790">
        <v>0</v>
      </c>
      <c r="E36" s="783">
        <v>0</v>
      </c>
      <c r="F36" s="790">
        <v>0</v>
      </c>
      <c r="G36" s="790">
        <v>0</v>
      </c>
      <c r="H36" s="790">
        <v>0</v>
      </c>
      <c r="I36" s="790">
        <v>0</v>
      </c>
      <c r="J36" s="93">
        <f t="shared" si="1"/>
        <v>0</v>
      </c>
    </row>
    <row r="37" spans="1:10" s="12" customFormat="1" ht="40.799999999999997" x14ac:dyDescent="0.2">
      <c r="A37" s="52" t="s">
        <v>49</v>
      </c>
      <c r="B37" s="50">
        <v>2270</v>
      </c>
      <c r="C37" s="50">
        <v>150</v>
      </c>
      <c r="D37" s="783">
        <f>SUM(D38:D42)</f>
        <v>14723</v>
      </c>
      <c r="E37" s="790">
        <v>14723</v>
      </c>
      <c r="F37" s="783">
        <f>SUM(F38:F42)</f>
        <v>0</v>
      </c>
      <c r="G37" s="783">
        <f>SUM(G38:G42)</f>
        <v>7397.92</v>
      </c>
      <c r="H37" s="783">
        <f>SUM(H38:H42)</f>
        <v>7397.92</v>
      </c>
      <c r="I37" s="783">
        <f>SUM(I38:I42)</f>
        <v>7397.92</v>
      </c>
      <c r="J37" s="93">
        <f t="shared" si="1"/>
        <v>0</v>
      </c>
    </row>
    <row r="38" spans="1:10" s="12" customFormat="1" ht="30.6" x14ac:dyDescent="0.3">
      <c r="A38" s="51" t="s">
        <v>50</v>
      </c>
      <c r="B38" s="35">
        <v>2271</v>
      </c>
      <c r="C38" s="35">
        <v>160</v>
      </c>
      <c r="D38" s="789">
        <v>9604</v>
      </c>
      <c r="E38" s="168">
        <v>0</v>
      </c>
      <c r="F38" s="786">
        <v>0</v>
      </c>
      <c r="G38" s="786">
        <v>4628.93</v>
      </c>
      <c r="H38" s="786">
        <f>G38</f>
        <v>4628.93</v>
      </c>
      <c r="I38" s="786">
        <v>4628.93</v>
      </c>
      <c r="J38" s="128">
        <f t="shared" si="1"/>
        <v>0</v>
      </c>
    </row>
    <row r="39" spans="1:10" s="12" customFormat="1" ht="51" x14ac:dyDescent="0.3">
      <c r="A39" s="51" t="s">
        <v>51</v>
      </c>
      <c r="B39" s="35">
        <v>2272</v>
      </c>
      <c r="C39" s="35">
        <v>170</v>
      </c>
      <c r="D39" s="784">
        <v>979</v>
      </c>
      <c r="E39" s="168">
        <v>0</v>
      </c>
      <c r="F39" s="786">
        <v>0</v>
      </c>
      <c r="G39" s="786">
        <v>883.39</v>
      </c>
      <c r="H39" s="786">
        <f t="shared" ref="H39:H46" si="3">G39</f>
        <v>883.39</v>
      </c>
      <c r="I39" s="786">
        <v>883.39</v>
      </c>
      <c r="J39" s="128">
        <f t="shared" si="1"/>
        <v>0</v>
      </c>
    </row>
    <row r="40" spans="1:10" s="12" customFormat="1" ht="30.6" x14ac:dyDescent="0.3">
      <c r="A40" s="51" t="s">
        <v>52</v>
      </c>
      <c r="B40" s="35">
        <v>2273</v>
      </c>
      <c r="C40" s="35">
        <v>180</v>
      </c>
      <c r="D40" s="789">
        <v>4140</v>
      </c>
      <c r="E40" s="168">
        <v>0</v>
      </c>
      <c r="F40" s="786">
        <v>0</v>
      </c>
      <c r="G40" s="786">
        <v>1885.6</v>
      </c>
      <c r="H40" s="786">
        <f t="shared" si="3"/>
        <v>1885.6</v>
      </c>
      <c r="I40" s="786">
        <v>1885.6</v>
      </c>
      <c r="J40" s="128">
        <f t="shared" si="1"/>
        <v>0</v>
      </c>
    </row>
    <row r="41" spans="1:10" s="12" customFormat="1" ht="30.6" x14ac:dyDescent="0.2">
      <c r="A41" s="51" t="s">
        <v>53</v>
      </c>
      <c r="B41" s="35">
        <v>2274</v>
      </c>
      <c r="C41" s="35">
        <v>190</v>
      </c>
      <c r="D41" s="786">
        <v>0</v>
      </c>
      <c r="E41" s="787">
        <v>0</v>
      </c>
      <c r="F41" s="786">
        <v>0</v>
      </c>
      <c r="G41" s="786">
        <v>0</v>
      </c>
      <c r="H41" s="786">
        <f t="shared" si="3"/>
        <v>0</v>
      </c>
      <c r="I41" s="786">
        <v>0</v>
      </c>
      <c r="J41" s="128">
        <f t="shared" si="1"/>
        <v>0</v>
      </c>
    </row>
    <row r="42" spans="1:10" s="12" customFormat="1" ht="30.6" x14ac:dyDescent="0.2">
      <c r="A42" s="51" t="s">
        <v>54</v>
      </c>
      <c r="B42" s="35">
        <v>2275</v>
      </c>
      <c r="C42" s="35">
        <v>200</v>
      </c>
      <c r="D42" s="786">
        <v>0</v>
      </c>
      <c r="E42" s="787">
        <v>0</v>
      </c>
      <c r="F42" s="786">
        <v>0</v>
      </c>
      <c r="G42" s="786"/>
      <c r="H42" s="786"/>
      <c r="I42" s="786">
        <v>0</v>
      </c>
      <c r="J42" s="128">
        <f t="shared" si="1"/>
        <v>0</v>
      </c>
    </row>
    <row r="43" spans="1:10" s="12" customFormat="1" ht="13.5" customHeight="1" x14ac:dyDescent="0.2">
      <c r="A43" s="52" t="s">
        <v>55</v>
      </c>
      <c r="B43" s="50">
        <v>2280</v>
      </c>
      <c r="C43" s="50">
        <v>210</v>
      </c>
      <c r="D43" s="783">
        <f>SUM(D44:D45)</f>
        <v>560</v>
      </c>
      <c r="E43" s="787">
        <v>0</v>
      </c>
      <c r="F43" s="783">
        <f>SUM(F44:F45)</f>
        <v>0</v>
      </c>
      <c r="G43" s="783">
        <v>560</v>
      </c>
      <c r="H43" s="786">
        <f t="shared" si="3"/>
        <v>560</v>
      </c>
      <c r="I43" s="783">
        <f>SUM(I44:I45)</f>
        <v>560</v>
      </c>
      <c r="J43" s="93">
        <f t="shared" si="1"/>
        <v>0</v>
      </c>
    </row>
    <row r="44" spans="1:10" s="12" customFormat="1" ht="12.75" customHeight="1" x14ac:dyDescent="0.2">
      <c r="A44" s="134" t="s">
        <v>56</v>
      </c>
      <c r="B44" s="35">
        <v>2281</v>
      </c>
      <c r="C44" s="35">
        <v>220</v>
      </c>
      <c r="D44" s="786">
        <v>0</v>
      </c>
      <c r="E44" s="786">
        <v>0</v>
      </c>
      <c r="F44" s="786">
        <v>0</v>
      </c>
      <c r="G44" s="786">
        <v>0</v>
      </c>
      <c r="H44" s="786">
        <f t="shared" si="3"/>
        <v>0</v>
      </c>
      <c r="I44" s="786">
        <v>0</v>
      </c>
      <c r="J44" s="128">
        <f t="shared" si="1"/>
        <v>0</v>
      </c>
    </row>
    <row r="45" spans="1:10" s="12" customFormat="1" ht="12.75" customHeight="1" x14ac:dyDescent="0.2">
      <c r="A45" s="67" t="s">
        <v>57</v>
      </c>
      <c r="B45" s="35">
        <v>2282</v>
      </c>
      <c r="C45" s="35">
        <v>230</v>
      </c>
      <c r="D45" s="786">
        <v>560</v>
      </c>
      <c r="E45" s="168">
        <v>560</v>
      </c>
      <c r="F45" s="786">
        <v>0</v>
      </c>
      <c r="G45" s="786">
        <v>560</v>
      </c>
      <c r="H45" s="786">
        <f t="shared" si="3"/>
        <v>560</v>
      </c>
      <c r="I45" s="786">
        <v>560</v>
      </c>
      <c r="J45" s="128">
        <f t="shared" si="1"/>
        <v>0</v>
      </c>
    </row>
    <row r="46" spans="1:10" s="12" customFormat="1" ht="40.799999999999997" x14ac:dyDescent="0.2">
      <c r="A46" s="48" t="s">
        <v>58</v>
      </c>
      <c r="B46" s="39">
        <v>2400</v>
      </c>
      <c r="C46" s="39">
        <v>240</v>
      </c>
      <c r="D46" s="791">
        <f t="shared" ref="D46:I46" si="4">SUM(D47:D48)</f>
        <v>0</v>
      </c>
      <c r="E46" s="791">
        <f t="shared" si="4"/>
        <v>0</v>
      </c>
      <c r="F46" s="791">
        <f t="shared" si="4"/>
        <v>0</v>
      </c>
      <c r="G46" s="791">
        <f t="shared" si="4"/>
        <v>0</v>
      </c>
      <c r="H46" s="786">
        <f t="shared" si="3"/>
        <v>0</v>
      </c>
      <c r="I46" s="791">
        <f t="shared" si="4"/>
        <v>0</v>
      </c>
      <c r="J46" s="41">
        <f t="shared" si="1"/>
        <v>0</v>
      </c>
    </row>
    <row r="47" spans="1:10" s="12" customFormat="1" ht="51" x14ac:dyDescent="0.2">
      <c r="A47" s="55" t="s">
        <v>59</v>
      </c>
      <c r="B47" s="50">
        <v>2410</v>
      </c>
      <c r="C47" s="50">
        <v>250</v>
      </c>
      <c r="D47" s="790">
        <v>0</v>
      </c>
      <c r="E47" s="783">
        <v>0</v>
      </c>
      <c r="F47" s="790">
        <v>0</v>
      </c>
      <c r="G47" s="790">
        <v>0</v>
      </c>
      <c r="H47" s="790">
        <v>0</v>
      </c>
      <c r="I47" s="790">
        <v>0</v>
      </c>
      <c r="J47" s="93">
        <f t="shared" si="1"/>
        <v>0</v>
      </c>
    </row>
    <row r="48" spans="1:10" s="12" customFormat="1" ht="51" x14ac:dyDescent="0.2">
      <c r="A48" s="55" t="s">
        <v>60</v>
      </c>
      <c r="B48" s="50">
        <v>2420</v>
      </c>
      <c r="C48" s="50">
        <v>260</v>
      </c>
      <c r="D48" s="185">
        <v>0</v>
      </c>
      <c r="E48" s="184">
        <v>0</v>
      </c>
      <c r="F48" s="185">
        <v>0</v>
      </c>
      <c r="G48" s="185">
        <v>0</v>
      </c>
      <c r="H48" s="185">
        <v>0</v>
      </c>
      <c r="I48" s="185">
        <v>0</v>
      </c>
      <c r="J48" s="93">
        <f t="shared" si="1"/>
        <v>0</v>
      </c>
    </row>
    <row r="49" spans="1:10" s="12" customFormat="1" ht="12" customHeight="1" x14ac:dyDescent="0.2">
      <c r="A49" s="56" t="s">
        <v>61</v>
      </c>
      <c r="B49" s="39">
        <v>2600</v>
      </c>
      <c r="C49" s="39">
        <v>270</v>
      </c>
      <c r="D49" s="188">
        <f t="shared" ref="D49:I49" si="5">SUM(D50:D52)</f>
        <v>0</v>
      </c>
      <c r="E49" s="188">
        <f t="shared" si="5"/>
        <v>0</v>
      </c>
      <c r="F49" s="188">
        <f t="shared" si="5"/>
        <v>0</v>
      </c>
      <c r="G49" s="188">
        <f t="shared" si="5"/>
        <v>0</v>
      </c>
      <c r="H49" s="188">
        <f t="shared" si="5"/>
        <v>0</v>
      </c>
      <c r="I49" s="188">
        <f t="shared" si="5"/>
        <v>0</v>
      </c>
      <c r="J49" s="41">
        <f t="shared" si="1"/>
        <v>0</v>
      </c>
    </row>
    <row r="50" spans="1:10" s="12" customFormat="1" ht="91.8" x14ac:dyDescent="0.2">
      <c r="A50" s="52" t="s">
        <v>62</v>
      </c>
      <c r="B50" s="50">
        <v>2610</v>
      </c>
      <c r="C50" s="50">
        <v>280</v>
      </c>
      <c r="D50" s="189">
        <v>0</v>
      </c>
      <c r="E50" s="190">
        <v>0</v>
      </c>
      <c r="F50" s="189">
        <v>0</v>
      </c>
      <c r="G50" s="189">
        <v>0</v>
      </c>
      <c r="H50" s="189">
        <v>0</v>
      </c>
      <c r="I50" s="189">
        <v>0</v>
      </c>
      <c r="J50" s="93">
        <f t="shared" si="1"/>
        <v>0</v>
      </c>
    </row>
    <row r="51" spans="1:10" s="12" customFormat="1" ht="61.2" x14ac:dyDescent="0.2">
      <c r="A51" s="52" t="s">
        <v>63</v>
      </c>
      <c r="B51" s="50">
        <v>2620</v>
      </c>
      <c r="C51" s="50">
        <v>290</v>
      </c>
      <c r="D51" s="189">
        <v>0</v>
      </c>
      <c r="E51" s="190">
        <v>0</v>
      </c>
      <c r="F51" s="189">
        <v>0</v>
      </c>
      <c r="G51" s="189">
        <v>0</v>
      </c>
      <c r="H51" s="189">
        <v>0</v>
      </c>
      <c r="I51" s="189">
        <v>0</v>
      </c>
      <c r="J51" s="93">
        <f t="shared" si="1"/>
        <v>0</v>
      </c>
    </row>
    <row r="52" spans="1:10" s="12" customFormat="1" ht="91.8" x14ac:dyDescent="0.2">
      <c r="A52" s="55" t="s">
        <v>64</v>
      </c>
      <c r="B52" s="50">
        <v>2630</v>
      </c>
      <c r="C52" s="50">
        <v>300</v>
      </c>
      <c r="D52" s="189">
        <v>0</v>
      </c>
      <c r="E52" s="190">
        <v>0</v>
      </c>
      <c r="F52" s="189">
        <v>0</v>
      </c>
      <c r="G52" s="189">
        <v>0</v>
      </c>
      <c r="H52" s="189">
        <v>0</v>
      </c>
      <c r="I52" s="189">
        <v>0</v>
      </c>
      <c r="J52" s="93">
        <f t="shared" si="1"/>
        <v>0</v>
      </c>
    </row>
    <row r="53" spans="1:10" s="12" customFormat="1" ht="30.6" x14ac:dyDescent="0.2">
      <c r="A53" s="53" t="s">
        <v>65</v>
      </c>
      <c r="B53" s="39">
        <v>2700</v>
      </c>
      <c r="C53" s="39">
        <v>310</v>
      </c>
      <c r="D53" s="191">
        <f t="shared" ref="D53:I53" si="6">SUM(D54:D56)</f>
        <v>0</v>
      </c>
      <c r="E53" s="192">
        <v>0</v>
      </c>
      <c r="F53" s="191">
        <f t="shared" si="6"/>
        <v>0</v>
      </c>
      <c r="G53" s="191">
        <f t="shared" si="6"/>
        <v>0</v>
      </c>
      <c r="H53" s="191">
        <f t="shared" si="6"/>
        <v>0</v>
      </c>
      <c r="I53" s="191">
        <f t="shared" si="6"/>
        <v>0</v>
      </c>
      <c r="J53" s="41">
        <f t="shared" si="1"/>
        <v>0</v>
      </c>
    </row>
    <row r="54" spans="1:10" s="12" customFormat="1" ht="12.75" customHeight="1" x14ac:dyDescent="0.2">
      <c r="A54" s="52" t="s">
        <v>66</v>
      </c>
      <c r="B54" s="50">
        <v>2710</v>
      </c>
      <c r="C54" s="50">
        <v>320</v>
      </c>
      <c r="D54" s="189">
        <v>0</v>
      </c>
      <c r="E54" s="190">
        <v>0</v>
      </c>
      <c r="F54" s="189">
        <v>0</v>
      </c>
      <c r="G54" s="189">
        <v>0</v>
      </c>
      <c r="H54" s="189">
        <v>0</v>
      </c>
      <c r="I54" s="189">
        <v>0</v>
      </c>
      <c r="J54" s="93">
        <f t="shared" si="1"/>
        <v>0</v>
      </c>
    </row>
    <row r="55" spans="1:10" s="12" customFormat="1" ht="10.199999999999999" x14ac:dyDescent="0.2">
      <c r="A55" s="52" t="s">
        <v>67</v>
      </c>
      <c r="B55" s="50">
        <v>2720</v>
      </c>
      <c r="C55" s="50">
        <v>330</v>
      </c>
      <c r="D55" s="189">
        <v>0</v>
      </c>
      <c r="E55" s="190">
        <v>0</v>
      </c>
      <c r="F55" s="189">
        <v>0</v>
      </c>
      <c r="G55" s="189">
        <v>0</v>
      </c>
      <c r="H55" s="189">
        <v>0</v>
      </c>
      <c r="I55" s="189">
        <v>0</v>
      </c>
      <c r="J55" s="93">
        <f t="shared" si="1"/>
        <v>0</v>
      </c>
    </row>
    <row r="56" spans="1:10" s="12" customFormat="1" ht="30.6" x14ac:dyDescent="0.2">
      <c r="A56" s="52" t="s">
        <v>68</v>
      </c>
      <c r="B56" s="50">
        <v>2730</v>
      </c>
      <c r="C56" s="50">
        <v>340</v>
      </c>
      <c r="D56" s="189">
        <v>0</v>
      </c>
      <c r="E56" s="190">
        <v>0</v>
      </c>
      <c r="F56" s="189">
        <v>0</v>
      </c>
      <c r="G56" s="189">
        <v>0</v>
      </c>
      <c r="H56" s="189">
        <v>0</v>
      </c>
      <c r="I56" s="189">
        <v>0</v>
      </c>
      <c r="J56" s="93">
        <f t="shared" si="1"/>
        <v>0</v>
      </c>
    </row>
    <row r="57" spans="1:10" s="12" customFormat="1" ht="20.399999999999999" x14ac:dyDescent="0.2">
      <c r="A57" s="53" t="s">
        <v>69</v>
      </c>
      <c r="B57" s="39">
        <v>2800</v>
      </c>
      <c r="C57" s="39">
        <v>350</v>
      </c>
      <c r="D57" s="192">
        <v>0</v>
      </c>
      <c r="E57" s="191">
        <v>0</v>
      </c>
      <c r="F57" s="192">
        <v>0</v>
      </c>
      <c r="G57" s="192">
        <v>0</v>
      </c>
      <c r="H57" s="192">
        <v>0</v>
      </c>
      <c r="I57" s="192">
        <v>0</v>
      </c>
      <c r="J57" s="41">
        <f t="shared" si="1"/>
        <v>0</v>
      </c>
    </row>
    <row r="58" spans="1:10" s="12" customFormat="1" ht="20.399999999999999" x14ac:dyDescent="0.2">
      <c r="A58" s="39" t="s">
        <v>70</v>
      </c>
      <c r="B58" s="39">
        <v>3000</v>
      </c>
      <c r="C58" s="39">
        <v>360</v>
      </c>
      <c r="D58" s="191">
        <f t="shared" ref="D58:I58" si="7">D59+D73</f>
        <v>0</v>
      </c>
      <c r="E58" s="191">
        <f t="shared" si="7"/>
        <v>0</v>
      </c>
      <c r="F58" s="191">
        <f t="shared" si="7"/>
        <v>0</v>
      </c>
      <c r="G58" s="191">
        <f t="shared" si="7"/>
        <v>0</v>
      </c>
      <c r="H58" s="191">
        <f t="shared" si="7"/>
        <v>0</v>
      </c>
      <c r="I58" s="191">
        <f t="shared" si="7"/>
        <v>0</v>
      </c>
      <c r="J58" s="41">
        <f t="shared" si="1"/>
        <v>0</v>
      </c>
    </row>
    <row r="59" spans="1:10" s="12" customFormat="1" ht="30.6" x14ac:dyDescent="0.2">
      <c r="A59" s="48" t="s">
        <v>71</v>
      </c>
      <c r="B59" s="39">
        <v>3100</v>
      </c>
      <c r="C59" s="39">
        <v>370</v>
      </c>
      <c r="D59" s="191">
        <f t="shared" ref="D59:I59" si="8">D60+D61+D64+D67+D71+D72</f>
        <v>0</v>
      </c>
      <c r="E59" s="191">
        <f t="shared" si="8"/>
        <v>0</v>
      </c>
      <c r="F59" s="191">
        <f t="shared" si="8"/>
        <v>0</v>
      </c>
      <c r="G59" s="191">
        <f t="shared" si="8"/>
        <v>0</v>
      </c>
      <c r="H59" s="191">
        <f t="shared" si="8"/>
        <v>0</v>
      </c>
      <c r="I59" s="191">
        <f t="shared" si="8"/>
        <v>0</v>
      </c>
      <c r="J59" s="41">
        <f t="shared" si="1"/>
        <v>0</v>
      </c>
    </row>
    <row r="60" spans="1:10" s="12" customFormat="1" ht="71.400000000000006" x14ac:dyDescent="0.2">
      <c r="A60" s="52" t="s">
        <v>72</v>
      </c>
      <c r="B60" s="50">
        <v>3110</v>
      </c>
      <c r="C60" s="50">
        <v>380</v>
      </c>
      <c r="D60" s="189">
        <v>0</v>
      </c>
      <c r="E60" s="190">
        <v>0</v>
      </c>
      <c r="F60" s="189">
        <v>0</v>
      </c>
      <c r="G60" s="189">
        <v>0</v>
      </c>
      <c r="H60" s="189">
        <v>0</v>
      </c>
      <c r="I60" s="189">
        <v>0</v>
      </c>
      <c r="J60" s="93">
        <f t="shared" si="1"/>
        <v>0</v>
      </c>
    </row>
    <row r="61" spans="1:10" s="12" customFormat="1" ht="40.799999999999997" x14ac:dyDescent="0.2">
      <c r="A61" s="55" t="s">
        <v>73</v>
      </c>
      <c r="B61" s="50">
        <v>3120</v>
      </c>
      <c r="C61" s="50">
        <v>390</v>
      </c>
      <c r="D61" s="193">
        <f t="shared" ref="D61:I61" si="9">SUM(D62:D63)</f>
        <v>0</v>
      </c>
      <c r="E61" s="193">
        <f t="shared" si="9"/>
        <v>0</v>
      </c>
      <c r="F61" s="193">
        <f t="shared" si="9"/>
        <v>0</v>
      </c>
      <c r="G61" s="193">
        <f t="shared" si="9"/>
        <v>0</v>
      </c>
      <c r="H61" s="193">
        <f t="shared" si="9"/>
        <v>0</v>
      </c>
      <c r="I61" s="193">
        <f t="shared" si="9"/>
        <v>0</v>
      </c>
      <c r="J61" s="93">
        <f t="shared" si="1"/>
        <v>0</v>
      </c>
    </row>
    <row r="62" spans="1:10" s="12" customFormat="1" ht="40.799999999999997" x14ac:dyDescent="0.2">
      <c r="A62" s="51" t="s">
        <v>74</v>
      </c>
      <c r="B62" s="35">
        <v>3121</v>
      </c>
      <c r="C62" s="35">
        <v>400</v>
      </c>
      <c r="D62" s="168">
        <v>0</v>
      </c>
      <c r="E62" s="194">
        <v>0</v>
      </c>
      <c r="F62" s="168">
        <v>0</v>
      </c>
      <c r="G62" s="168">
        <v>0</v>
      </c>
      <c r="H62" s="168">
        <v>0</v>
      </c>
      <c r="I62" s="168">
        <v>0</v>
      </c>
      <c r="J62" s="128">
        <f t="shared" si="1"/>
        <v>0</v>
      </c>
    </row>
    <row r="63" spans="1:10" s="12" customFormat="1" ht="51" x14ac:dyDescent="0.2">
      <c r="A63" s="51" t="s">
        <v>75</v>
      </c>
      <c r="B63" s="35">
        <v>3122</v>
      </c>
      <c r="C63" s="35">
        <v>410</v>
      </c>
      <c r="D63" s="168">
        <v>0</v>
      </c>
      <c r="E63" s="194">
        <v>0</v>
      </c>
      <c r="F63" s="168">
        <v>0</v>
      </c>
      <c r="G63" s="168">
        <v>0</v>
      </c>
      <c r="H63" s="168">
        <v>0</v>
      </c>
      <c r="I63" s="168">
        <v>0</v>
      </c>
      <c r="J63" s="128">
        <f t="shared" si="1"/>
        <v>0</v>
      </c>
    </row>
    <row r="64" spans="1:10" s="12" customFormat="1" ht="20.399999999999999" x14ac:dyDescent="0.2">
      <c r="A64" s="49" t="s">
        <v>76</v>
      </c>
      <c r="B64" s="50">
        <v>3130</v>
      </c>
      <c r="C64" s="50">
        <v>420</v>
      </c>
      <c r="D64" s="190">
        <f t="shared" ref="D64:I64" si="10">SUM(D65:D66)</f>
        <v>0</v>
      </c>
      <c r="E64" s="190">
        <f t="shared" si="10"/>
        <v>0</v>
      </c>
      <c r="F64" s="190">
        <f t="shared" si="10"/>
        <v>0</v>
      </c>
      <c r="G64" s="190">
        <f t="shared" si="10"/>
        <v>0</v>
      </c>
      <c r="H64" s="190">
        <f t="shared" si="10"/>
        <v>0</v>
      </c>
      <c r="I64" s="190">
        <f t="shared" si="10"/>
        <v>0</v>
      </c>
      <c r="J64" s="801">
        <f t="shared" si="1"/>
        <v>0</v>
      </c>
    </row>
    <row r="65" spans="1:10" s="12" customFormat="1" ht="61.2" x14ac:dyDescent="0.2">
      <c r="A65" s="51" t="s">
        <v>77</v>
      </c>
      <c r="B65" s="35">
        <v>3131</v>
      </c>
      <c r="C65" s="35">
        <v>430</v>
      </c>
      <c r="D65" s="168">
        <v>0</v>
      </c>
      <c r="E65" s="194">
        <v>0</v>
      </c>
      <c r="F65" s="168">
        <v>0</v>
      </c>
      <c r="G65" s="168">
        <v>0</v>
      </c>
      <c r="H65" s="168">
        <v>0</v>
      </c>
      <c r="I65" s="168">
        <v>0</v>
      </c>
      <c r="J65" s="128">
        <f t="shared" si="1"/>
        <v>0</v>
      </c>
    </row>
    <row r="66" spans="1:10" s="12" customFormat="1" ht="51" x14ac:dyDescent="0.2">
      <c r="A66" s="51" t="s">
        <v>78</v>
      </c>
      <c r="B66" s="35">
        <v>3132</v>
      </c>
      <c r="C66" s="35">
        <v>440</v>
      </c>
      <c r="D66" s="168">
        <v>0</v>
      </c>
      <c r="E66" s="194">
        <v>0</v>
      </c>
      <c r="F66" s="168">
        <v>0</v>
      </c>
      <c r="G66" s="168">
        <v>0</v>
      </c>
      <c r="H66" s="168">
        <v>0</v>
      </c>
      <c r="I66" s="168">
        <v>0</v>
      </c>
      <c r="J66" s="128">
        <f t="shared" si="1"/>
        <v>0</v>
      </c>
    </row>
    <row r="67" spans="1:10" s="12" customFormat="1" ht="40.799999999999997" x14ac:dyDescent="0.2">
      <c r="A67" s="49" t="s">
        <v>79</v>
      </c>
      <c r="B67" s="50">
        <v>3140</v>
      </c>
      <c r="C67" s="50">
        <v>450</v>
      </c>
      <c r="D67" s="190">
        <f t="shared" ref="D67:I67" si="11">SUM(D68:D70)</f>
        <v>0</v>
      </c>
      <c r="E67" s="190">
        <f t="shared" si="11"/>
        <v>0</v>
      </c>
      <c r="F67" s="190">
        <f t="shared" si="11"/>
        <v>0</v>
      </c>
      <c r="G67" s="190">
        <f t="shared" si="11"/>
        <v>0</v>
      </c>
      <c r="H67" s="190">
        <f t="shared" si="11"/>
        <v>0</v>
      </c>
      <c r="I67" s="190">
        <f t="shared" si="11"/>
        <v>0</v>
      </c>
      <c r="J67" s="801">
        <f t="shared" si="1"/>
        <v>0</v>
      </c>
    </row>
    <row r="68" spans="1:10" s="12" customFormat="1" ht="52.8" x14ac:dyDescent="0.2">
      <c r="A68" s="58" t="s">
        <v>121</v>
      </c>
      <c r="B68" s="35">
        <v>3141</v>
      </c>
      <c r="C68" s="35">
        <v>460</v>
      </c>
      <c r="D68" s="168">
        <v>0</v>
      </c>
      <c r="E68" s="194">
        <v>0</v>
      </c>
      <c r="F68" s="168">
        <v>0</v>
      </c>
      <c r="G68" s="168">
        <v>0</v>
      </c>
      <c r="H68" s="168">
        <v>0</v>
      </c>
      <c r="I68" s="168">
        <v>0</v>
      </c>
      <c r="J68" s="128">
        <f t="shared" si="1"/>
        <v>0</v>
      </c>
    </row>
    <row r="69" spans="1:10" s="12" customFormat="1" ht="63" x14ac:dyDescent="0.2">
      <c r="A69" s="58" t="s">
        <v>122</v>
      </c>
      <c r="B69" s="35">
        <v>3142</v>
      </c>
      <c r="C69" s="35">
        <v>470</v>
      </c>
      <c r="D69" s="168">
        <v>0</v>
      </c>
      <c r="E69" s="194">
        <v>0</v>
      </c>
      <c r="F69" s="168">
        <v>0</v>
      </c>
      <c r="G69" s="168">
        <v>0</v>
      </c>
      <c r="H69" s="168">
        <v>0</v>
      </c>
      <c r="I69" s="168">
        <v>0</v>
      </c>
      <c r="J69" s="128">
        <f t="shared" si="1"/>
        <v>0</v>
      </c>
    </row>
    <row r="70" spans="1:10" s="12" customFormat="1" ht="52.8" x14ac:dyDescent="0.2">
      <c r="A70" s="58" t="s">
        <v>123</v>
      </c>
      <c r="B70" s="35">
        <v>3143</v>
      </c>
      <c r="C70" s="35">
        <v>480</v>
      </c>
      <c r="D70" s="168">
        <v>0</v>
      </c>
      <c r="E70" s="194">
        <v>0</v>
      </c>
      <c r="F70" s="168">
        <v>0</v>
      </c>
      <c r="G70" s="168">
        <v>0</v>
      </c>
      <c r="H70" s="168">
        <v>0</v>
      </c>
      <c r="I70" s="168">
        <v>0</v>
      </c>
      <c r="J70" s="128">
        <f t="shared" si="1"/>
        <v>0</v>
      </c>
    </row>
    <row r="71" spans="1:10" s="12" customFormat="1" ht="40.799999999999997" x14ac:dyDescent="0.2">
      <c r="A71" s="49" t="s">
        <v>80</v>
      </c>
      <c r="B71" s="50">
        <v>3150</v>
      </c>
      <c r="C71" s="50">
        <v>490</v>
      </c>
      <c r="D71" s="189">
        <v>0</v>
      </c>
      <c r="E71" s="190">
        <v>0</v>
      </c>
      <c r="F71" s="189">
        <v>0</v>
      </c>
      <c r="G71" s="189">
        <v>0</v>
      </c>
      <c r="H71" s="189">
        <v>0</v>
      </c>
      <c r="I71" s="189">
        <v>0</v>
      </c>
      <c r="J71" s="801">
        <f t="shared" si="1"/>
        <v>0</v>
      </c>
    </row>
    <row r="72" spans="1:10" s="12" customFormat="1" ht="51" x14ac:dyDescent="0.2">
      <c r="A72" s="49" t="s">
        <v>81</v>
      </c>
      <c r="B72" s="50">
        <v>3160</v>
      </c>
      <c r="C72" s="50">
        <v>500</v>
      </c>
      <c r="D72" s="189">
        <v>0</v>
      </c>
      <c r="E72" s="190">
        <v>0</v>
      </c>
      <c r="F72" s="189">
        <v>0</v>
      </c>
      <c r="G72" s="189">
        <v>0</v>
      </c>
      <c r="H72" s="189">
        <v>0</v>
      </c>
      <c r="I72" s="189">
        <v>0</v>
      </c>
      <c r="J72" s="801">
        <f t="shared" si="1"/>
        <v>0</v>
      </c>
    </row>
    <row r="73" spans="1:10" s="12" customFormat="1" ht="20.399999999999999" x14ac:dyDescent="0.2">
      <c r="A73" s="48" t="s">
        <v>82</v>
      </c>
      <c r="B73" s="39">
        <v>3200</v>
      </c>
      <c r="C73" s="39">
        <v>510</v>
      </c>
      <c r="D73" s="191">
        <f t="shared" ref="D73:I73" si="12">SUM(D74:D77)</f>
        <v>0</v>
      </c>
      <c r="E73" s="191">
        <f t="shared" si="12"/>
        <v>0</v>
      </c>
      <c r="F73" s="191">
        <f t="shared" si="12"/>
        <v>0</v>
      </c>
      <c r="G73" s="191">
        <f t="shared" si="12"/>
        <v>0</v>
      </c>
      <c r="H73" s="191">
        <f t="shared" si="12"/>
        <v>0</v>
      </c>
      <c r="I73" s="191">
        <f t="shared" si="12"/>
        <v>0</v>
      </c>
      <c r="J73" s="41">
        <f t="shared" si="1"/>
        <v>0</v>
      </c>
    </row>
    <row r="74" spans="1:10" s="12" customFormat="1" ht="81.599999999999994" x14ac:dyDescent="0.2">
      <c r="A74" s="52" t="s">
        <v>83</v>
      </c>
      <c r="B74" s="50">
        <v>3210</v>
      </c>
      <c r="C74" s="50">
        <v>520</v>
      </c>
      <c r="D74" s="195">
        <v>0</v>
      </c>
      <c r="E74" s="196">
        <v>0</v>
      </c>
      <c r="F74" s="195">
        <v>0</v>
      </c>
      <c r="G74" s="195">
        <v>0</v>
      </c>
      <c r="H74" s="195">
        <v>0</v>
      </c>
      <c r="I74" s="195">
        <v>0</v>
      </c>
      <c r="J74" s="801">
        <f t="shared" si="1"/>
        <v>0</v>
      </c>
    </row>
    <row r="75" spans="1:10" s="12" customFormat="1" ht="61.2" x14ac:dyDescent="0.2">
      <c r="A75" s="52" t="s">
        <v>84</v>
      </c>
      <c r="B75" s="50">
        <v>3220</v>
      </c>
      <c r="C75" s="50">
        <v>530</v>
      </c>
      <c r="D75" s="195">
        <v>0</v>
      </c>
      <c r="E75" s="196">
        <v>0</v>
      </c>
      <c r="F75" s="195">
        <v>0</v>
      </c>
      <c r="G75" s="195">
        <v>0</v>
      </c>
      <c r="H75" s="195">
        <v>0</v>
      </c>
      <c r="I75" s="195">
        <v>0</v>
      </c>
      <c r="J75" s="801">
        <f t="shared" si="1"/>
        <v>0</v>
      </c>
    </row>
    <row r="76" spans="1:10" s="12" customFormat="1" ht="91.8" x14ac:dyDescent="0.2">
      <c r="A76" s="49" t="s">
        <v>85</v>
      </c>
      <c r="B76" s="50">
        <v>3230</v>
      </c>
      <c r="C76" s="50">
        <v>540</v>
      </c>
      <c r="D76" s="195">
        <v>0</v>
      </c>
      <c r="E76" s="196">
        <v>0</v>
      </c>
      <c r="F76" s="195">
        <v>0</v>
      </c>
      <c r="G76" s="195">
        <v>0</v>
      </c>
      <c r="H76" s="195">
        <v>0</v>
      </c>
      <c r="I76" s="195">
        <v>0</v>
      </c>
      <c r="J76" s="801">
        <f t="shared" si="1"/>
        <v>0</v>
      </c>
    </row>
    <row r="77" spans="1:10" s="12" customFormat="1" ht="30.6" x14ac:dyDescent="0.2">
      <c r="A77" s="52" t="s">
        <v>86</v>
      </c>
      <c r="B77" s="50">
        <v>3240</v>
      </c>
      <c r="C77" s="50">
        <v>550</v>
      </c>
      <c r="D77" s="189">
        <v>0</v>
      </c>
      <c r="E77" s="190">
        <v>0</v>
      </c>
      <c r="F77" s="189">
        <v>0</v>
      </c>
      <c r="G77" s="189">
        <v>0</v>
      </c>
      <c r="H77" s="189">
        <v>0</v>
      </c>
      <c r="I77" s="189">
        <v>0</v>
      </c>
      <c r="J77" s="801">
        <f t="shared" si="1"/>
        <v>0</v>
      </c>
    </row>
    <row r="78" spans="1:10" s="12" customFormat="1" ht="30.6" x14ac:dyDescent="0.2">
      <c r="A78" s="39" t="s">
        <v>87</v>
      </c>
      <c r="B78" s="39">
        <v>4100</v>
      </c>
      <c r="C78" s="39">
        <v>560</v>
      </c>
      <c r="D78" s="196">
        <f t="shared" ref="D78:I78" si="13">SUM(D79)</f>
        <v>0</v>
      </c>
      <c r="E78" s="196">
        <f t="shared" si="13"/>
        <v>0</v>
      </c>
      <c r="F78" s="196">
        <f t="shared" si="13"/>
        <v>0</v>
      </c>
      <c r="G78" s="196">
        <f t="shared" si="13"/>
        <v>0</v>
      </c>
      <c r="H78" s="196">
        <f t="shared" si="13"/>
        <v>0</v>
      </c>
      <c r="I78" s="196">
        <f t="shared" si="13"/>
        <v>0</v>
      </c>
      <c r="J78" s="41">
        <f t="shared" si="1"/>
        <v>0</v>
      </c>
    </row>
    <row r="79" spans="1:10" s="12" customFormat="1" ht="30.6" x14ac:dyDescent="0.2">
      <c r="A79" s="49" t="s">
        <v>88</v>
      </c>
      <c r="B79" s="50">
        <v>4110</v>
      </c>
      <c r="C79" s="50">
        <v>570</v>
      </c>
      <c r="D79" s="190">
        <f t="shared" ref="D79:I79" si="14">SUM(D80:D82)</f>
        <v>0</v>
      </c>
      <c r="E79" s="190">
        <f t="shared" si="14"/>
        <v>0</v>
      </c>
      <c r="F79" s="190">
        <f t="shared" si="14"/>
        <v>0</v>
      </c>
      <c r="G79" s="190">
        <f t="shared" si="14"/>
        <v>0</v>
      </c>
      <c r="H79" s="190">
        <f t="shared" si="14"/>
        <v>0</v>
      </c>
      <c r="I79" s="190">
        <f t="shared" si="14"/>
        <v>0</v>
      </c>
      <c r="J79" s="801">
        <f t="shared" si="1"/>
        <v>0</v>
      </c>
    </row>
    <row r="80" spans="1:10" s="12" customFormat="1" ht="61.2" x14ac:dyDescent="0.2">
      <c r="A80" s="51" t="s">
        <v>89</v>
      </c>
      <c r="B80" s="35">
        <v>4111</v>
      </c>
      <c r="C80" s="35">
        <v>580</v>
      </c>
      <c r="D80" s="189">
        <v>0</v>
      </c>
      <c r="E80" s="190">
        <v>0</v>
      </c>
      <c r="F80" s="189">
        <v>0</v>
      </c>
      <c r="G80" s="189">
        <v>0</v>
      </c>
      <c r="H80" s="189">
        <v>0</v>
      </c>
      <c r="I80" s="189">
        <v>0</v>
      </c>
      <c r="J80" s="128">
        <f t="shared" si="1"/>
        <v>0</v>
      </c>
    </row>
    <row r="81" spans="1:10" s="12" customFormat="1" ht="12.75" customHeight="1" x14ac:dyDescent="0.2">
      <c r="A81" s="51" t="s">
        <v>90</v>
      </c>
      <c r="B81" s="35">
        <v>4112</v>
      </c>
      <c r="C81" s="35">
        <v>590</v>
      </c>
      <c r="D81" s="189">
        <v>0</v>
      </c>
      <c r="E81" s="190">
        <v>0</v>
      </c>
      <c r="F81" s="189">
        <v>0</v>
      </c>
      <c r="G81" s="189">
        <v>0</v>
      </c>
      <c r="H81" s="189">
        <v>0</v>
      </c>
      <c r="I81" s="189">
        <v>0</v>
      </c>
      <c r="J81" s="128">
        <f t="shared" si="1"/>
        <v>0</v>
      </c>
    </row>
    <row r="82" spans="1:10" s="12" customFormat="1" ht="43.8" x14ac:dyDescent="0.2">
      <c r="A82" s="167" t="s">
        <v>125</v>
      </c>
      <c r="B82" s="35">
        <v>4113</v>
      </c>
      <c r="C82" s="35">
        <v>600</v>
      </c>
      <c r="D82" s="168">
        <v>0</v>
      </c>
      <c r="E82" s="194">
        <v>0</v>
      </c>
      <c r="F82" s="168">
        <v>0</v>
      </c>
      <c r="G82" s="168">
        <v>0</v>
      </c>
      <c r="H82" s="168">
        <v>0</v>
      </c>
      <c r="I82" s="168">
        <v>0</v>
      </c>
      <c r="J82" s="128">
        <f t="shared" si="1"/>
        <v>0</v>
      </c>
    </row>
    <row r="83" spans="1:10" s="12" customFormat="1" ht="30.6" x14ac:dyDescent="0.2">
      <c r="A83" s="39" t="s">
        <v>91</v>
      </c>
      <c r="B83" s="39">
        <v>4200</v>
      </c>
      <c r="C83" s="39">
        <v>610</v>
      </c>
      <c r="D83" s="191">
        <f t="shared" ref="D83:I83" si="15">D84</f>
        <v>0</v>
      </c>
      <c r="E83" s="191">
        <f t="shared" si="15"/>
        <v>0</v>
      </c>
      <c r="F83" s="191">
        <f t="shared" si="15"/>
        <v>0</v>
      </c>
      <c r="G83" s="191">
        <f t="shared" si="15"/>
        <v>0</v>
      </c>
      <c r="H83" s="191">
        <f t="shared" si="15"/>
        <v>0</v>
      </c>
      <c r="I83" s="191">
        <f t="shared" si="15"/>
        <v>0</v>
      </c>
      <c r="J83" s="41">
        <f t="shared" si="1"/>
        <v>0</v>
      </c>
    </row>
    <row r="84" spans="1:10" s="12" customFormat="1" ht="30.6" x14ac:dyDescent="0.2">
      <c r="A84" s="49" t="s">
        <v>92</v>
      </c>
      <c r="B84" s="50">
        <v>4210</v>
      </c>
      <c r="C84" s="50">
        <v>620</v>
      </c>
      <c r="D84" s="189">
        <v>0</v>
      </c>
      <c r="E84" s="190">
        <v>0</v>
      </c>
      <c r="F84" s="189">
        <v>0</v>
      </c>
      <c r="G84" s="189">
        <v>0</v>
      </c>
      <c r="H84" s="189">
        <v>0</v>
      </c>
      <c r="I84" s="189">
        <v>0</v>
      </c>
      <c r="J84" s="801">
        <f t="shared" si="1"/>
        <v>0</v>
      </c>
    </row>
    <row r="85" spans="1:10" s="12" customFormat="1" ht="10.199999999999999" x14ac:dyDescent="0.2">
      <c r="A85" s="51" t="s">
        <v>93</v>
      </c>
      <c r="B85" s="35">
        <v>5000</v>
      </c>
      <c r="C85" s="35">
        <v>630</v>
      </c>
      <c r="D85" s="168" t="s">
        <v>94</v>
      </c>
      <c r="E85" s="168">
        <f>E23-E26-E29-E37-E45</f>
        <v>79030</v>
      </c>
      <c r="F85" s="169" t="s">
        <v>94</v>
      </c>
      <c r="G85" s="169" t="s">
        <v>94</v>
      </c>
      <c r="H85" s="169" t="s">
        <v>94</v>
      </c>
      <c r="I85" s="169" t="s">
        <v>94</v>
      </c>
      <c r="J85" s="128" t="s">
        <v>94</v>
      </c>
    </row>
    <row r="86" spans="1:10" s="12" customFormat="1" ht="20.399999999999999" x14ac:dyDescent="0.2">
      <c r="A86" s="51" t="s">
        <v>95</v>
      </c>
      <c r="B86" s="35">
        <v>9000</v>
      </c>
      <c r="C86" s="35">
        <v>640</v>
      </c>
      <c r="D86" s="168">
        <v>0</v>
      </c>
      <c r="E86" s="194">
        <v>0</v>
      </c>
      <c r="F86" s="168">
        <v>0</v>
      </c>
      <c r="G86" s="168">
        <v>0</v>
      </c>
      <c r="H86" s="168">
        <v>0</v>
      </c>
      <c r="I86" s="168">
        <v>0</v>
      </c>
      <c r="J86" s="128">
        <f t="shared" si="1"/>
        <v>0</v>
      </c>
    </row>
    <row r="87" spans="1:10" s="12" customFormat="1" ht="10.8" hidden="1" x14ac:dyDescent="0.2">
      <c r="A87" s="59"/>
      <c r="B87" s="770"/>
      <c r="C87" s="770"/>
      <c r="D87" s="802"/>
      <c r="E87" s="803"/>
      <c r="F87" s="802"/>
      <c r="G87" s="802"/>
      <c r="H87" s="802"/>
      <c r="I87" s="802"/>
      <c r="J87" s="804"/>
    </row>
    <row r="88" spans="1:10" s="12" customFormat="1" ht="10.199999999999999" hidden="1" x14ac:dyDescent="0.2">
      <c r="A88" s="51"/>
      <c r="B88" s="772"/>
      <c r="C88" s="772"/>
      <c r="D88" s="805"/>
      <c r="E88" s="806"/>
      <c r="F88" s="805"/>
      <c r="G88" s="805"/>
      <c r="H88" s="805"/>
      <c r="I88" s="805"/>
      <c r="J88" s="807"/>
    </row>
    <row r="89" spans="1:10" s="12" customFormat="1" ht="10.199999999999999" hidden="1" x14ac:dyDescent="0.2">
      <c r="A89" s="51"/>
      <c r="B89" s="772"/>
      <c r="C89" s="772"/>
      <c r="D89" s="805"/>
      <c r="E89" s="806"/>
      <c r="F89" s="805"/>
      <c r="G89" s="805"/>
      <c r="H89" s="805"/>
      <c r="I89" s="805"/>
      <c r="J89" s="807"/>
    </row>
    <row r="90" spans="1:10" s="12" customFormat="1" ht="13.2" hidden="1" x14ac:dyDescent="0.2">
      <c r="A90" s="66"/>
      <c r="B90" s="772"/>
      <c r="C90" s="772"/>
      <c r="D90" s="805"/>
      <c r="E90" s="808"/>
      <c r="F90" s="805"/>
      <c r="G90" s="805"/>
      <c r="H90" s="805"/>
      <c r="I90" s="805"/>
      <c r="J90" s="807"/>
    </row>
    <row r="91" spans="1:10" s="12" customFormat="1" ht="10.8" hidden="1" x14ac:dyDescent="0.2">
      <c r="A91" s="49"/>
      <c r="B91" s="773"/>
      <c r="C91" s="773"/>
      <c r="D91" s="809"/>
      <c r="E91" s="810"/>
      <c r="F91" s="809"/>
      <c r="G91" s="809"/>
      <c r="H91" s="809"/>
      <c r="I91" s="809"/>
      <c r="J91" s="811"/>
    </row>
    <row r="92" spans="1:10" s="12" customFormat="1" ht="10.199999999999999" hidden="1" x14ac:dyDescent="0.2">
      <c r="A92" s="51"/>
      <c r="B92" s="772"/>
      <c r="C92" s="772"/>
      <c r="D92" s="805"/>
      <c r="E92" s="806"/>
      <c r="F92" s="805"/>
      <c r="G92" s="805"/>
      <c r="H92" s="805"/>
      <c r="I92" s="805"/>
      <c r="J92" s="807"/>
    </row>
    <row r="93" spans="1:10" s="12" customFormat="1" ht="10.199999999999999" hidden="1" x14ac:dyDescent="0.2">
      <c r="A93" s="51"/>
      <c r="B93" s="772"/>
      <c r="C93" s="772"/>
      <c r="D93" s="805"/>
      <c r="E93" s="806"/>
      <c r="F93" s="805"/>
      <c r="G93" s="805"/>
      <c r="H93" s="805"/>
      <c r="I93" s="805"/>
      <c r="J93" s="807"/>
    </row>
    <row r="94" spans="1:10" s="12" customFormat="1" ht="10.199999999999999" hidden="1" x14ac:dyDescent="0.2">
      <c r="A94" s="51"/>
      <c r="B94" s="772"/>
      <c r="C94" s="772"/>
      <c r="D94" s="805"/>
      <c r="E94" s="806"/>
      <c r="F94" s="805"/>
      <c r="G94" s="805"/>
      <c r="H94" s="805"/>
      <c r="I94" s="805"/>
      <c r="J94" s="807"/>
    </row>
    <row r="95" spans="1:10" s="12" customFormat="1" ht="11.4" hidden="1" x14ac:dyDescent="0.2">
      <c r="A95" s="65"/>
      <c r="B95" s="774"/>
      <c r="C95" s="774"/>
      <c r="D95" s="812"/>
      <c r="E95" s="204"/>
      <c r="F95" s="812"/>
      <c r="G95" s="812"/>
      <c r="H95" s="812"/>
      <c r="I95" s="812"/>
      <c r="J95" s="811"/>
    </row>
    <row r="96" spans="1:10" s="12" customFormat="1" ht="10.8" hidden="1" x14ac:dyDescent="0.2">
      <c r="A96" s="49"/>
      <c r="B96" s="773"/>
      <c r="C96" s="773"/>
      <c r="D96" s="813"/>
      <c r="E96" s="814"/>
      <c r="F96" s="813"/>
      <c r="G96" s="813"/>
      <c r="H96" s="813"/>
      <c r="I96" s="813"/>
      <c r="J96" s="815"/>
    </row>
    <row r="97" spans="1:10" s="12" customFormat="1" ht="10.8" hidden="1" x14ac:dyDescent="0.2">
      <c r="A97" s="49"/>
      <c r="B97" s="773"/>
      <c r="C97" s="773"/>
      <c r="D97" s="813"/>
      <c r="E97" s="814"/>
      <c r="F97" s="813"/>
      <c r="G97" s="813"/>
      <c r="H97" s="813"/>
      <c r="I97" s="813"/>
      <c r="J97" s="815"/>
    </row>
    <row r="98" spans="1:10" s="12" customFormat="1" ht="10.199999999999999" hidden="1" x14ac:dyDescent="0.2">
      <c r="A98" s="176"/>
      <c r="B98" s="775"/>
      <c r="C98" s="772"/>
      <c r="D98" s="806"/>
      <c r="E98" s="209"/>
      <c r="F98" s="816"/>
      <c r="G98" s="816"/>
      <c r="H98" s="816"/>
      <c r="I98" s="816"/>
      <c r="J98" s="817"/>
    </row>
    <row r="99" spans="1:10" ht="11.25" customHeight="1" x14ac:dyDescent="0.3">
      <c r="A99" s="117" t="s">
        <v>96</v>
      </c>
      <c r="D99" s="777"/>
      <c r="E99" s="777"/>
    </row>
    <row r="100" spans="1:10" s="3" customFormat="1" ht="12.75" customHeight="1" x14ac:dyDescent="0.25">
      <c r="A100" s="76" t="str">
        <f>[2]ЗАПОЛНИТЬ!F30</f>
        <v xml:space="preserve">Керівник </v>
      </c>
      <c r="C100" s="76"/>
      <c r="D100" s="778"/>
      <c r="E100" s="778"/>
      <c r="F100" s="76"/>
      <c r="G100" s="110" t="str">
        <f>[2]ЗАПОЛНИТЬ!F26</f>
        <v>Л.О.Темченко</v>
      </c>
      <c r="H100" s="110"/>
      <c r="I100" s="110"/>
    </row>
    <row r="101" spans="1:10" s="3" customFormat="1" ht="12.75" customHeight="1" x14ac:dyDescent="0.25">
      <c r="B101" s="76"/>
      <c r="C101" s="76"/>
      <c r="D101" s="147" t="s">
        <v>97</v>
      </c>
      <c r="E101" s="147"/>
      <c r="F101" s="76"/>
      <c r="G101" s="113" t="s">
        <v>98</v>
      </c>
      <c r="H101" s="113"/>
    </row>
    <row r="102" spans="1:10" s="3" customFormat="1" ht="12" customHeight="1" x14ac:dyDescent="0.25">
      <c r="A102" s="76" t="str">
        <f>[2]ЗАПОЛНИТЬ!F31</f>
        <v>Головний  бухгалтер</v>
      </c>
      <c r="C102" s="76"/>
      <c r="D102" s="146"/>
      <c r="E102" s="146"/>
      <c r="F102" s="76"/>
      <c r="G102" s="110" t="str">
        <f>[2]ЗАПОЛНИТЬ!F28</f>
        <v>А.М.Трусевич</v>
      </c>
      <c r="H102" s="110"/>
      <c r="I102" s="110"/>
    </row>
    <row r="103" spans="1:10" s="3" customFormat="1" ht="12" customHeight="1" x14ac:dyDescent="0.25">
      <c r="A103" s="84" t="str">
        <f>[2]ЗАПОЛНИТЬ!C19</f>
        <v>"12"січня 2016 року</v>
      </c>
      <c r="C103" s="76"/>
      <c r="D103" s="147" t="s">
        <v>97</v>
      </c>
      <c r="E103" s="147"/>
      <c r="G103" s="113" t="s">
        <v>98</v>
      </c>
      <c r="H103" s="113"/>
      <c r="I103" s="273"/>
    </row>
    <row r="104" spans="1:10" s="3" customFormat="1" ht="13.8" x14ac:dyDescent="0.25">
      <c r="A104" s="12" t="s">
        <v>99</v>
      </c>
    </row>
  </sheetData>
  <mergeCells count="34">
    <mergeCell ref="D102:E102"/>
    <mergeCell ref="G102:I102"/>
    <mergeCell ref="D103:E103"/>
    <mergeCell ref="G103:H103"/>
    <mergeCell ref="H19:H21"/>
    <mergeCell ref="I19:I21"/>
    <mergeCell ref="J19:J21"/>
    <mergeCell ref="D100:E100"/>
    <mergeCell ref="G100:I100"/>
    <mergeCell ref="D101:E101"/>
    <mergeCell ref="G101:H101"/>
    <mergeCell ref="A15:C15"/>
    <mergeCell ref="E15:J15"/>
    <mergeCell ref="A18:L18"/>
    <mergeCell ref="A19:A21"/>
    <mergeCell ref="B19:B21"/>
    <mergeCell ref="C19:C21"/>
    <mergeCell ref="D19:D21"/>
    <mergeCell ref="E19:E21"/>
    <mergeCell ref="F19:F21"/>
    <mergeCell ref="G19:G21"/>
    <mergeCell ref="B11:H11"/>
    <mergeCell ref="A12:C12"/>
    <mergeCell ref="E12:H12"/>
    <mergeCell ref="A13:C13"/>
    <mergeCell ref="E13:J13"/>
    <mergeCell ref="A14:C14"/>
    <mergeCell ref="E14:J14"/>
    <mergeCell ref="H1:J3"/>
    <mergeCell ref="A4:J4"/>
    <mergeCell ref="A5:F5"/>
    <mergeCell ref="A6:J6"/>
    <mergeCell ref="B9:H9"/>
    <mergeCell ref="B10:H10"/>
  </mergeCells>
  <pageMargins left="0.7" right="0.7" top="0.75" bottom="0.75" header="0.3" footer="0.3"/>
  <legacy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sqref="A1:XFD1048576"/>
    </sheetView>
  </sheetViews>
  <sheetFormatPr defaultColWidth="9.109375" defaultRowHeight="13.8" x14ac:dyDescent="0.25"/>
  <cols>
    <col min="1" max="1" width="3.6640625" style="3" customWidth="1"/>
    <col min="2" max="2" width="43.44140625" style="3" customWidth="1"/>
    <col min="3" max="256" width="9.109375" style="3"/>
    <col min="257" max="257" width="3.6640625" style="3" customWidth="1"/>
    <col min="258" max="258" width="43.44140625" style="3" customWidth="1"/>
    <col min="259" max="512" width="9.109375" style="3"/>
    <col min="513" max="513" width="3.6640625" style="3" customWidth="1"/>
    <col min="514" max="514" width="43.44140625" style="3" customWidth="1"/>
    <col min="515" max="768" width="9.109375" style="3"/>
    <col min="769" max="769" width="3.6640625" style="3" customWidth="1"/>
    <col min="770" max="770" width="43.44140625" style="3" customWidth="1"/>
    <col min="771" max="1024" width="9.109375" style="3"/>
    <col min="1025" max="1025" width="3.6640625" style="3" customWidth="1"/>
    <col min="1026" max="1026" width="43.44140625" style="3" customWidth="1"/>
    <col min="1027" max="1280" width="9.109375" style="3"/>
    <col min="1281" max="1281" width="3.6640625" style="3" customWidth="1"/>
    <col min="1282" max="1282" width="43.44140625" style="3" customWidth="1"/>
    <col min="1283" max="1536" width="9.109375" style="3"/>
    <col min="1537" max="1537" width="3.6640625" style="3" customWidth="1"/>
    <col min="1538" max="1538" width="43.44140625" style="3" customWidth="1"/>
    <col min="1539" max="1792" width="9.109375" style="3"/>
    <col min="1793" max="1793" width="3.6640625" style="3" customWidth="1"/>
    <col min="1794" max="1794" width="43.44140625" style="3" customWidth="1"/>
    <col min="1795" max="2048" width="9.109375" style="3"/>
    <col min="2049" max="2049" width="3.6640625" style="3" customWidth="1"/>
    <col min="2050" max="2050" width="43.44140625" style="3" customWidth="1"/>
    <col min="2051" max="2304" width="9.109375" style="3"/>
    <col min="2305" max="2305" width="3.6640625" style="3" customWidth="1"/>
    <col min="2306" max="2306" width="43.44140625" style="3" customWidth="1"/>
    <col min="2307" max="2560" width="9.109375" style="3"/>
    <col min="2561" max="2561" width="3.6640625" style="3" customWidth="1"/>
    <col min="2562" max="2562" width="43.44140625" style="3" customWidth="1"/>
    <col min="2563" max="2816" width="9.109375" style="3"/>
    <col min="2817" max="2817" width="3.6640625" style="3" customWidth="1"/>
    <col min="2818" max="2818" width="43.44140625" style="3" customWidth="1"/>
    <col min="2819" max="3072" width="9.109375" style="3"/>
    <col min="3073" max="3073" width="3.6640625" style="3" customWidth="1"/>
    <col min="3074" max="3074" width="43.44140625" style="3" customWidth="1"/>
    <col min="3075" max="3328" width="9.109375" style="3"/>
    <col min="3329" max="3329" width="3.6640625" style="3" customWidth="1"/>
    <col min="3330" max="3330" width="43.44140625" style="3" customWidth="1"/>
    <col min="3331" max="3584" width="9.109375" style="3"/>
    <col min="3585" max="3585" width="3.6640625" style="3" customWidth="1"/>
    <col min="3586" max="3586" width="43.44140625" style="3" customWidth="1"/>
    <col min="3587" max="3840" width="9.109375" style="3"/>
    <col min="3841" max="3841" width="3.6640625" style="3" customWidth="1"/>
    <col min="3842" max="3842" width="43.44140625" style="3" customWidth="1"/>
    <col min="3843" max="4096" width="9.109375" style="3"/>
    <col min="4097" max="4097" width="3.6640625" style="3" customWidth="1"/>
    <col min="4098" max="4098" width="43.44140625" style="3" customWidth="1"/>
    <col min="4099" max="4352" width="9.109375" style="3"/>
    <col min="4353" max="4353" width="3.6640625" style="3" customWidth="1"/>
    <col min="4354" max="4354" width="43.44140625" style="3" customWidth="1"/>
    <col min="4355" max="4608" width="9.109375" style="3"/>
    <col min="4609" max="4609" width="3.6640625" style="3" customWidth="1"/>
    <col min="4610" max="4610" width="43.44140625" style="3" customWidth="1"/>
    <col min="4611" max="4864" width="9.109375" style="3"/>
    <col min="4865" max="4865" width="3.6640625" style="3" customWidth="1"/>
    <col min="4866" max="4866" width="43.44140625" style="3" customWidth="1"/>
    <col min="4867" max="5120" width="9.109375" style="3"/>
    <col min="5121" max="5121" width="3.6640625" style="3" customWidth="1"/>
    <col min="5122" max="5122" width="43.44140625" style="3" customWidth="1"/>
    <col min="5123" max="5376" width="9.109375" style="3"/>
    <col min="5377" max="5377" width="3.6640625" style="3" customWidth="1"/>
    <col min="5378" max="5378" width="43.44140625" style="3" customWidth="1"/>
    <col min="5379" max="5632" width="9.109375" style="3"/>
    <col min="5633" max="5633" width="3.6640625" style="3" customWidth="1"/>
    <col min="5634" max="5634" width="43.44140625" style="3" customWidth="1"/>
    <col min="5635" max="5888" width="9.109375" style="3"/>
    <col min="5889" max="5889" width="3.6640625" style="3" customWidth="1"/>
    <col min="5890" max="5890" width="43.44140625" style="3" customWidth="1"/>
    <col min="5891" max="6144" width="9.109375" style="3"/>
    <col min="6145" max="6145" width="3.6640625" style="3" customWidth="1"/>
    <col min="6146" max="6146" width="43.44140625" style="3" customWidth="1"/>
    <col min="6147" max="6400" width="9.109375" style="3"/>
    <col min="6401" max="6401" width="3.6640625" style="3" customWidth="1"/>
    <col min="6402" max="6402" width="43.44140625" style="3" customWidth="1"/>
    <col min="6403" max="6656" width="9.109375" style="3"/>
    <col min="6657" max="6657" width="3.6640625" style="3" customWidth="1"/>
    <col min="6658" max="6658" width="43.44140625" style="3" customWidth="1"/>
    <col min="6659" max="6912" width="9.109375" style="3"/>
    <col min="6913" max="6913" width="3.6640625" style="3" customWidth="1"/>
    <col min="6914" max="6914" width="43.44140625" style="3" customWidth="1"/>
    <col min="6915" max="7168" width="9.109375" style="3"/>
    <col min="7169" max="7169" width="3.6640625" style="3" customWidth="1"/>
    <col min="7170" max="7170" width="43.44140625" style="3" customWidth="1"/>
    <col min="7171" max="7424" width="9.109375" style="3"/>
    <col min="7425" max="7425" width="3.6640625" style="3" customWidth="1"/>
    <col min="7426" max="7426" width="43.44140625" style="3" customWidth="1"/>
    <col min="7427" max="7680" width="9.109375" style="3"/>
    <col min="7681" max="7681" width="3.6640625" style="3" customWidth="1"/>
    <col min="7682" max="7682" width="43.44140625" style="3" customWidth="1"/>
    <col min="7683" max="7936" width="9.109375" style="3"/>
    <col min="7937" max="7937" width="3.6640625" style="3" customWidth="1"/>
    <col min="7938" max="7938" width="43.44140625" style="3" customWidth="1"/>
    <col min="7939" max="8192" width="9.109375" style="3"/>
    <col min="8193" max="8193" width="3.6640625" style="3" customWidth="1"/>
    <col min="8194" max="8194" width="43.44140625" style="3" customWidth="1"/>
    <col min="8195" max="8448" width="9.109375" style="3"/>
    <col min="8449" max="8449" width="3.6640625" style="3" customWidth="1"/>
    <col min="8450" max="8450" width="43.44140625" style="3" customWidth="1"/>
    <col min="8451" max="8704" width="9.109375" style="3"/>
    <col min="8705" max="8705" width="3.6640625" style="3" customWidth="1"/>
    <col min="8706" max="8706" width="43.44140625" style="3" customWidth="1"/>
    <col min="8707" max="8960" width="9.109375" style="3"/>
    <col min="8961" max="8961" width="3.6640625" style="3" customWidth="1"/>
    <col min="8962" max="8962" width="43.44140625" style="3" customWidth="1"/>
    <col min="8963" max="9216" width="9.109375" style="3"/>
    <col min="9217" max="9217" width="3.6640625" style="3" customWidth="1"/>
    <col min="9218" max="9218" width="43.44140625" style="3" customWidth="1"/>
    <col min="9219" max="9472" width="9.109375" style="3"/>
    <col min="9473" max="9473" width="3.6640625" style="3" customWidth="1"/>
    <col min="9474" max="9474" width="43.44140625" style="3" customWidth="1"/>
    <col min="9475" max="9728" width="9.109375" style="3"/>
    <col min="9729" max="9729" width="3.6640625" style="3" customWidth="1"/>
    <col min="9730" max="9730" width="43.44140625" style="3" customWidth="1"/>
    <col min="9731" max="9984" width="9.109375" style="3"/>
    <col min="9985" max="9985" width="3.6640625" style="3" customWidth="1"/>
    <col min="9986" max="9986" width="43.44140625" style="3" customWidth="1"/>
    <col min="9987" max="10240" width="9.109375" style="3"/>
    <col min="10241" max="10241" width="3.6640625" style="3" customWidth="1"/>
    <col min="10242" max="10242" width="43.44140625" style="3" customWidth="1"/>
    <col min="10243" max="10496" width="9.109375" style="3"/>
    <col min="10497" max="10497" width="3.6640625" style="3" customWidth="1"/>
    <col min="10498" max="10498" width="43.44140625" style="3" customWidth="1"/>
    <col min="10499" max="10752" width="9.109375" style="3"/>
    <col min="10753" max="10753" width="3.6640625" style="3" customWidth="1"/>
    <col min="10754" max="10754" width="43.44140625" style="3" customWidth="1"/>
    <col min="10755" max="11008" width="9.109375" style="3"/>
    <col min="11009" max="11009" width="3.6640625" style="3" customWidth="1"/>
    <col min="11010" max="11010" width="43.44140625" style="3" customWidth="1"/>
    <col min="11011" max="11264" width="9.109375" style="3"/>
    <col min="11265" max="11265" width="3.6640625" style="3" customWidth="1"/>
    <col min="11266" max="11266" width="43.44140625" style="3" customWidth="1"/>
    <col min="11267" max="11520" width="9.109375" style="3"/>
    <col min="11521" max="11521" width="3.6640625" style="3" customWidth="1"/>
    <col min="11522" max="11522" width="43.44140625" style="3" customWidth="1"/>
    <col min="11523" max="11776" width="9.109375" style="3"/>
    <col min="11777" max="11777" width="3.6640625" style="3" customWidth="1"/>
    <col min="11778" max="11778" width="43.44140625" style="3" customWidth="1"/>
    <col min="11779" max="12032" width="9.109375" style="3"/>
    <col min="12033" max="12033" width="3.6640625" style="3" customWidth="1"/>
    <col min="12034" max="12034" width="43.44140625" style="3" customWidth="1"/>
    <col min="12035" max="12288" width="9.109375" style="3"/>
    <col min="12289" max="12289" width="3.6640625" style="3" customWidth="1"/>
    <col min="12290" max="12290" width="43.44140625" style="3" customWidth="1"/>
    <col min="12291" max="12544" width="9.109375" style="3"/>
    <col min="12545" max="12545" width="3.6640625" style="3" customWidth="1"/>
    <col min="12546" max="12546" width="43.44140625" style="3" customWidth="1"/>
    <col min="12547" max="12800" width="9.109375" style="3"/>
    <col min="12801" max="12801" width="3.6640625" style="3" customWidth="1"/>
    <col min="12802" max="12802" width="43.44140625" style="3" customWidth="1"/>
    <col min="12803" max="13056" width="9.109375" style="3"/>
    <col min="13057" max="13057" width="3.6640625" style="3" customWidth="1"/>
    <col min="13058" max="13058" width="43.44140625" style="3" customWidth="1"/>
    <col min="13059" max="13312" width="9.109375" style="3"/>
    <col min="13313" max="13313" width="3.6640625" style="3" customWidth="1"/>
    <col min="13314" max="13314" width="43.44140625" style="3" customWidth="1"/>
    <col min="13315" max="13568" width="9.109375" style="3"/>
    <col min="13569" max="13569" width="3.6640625" style="3" customWidth="1"/>
    <col min="13570" max="13570" width="43.44140625" style="3" customWidth="1"/>
    <col min="13571" max="13824" width="9.109375" style="3"/>
    <col min="13825" max="13825" width="3.6640625" style="3" customWidth="1"/>
    <col min="13826" max="13826" width="43.44140625" style="3" customWidth="1"/>
    <col min="13827" max="14080" width="9.109375" style="3"/>
    <col min="14081" max="14081" width="3.6640625" style="3" customWidth="1"/>
    <col min="14082" max="14082" width="43.44140625" style="3" customWidth="1"/>
    <col min="14083" max="14336" width="9.109375" style="3"/>
    <col min="14337" max="14337" width="3.6640625" style="3" customWidth="1"/>
    <col min="14338" max="14338" width="43.44140625" style="3" customWidth="1"/>
    <col min="14339" max="14592" width="9.109375" style="3"/>
    <col min="14593" max="14593" width="3.6640625" style="3" customWidth="1"/>
    <col min="14594" max="14594" width="43.44140625" style="3" customWidth="1"/>
    <col min="14595" max="14848" width="9.109375" style="3"/>
    <col min="14849" max="14849" width="3.6640625" style="3" customWidth="1"/>
    <col min="14850" max="14850" width="43.44140625" style="3" customWidth="1"/>
    <col min="14851" max="15104" width="9.109375" style="3"/>
    <col min="15105" max="15105" width="3.6640625" style="3" customWidth="1"/>
    <col min="15106" max="15106" width="43.44140625" style="3" customWidth="1"/>
    <col min="15107" max="15360" width="9.109375" style="3"/>
    <col min="15361" max="15361" width="3.6640625" style="3" customWidth="1"/>
    <col min="15362" max="15362" width="43.44140625" style="3" customWidth="1"/>
    <col min="15363" max="15616" width="9.109375" style="3"/>
    <col min="15617" max="15617" width="3.6640625" style="3" customWidth="1"/>
    <col min="15618" max="15618" width="43.44140625" style="3" customWidth="1"/>
    <col min="15619" max="15872" width="9.109375" style="3"/>
    <col min="15873" max="15873" width="3.6640625" style="3" customWidth="1"/>
    <col min="15874" max="15874" width="43.44140625" style="3" customWidth="1"/>
    <col min="15875" max="16128" width="9.109375" style="3"/>
    <col min="16129" max="16129" width="3.6640625" style="3" customWidth="1"/>
    <col min="16130" max="16130" width="43.44140625" style="3" customWidth="1"/>
    <col min="16131" max="16384" width="9.109375" style="3"/>
  </cols>
  <sheetData>
    <row r="1" spans="1:13" x14ac:dyDescent="0.25">
      <c r="I1" s="285" t="s">
        <v>691</v>
      </c>
      <c r="J1" s="286"/>
      <c r="K1" s="286"/>
      <c r="L1" s="286"/>
      <c r="M1" s="286"/>
    </row>
    <row r="2" spans="1:13" x14ac:dyDescent="0.25">
      <c r="I2" s="286"/>
      <c r="J2" s="286"/>
      <c r="K2" s="286"/>
      <c r="L2" s="286"/>
      <c r="M2" s="286"/>
    </row>
    <row r="3" spans="1:13" x14ac:dyDescent="0.25">
      <c r="B3" s="5" t="s">
        <v>692</v>
      </c>
      <c r="C3" s="5"/>
      <c r="D3" s="5"/>
      <c r="E3" s="5"/>
      <c r="F3" s="5"/>
      <c r="G3" s="5"/>
      <c r="H3" s="5"/>
      <c r="I3" s="5"/>
      <c r="J3" s="5"/>
      <c r="K3" s="5"/>
      <c r="L3" s="5"/>
      <c r="M3" s="5"/>
    </row>
    <row r="4" spans="1:13" x14ac:dyDescent="0.25">
      <c r="B4" s="5" t="s">
        <v>693</v>
      </c>
      <c r="C4" s="5"/>
      <c r="D4" s="5"/>
      <c r="E4" s="5"/>
      <c r="F4" s="5"/>
      <c r="G4" s="5"/>
      <c r="H4" s="5"/>
      <c r="I4" s="5"/>
      <c r="J4" s="5"/>
      <c r="K4" s="5"/>
      <c r="L4" s="5"/>
      <c r="M4" s="5"/>
    </row>
    <row r="5" spans="1:13" x14ac:dyDescent="0.25">
      <c r="B5" s="5" t="s">
        <v>694</v>
      </c>
      <c r="C5" s="5"/>
      <c r="D5" s="5"/>
      <c r="E5" s="5"/>
      <c r="F5" s="5"/>
      <c r="G5" s="5"/>
      <c r="H5" s="5"/>
      <c r="I5" s="5"/>
      <c r="J5" s="5"/>
      <c r="K5" s="5"/>
      <c r="L5" s="5"/>
      <c r="M5" s="5"/>
    </row>
    <row r="6" spans="1:13" x14ac:dyDescent="0.25">
      <c r="B6" s="675" t="str">
        <f>CONCATENATE("за ",[3]ЗАПОЛНИТЬ!$B$17," ",[3]ЗАПОЛНИТЬ!$C$17)</f>
        <v xml:space="preserve">за 2015 </v>
      </c>
      <c r="C6" s="675"/>
      <c r="D6" s="675"/>
      <c r="E6" s="675"/>
      <c r="F6" s="675"/>
      <c r="G6" s="675"/>
      <c r="H6" s="675"/>
      <c r="I6" s="675"/>
      <c r="J6" s="675"/>
      <c r="K6" s="675"/>
      <c r="L6" s="675"/>
      <c r="M6" s="675"/>
    </row>
    <row r="7" spans="1:13" x14ac:dyDescent="0.25">
      <c r="B7" s="116" t="s">
        <v>4</v>
      </c>
      <c r="C7" s="15" t="str">
        <f>[3]ЗАПОЛНИТЬ!$B$3</f>
        <v>Відділ освіти Амур-Нижньодніпровської районної у місті Дніпропетровську ради</v>
      </c>
      <c r="D7" s="15"/>
      <c r="E7" s="15"/>
      <c r="F7" s="15"/>
      <c r="G7" s="15"/>
      <c r="H7" s="15"/>
      <c r="I7" s="15"/>
      <c r="J7" s="15"/>
      <c r="K7" s="117" t="str">
        <f>[3]ЗАПОЛНИТЬ!$A$13</f>
        <v>за ЄДРПОУ</v>
      </c>
      <c r="L7" s="288" t="str">
        <f>[3]ЗАПОЛНИТЬ!$B$13</f>
        <v>02142187</v>
      </c>
      <c r="M7" s="288"/>
    </row>
    <row r="8" spans="1:13" x14ac:dyDescent="0.25">
      <c r="B8" s="14" t="s">
        <v>6</v>
      </c>
      <c r="C8" s="289" t="str">
        <f>[3]ЗАПОЛНИТЬ!$B$5</f>
        <v>49023, м. Дніпропетровськ АНД район, пр. Воронцова, 31</v>
      </c>
      <c r="D8" s="289"/>
      <c r="E8" s="289"/>
      <c r="F8" s="289"/>
      <c r="G8" s="289"/>
      <c r="H8" s="289"/>
      <c r="I8" s="289"/>
      <c r="J8" s="289"/>
      <c r="K8" s="117" t="str">
        <f>[3]ЗАПОЛНИТЬ!$A$14</f>
        <v>за КОАТУУ</v>
      </c>
      <c r="L8" s="290">
        <f>[3]ЗАПОЛНИТЬ!$B$14</f>
        <v>1210136300</v>
      </c>
      <c r="M8" s="290"/>
    </row>
    <row r="9" spans="1:13" x14ac:dyDescent="0.25">
      <c r="B9" s="14" t="str">
        <f>[3]Ф.4.3.1.КВК2!$A$11</f>
        <v>Організаційно-правова форма господарювання</v>
      </c>
      <c r="C9" s="291" t="str">
        <f>[3]ЗАПОЛНИТЬ!$D$15</f>
        <v>Орган місцевого самоврядування</v>
      </c>
      <c r="D9" s="291"/>
      <c r="E9" s="291"/>
      <c r="F9" s="291"/>
      <c r="G9" s="291"/>
      <c r="H9" s="291"/>
      <c r="I9" s="291"/>
      <c r="J9" s="291"/>
      <c r="K9" s="117" t="str">
        <f>[3]ЗАПОЛНИТЬ!$A$15</f>
        <v>за КОПФГ</v>
      </c>
      <c r="L9" s="290">
        <f>[3]ЗАПОЛНИТЬ!$B$15</f>
        <v>420</v>
      </c>
      <c r="M9" s="290"/>
    </row>
    <row r="10" spans="1:13" x14ac:dyDescent="0.25">
      <c r="B10" s="21" t="s">
        <v>10</v>
      </c>
      <c r="C10" s="21"/>
      <c r="D10" s="21"/>
      <c r="E10" s="21"/>
      <c r="F10" s="120">
        <f>[3]ЗАПОЛНИТЬ!$H$9</f>
        <v>0</v>
      </c>
      <c r="G10" s="485" t="str">
        <f>IF(F10&gt;0,VLOOKUP(F10,'[3]ДовидникКВК(ГОС)'!A$1:B$65536,2,FALSE),"")</f>
        <v/>
      </c>
      <c r="H10" s="485"/>
      <c r="I10" s="485"/>
      <c r="J10" s="485"/>
      <c r="K10" s="485"/>
      <c r="L10" s="485"/>
      <c r="M10" s="485"/>
    </row>
    <row r="11" spans="1:13" x14ac:dyDescent="0.25">
      <c r="B11" s="21" t="s">
        <v>695</v>
      </c>
      <c r="C11" s="21"/>
      <c r="D11" s="21"/>
      <c r="E11" s="21"/>
      <c r="F11" s="26" t="s">
        <v>11</v>
      </c>
      <c r="G11" s="121" t="str">
        <f>IF(F11&gt;0,VLOOKUP(F11,[3]ДовидникКПК!B$1:C$65536,2,FALSE),"")</f>
        <v>-</v>
      </c>
      <c r="H11" s="121"/>
      <c r="I11" s="121"/>
      <c r="J11" s="121"/>
      <c r="K11" s="121"/>
      <c r="L11" s="121"/>
      <c r="M11" s="121"/>
    </row>
    <row r="12" spans="1:13" x14ac:dyDescent="0.25">
      <c r="B12" s="486" t="s">
        <v>589</v>
      </c>
      <c r="C12" s="117"/>
      <c r="D12" s="117"/>
      <c r="E12" s="117"/>
      <c r="F12" s="12"/>
      <c r="G12" s="12"/>
      <c r="H12" s="12"/>
      <c r="I12" s="12"/>
      <c r="J12" s="12"/>
      <c r="K12" s="12"/>
      <c r="L12" s="12"/>
      <c r="M12" s="12"/>
    </row>
    <row r="13" spans="1:13" x14ac:dyDescent="0.25">
      <c r="B13" s="117" t="s">
        <v>16</v>
      </c>
      <c r="C13" s="527"/>
      <c r="D13" s="527"/>
      <c r="E13" s="527"/>
    </row>
    <row r="14" spans="1:13" ht="14.4" thickBot="1" x14ac:dyDescent="0.3">
      <c r="B14" s="117" t="s">
        <v>696</v>
      </c>
      <c r="C14" s="527"/>
      <c r="D14" s="527"/>
      <c r="E14" s="527"/>
    </row>
    <row r="15" spans="1:13" ht="28.8" thickTop="1" thickBot="1" x14ac:dyDescent="0.3">
      <c r="A15" s="676" t="s">
        <v>506</v>
      </c>
      <c r="B15" s="617" t="s">
        <v>697</v>
      </c>
      <c r="C15" s="617"/>
      <c r="D15" s="617"/>
      <c r="E15" s="617"/>
      <c r="F15" s="617"/>
      <c r="G15" s="617"/>
      <c r="H15" s="617" t="s">
        <v>698</v>
      </c>
      <c r="I15" s="617"/>
      <c r="J15" s="617"/>
      <c r="K15" s="617" t="s">
        <v>699</v>
      </c>
      <c r="L15" s="617"/>
      <c r="M15" s="617"/>
    </row>
    <row r="16" spans="1:13" s="527" customFormat="1" ht="15" thickTop="1" thickBot="1" x14ac:dyDescent="0.3">
      <c r="A16" s="677">
        <v>1</v>
      </c>
      <c r="B16" s="678">
        <v>2</v>
      </c>
      <c r="C16" s="678"/>
      <c r="D16" s="678"/>
      <c r="E16" s="678"/>
      <c r="F16" s="678"/>
      <c r="G16" s="678"/>
      <c r="H16" s="678">
        <v>3</v>
      </c>
      <c r="I16" s="678"/>
      <c r="J16" s="678"/>
      <c r="K16" s="678">
        <v>4</v>
      </c>
      <c r="L16" s="678"/>
      <c r="M16" s="678"/>
    </row>
    <row r="17" spans="1:13" ht="15" thickTop="1" thickBot="1" x14ac:dyDescent="0.3">
      <c r="A17" s="679"/>
      <c r="B17" s="680" t="s">
        <v>11</v>
      </c>
      <c r="C17" s="680"/>
      <c r="D17" s="680"/>
      <c r="E17" s="680"/>
      <c r="F17" s="680"/>
      <c r="G17" s="680"/>
      <c r="H17" s="681" t="s">
        <v>11</v>
      </c>
      <c r="I17" s="681"/>
      <c r="J17" s="681"/>
      <c r="K17" s="682" t="s">
        <v>11</v>
      </c>
      <c r="L17" s="682"/>
      <c r="M17" s="682"/>
    </row>
    <row r="18" spans="1:13" ht="15" thickTop="1" thickBot="1" x14ac:dyDescent="0.3">
      <c r="A18" s="679"/>
      <c r="B18" s="680" t="s">
        <v>11</v>
      </c>
      <c r="C18" s="680"/>
      <c r="D18" s="680"/>
      <c r="E18" s="680"/>
      <c r="F18" s="680"/>
      <c r="G18" s="680"/>
      <c r="H18" s="681" t="s">
        <v>11</v>
      </c>
      <c r="I18" s="681"/>
      <c r="J18" s="681"/>
      <c r="K18" s="682" t="s">
        <v>11</v>
      </c>
      <c r="L18" s="682"/>
      <c r="M18" s="682"/>
    </row>
    <row r="19" spans="1:13" ht="15" thickTop="1" thickBot="1" x14ac:dyDescent="0.3">
      <c r="A19" s="679"/>
      <c r="B19" s="680" t="s">
        <v>11</v>
      </c>
      <c r="C19" s="680"/>
      <c r="D19" s="680"/>
      <c r="E19" s="680"/>
      <c r="F19" s="680"/>
      <c r="G19" s="680"/>
      <c r="H19" s="681" t="s">
        <v>11</v>
      </c>
      <c r="I19" s="681"/>
      <c r="J19" s="681"/>
      <c r="K19" s="682" t="s">
        <v>11</v>
      </c>
      <c r="L19" s="682"/>
      <c r="M19" s="682"/>
    </row>
    <row r="20" spans="1:13" ht="15" thickTop="1" thickBot="1" x14ac:dyDescent="0.3">
      <c r="A20" s="679"/>
      <c r="B20" s="680" t="s">
        <v>11</v>
      </c>
      <c r="C20" s="680"/>
      <c r="D20" s="680"/>
      <c r="E20" s="680"/>
      <c r="F20" s="680"/>
      <c r="G20" s="680"/>
      <c r="H20" s="681" t="s">
        <v>11</v>
      </c>
      <c r="I20" s="681"/>
      <c r="J20" s="681"/>
      <c r="K20" s="682" t="s">
        <v>11</v>
      </c>
      <c r="L20" s="682"/>
      <c r="M20" s="682"/>
    </row>
    <row r="21" spans="1:13" ht="14.4" thickTop="1" x14ac:dyDescent="0.25"/>
    <row r="22" spans="1:13" x14ac:dyDescent="0.25">
      <c r="B22" s="352" t="str">
        <f>[3]ЗАПОЛНИТЬ!$F$30</f>
        <v>Начальник</v>
      </c>
      <c r="C22" s="398"/>
      <c r="D22" s="76"/>
      <c r="E22" s="110" t="str">
        <f>[3]ЗАПОЛНИТЬ!$F$26</f>
        <v>Л. О. Темченко</v>
      </c>
      <c r="F22" s="110"/>
      <c r="G22" s="110"/>
    </row>
    <row r="23" spans="1:13" x14ac:dyDescent="0.25">
      <c r="B23" s="352"/>
      <c r="C23" s="79" t="s">
        <v>97</v>
      </c>
      <c r="D23" s="76"/>
      <c r="E23" s="434" t="s">
        <v>98</v>
      </c>
      <c r="F23" s="84"/>
    </row>
    <row r="24" spans="1:13" x14ac:dyDescent="0.25">
      <c r="B24" s="352" t="str">
        <f>[3]ЗАПОЛНИТЬ!$F$31</f>
        <v>Головний бухгалтер</v>
      </c>
      <c r="C24" s="398"/>
      <c r="D24" s="76"/>
      <c r="E24" s="110" t="str">
        <f>[3]ЗАПОЛНИТЬ!$F$28</f>
        <v>А. М. Трусевич</v>
      </c>
      <c r="F24" s="110"/>
      <c r="G24" s="110"/>
    </row>
    <row r="25" spans="1:13" x14ac:dyDescent="0.25">
      <c r="C25" s="79" t="s">
        <v>97</v>
      </c>
      <c r="E25" s="434" t="s">
        <v>98</v>
      </c>
      <c r="F25" s="84"/>
    </row>
    <row r="26" spans="1:13" x14ac:dyDescent="0.25">
      <c r="B26" s="3" t="str">
        <f>[3]ЗАПОЛНИТЬ!$C$19</f>
        <v>"12" січня 2016</v>
      </c>
    </row>
  </sheetData>
  <mergeCells count="35">
    <mergeCell ref="E22:G22"/>
    <mergeCell ref="E24:G24"/>
    <mergeCell ref="B19:G19"/>
    <mergeCell ref="H19:J19"/>
    <mergeCell ref="K19:M19"/>
    <mergeCell ref="B20:G20"/>
    <mergeCell ref="H20:J20"/>
    <mergeCell ref="K20:M20"/>
    <mergeCell ref="B17:G17"/>
    <mergeCell ref="H17:J17"/>
    <mergeCell ref="K17:M17"/>
    <mergeCell ref="B18:G18"/>
    <mergeCell ref="H18:J18"/>
    <mergeCell ref="K18:M18"/>
    <mergeCell ref="B11:E11"/>
    <mergeCell ref="G11:M11"/>
    <mergeCell ref="B15:G15"/>
    <mergeCell ref="H15:J15"/>
    <mergeCell ref="K15:M15"/>
    <mergeCell ref="B16:G16"/>
    <mergeCell ref="H16:J16"/>
    <mergeCell ref="K16:M16"/>
    <mergeCell ref="C8:J8"/>
    <mergeCell ref="L8:M8"/>
    <mergeCell ref="C9:J9"/>
    <mergeCell ref="L9:M9"/>
    <mergeCell ref="B10:E10"/>
    <mergeCell ref="G10:M10"/>
    <mergeCell ref="I1:M2"/>
    <mergeCell ref="B3:M3"/>
    <mergeCell ref="B4:M4"/>
    <mergeCell ref="B5:M5"/>
    <mergeCell ref="B6:M6"/>
    <mergeCell ref="C7:J7"/>
    <mergeCell ref="L7:M7"/>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O24" sqref="O24"/>
    </sheetView>
  </sheetViews>
  <sheetFormatPr defaultColWidth="9.109375" defaultRowHeight="13.8" x14ac:dyDescent="0.25"/>
  <cols>
    <col min="1" max="1" width="3.6640625" style="3" customWidth="1"/>
    <col min="2" max="2" width="43.44140625" style="3" customWidth="1"/>
    <col min="3" max="256" width="9.109375" style="3"/>
    <col min="257" max="257" width="3.6640625" style="3" customWidth="1"/>
    <col min="258" max="258" width="43.44140625" style="3" customWidth="1"/>
    <col min="259" max="512" width="9.109375" style="3"/>
    <col min="513" max="513" width="3.6640625" style="3" customWidth="1"/>
    <col min="514" max="514" width="43.44140625" style="3" customWidth="1"/>
    <col min="515" max="768" width="9.109375" style="3"/>
    <col min="769" max="769" width="3.6640625" style="3" customWidth="1"/>
    <col min="770" max="770" width="43.44140625" style="3" customWidth="1"/>
    <col min="771" max="1024" width="9.109375" style="3"/>
    <col min="1025" max="1025" width="3.6640625" style="3" customWidth="1"/>
    <col min="1026" max="1026" width="43.44140625" style="3" customWidth="1"/>
    <col min="1027" max="1280" width="9.109375" style="3"/>
    <col min="1281" max="1281" width="3.6640625" style="3" customWidth="1"/>
    <col min="1282" max="1282" width="43.44140625" style="3" customWidth="1"/>
    <col min="1283" max="1536" width="9.109375" style="3"/>
    <col min="1537" max="1537" width="3.6640625" style="3" customWidth="1"/>
    <col min="1538" max="1538" width="43.44140625" style="3" customWidth="1"/>
    <col min="1539" max="1792" width="9.109375" style="3"/>
    <col min="1793" max="1793" width="3.6640625" style="3" customWidth="1"/>
    <col min="1794" max="1794" width="43.44140625" style="3" customWidth="1"/>
    <col min="1795" max="2048" width="9.109375" style="3"/>
    <col min="2049" max="2049" width="3.6640625" style="3" customWidth="1"/>
    <col min="2050" max="2050" width="43.44140625" style="3" customWidth="1"/>
    <col min="2051" max="2304" width="9.109375" style="3"/>
    <col min="2305" max="2305" width="3.6640625" style="3" customWidth="1"/>
    <col min="2306" max="2306" width="43.44140625" style="3" customWidth="1"/>
    <col min="2307" max="2560" width="9.109375" style="3"/>
    <col min="2561" max="2561" width="3.6640625" style="3" customWidth="1"/>
    <col min="2562" max="2562" width="43.44140625" style="3" customWidth="1"/>
    <col min="2563" max="2816" width="9.109375" style="3"/>
    <col min="2817" max="2817" width="3.6640625" style="3" customWidth="1"/>
    <col min="2818" max="2818" width="43.44140625" style="3" customWidth="1"/>
    <col min="2819" max="3072" width="9.109375" style="3"/>
    <col min="3073" max="3073" width="3.6640625" style="3" customWidth="1"/>
    <col min="3074" max="3074" width="43.44140625" style="3" customWidth="1"/>
    <col min="3075" max="3328" width="9.109375" style="3"/>
    <col min="3329" max="3329" width="3.6640625" style="3" customWidth="1"/>
    <col min="3330" max="3330" width="43.44140625" style="3" customWidth="1"/>
    <col min="3331" max="3584" width="9.109375" style="3"/>
    <col min="3585" max="3585" width="3.6640625" style="3" customWidth="1"/>
    <col min="3586" max="3586" width="43.44140625" style="3" customWidth="1"/>
    <col min="3587" max="3840" width="9.109375" style="3"/>
    <col min="3841" max="3841" width="3.6640625" style="3" customWidth="1"/>
    <col min="3842" max="3842" width="43.44140625" style="3" customWidth="1"/>
    <col min="3843" max="4096" width="9.109375" style="3"/>
    <col min="4097" max="4097" width="3.6640625" style="3" customWidth="1"/>
    <col min="4098" max="4098" width="43.44140625" style="3" customWidth="1"/>
    <col min="4099" max="4352" width="9.109375" style="3"/>
    <col min="4353" max="4353" width="3.6640625" style="3" customWidth="1"/>
    <col min="4354" max="4354" width="43.44140625" style="3" customWidth="1"/>
    <col min="4355" max="4608" width="9.109375" style="3"/>
    <col min="4609" max="4609" width="3.6640625" style="3" customWidth="1"/>
    <col min="4610" max="4610" width="43.44140625" style="3" customWidth="1"/>
    <col min="4611" max="4864" width="9.109375" style="3"/>
    <col min="4865" max="4865" width="3.6640625" style="3" customWidth="1"/>
    <col min="4866" max="4866" width="43.44140625" style="3" customWidth="1"/>
    <col min="4867" max="5120" width="9.109375" style="3"/>
    <col min="5121" max="5121" width="3.6640625" style="3" customWidth="1"/>
    <col min="5122" max="5122" width="43.44140625" style="3" customWidth="1"/>
    <col min="5123" max="5376" width="9.109375" style="3"/>
    <col min="5377" max="5377" width="3.6640625" style="3" customWidth="1"/>
    <col min="5378" max="5378" width="43.44140625" style="3" customWidth="1"/>
    <col min="5379" max="5632" width="9.109375" style="3"/>
    <col min="5633" max="5633" width="3.6640625" style="3" customWidth="1"/>
    <col min="5634" max="5634" width="43.44140625" style="3" customWidth="1"/>
    <col min="5635" max="5888" width="9.109375" style="3"/>
    <col min="5889" max="5889" width="3.6640625" style="3" customWidth="1"/>
    <col min="5890" max="5890" width="43.44140625" style="3" customWidth="1"/>
    <col min="5891" max="6144" width="9.109375" style="3"/>
    <col min="6145" max="6145" width="3.6640625" style="3" customWidth="1"/>
    <col min="6146" max="6146" width="43.44140625" style="3" customWidth="1"/>
    <col min="6147" max="6400" width="9.109375" style="3"/>
    <col min="6401" max="6401" width="3.6640625" style="3" customWidth="1"/>
    <col min="6402" max="6402" width="43.44140625" style="3" customWidth="1"/>
    <col min="6403" max="6656" width="9.109375" style="3"/>
    <col min="6657" max="6657" width="3.6640625" style="3" customWidth="1"/>
    <col min="6658" max="6658" width="43.44140625" style="3" customWidth="1"/>
    <col min="6659" max="6912" width="9.109375" style="3"/>
    <col min="6913" max="6913" width="3.6640625" style="3" customWidth="1"/>
    <col min="6914" max="6914" width="43.44140625" style="3" customWidth="1"/>
    <col min="6915" max="7168" width="9.109375" style="3"/>
    <col min="7169" max="7169" width="3.6640625" style="3" customWidth="1"/>
    <col min="7170" max="7170" width="43.44140625" style="3" customWidth="1"/>
    <col min="7171" max="7424" width="9.109375" style="3"/>
    <col min="7425" max="7425" width="3.6640625" style="3" customWidth="1"/>
    <col min="7426" max="7426" width="43.44140625" style="3" customWidth="1"/>
    <col min="7427" max="7680" width="9.109375" style="3"/>
    <col min="7681" max="7681" width="3.6640625" style="3" customWidth="1"/>
    <col min="7682" max="7682" width="43.44140625" style="3" customWidth="1"/>
    <col min="7683" max="7936" width="9.109375" style="3"/>
    <col min="7937" max="7937" width="3.6640625" style="3" customWidth="1"/>
    <col min="7938" max="7938" width="43.44140625" style="3" customWidth="1"/>
    <col min="7939" max="8192" width="9.109375" style="3"/>
    <col min="8193" max="8193" width="3.6640625" style="3" customWidth="1"/>
    <col min="8194" max="8194" width="43.44140625" style="3" customWidth="1"/>
    <col min="8195" max="8448" width="9.109375" style="3"/>
    <col min="8449" max="8449" width="3.6640625" style="3" customWidth="1"/>
    <col min="8450" max="8450" width="43.44140625" style="3" customWidth="1"/>
    <col min="8451" max="8704" width="9.109375" style="3"/>
    <col min="8705" max="8705" width="3.6640625" style="3" customWidth="1"/>
    <col min="8706" max="8706" width="43.44140625" style="3" customWidth="1"/>
    <col min="8707" max="8960" width="9.109375" style="3"/>
    <col min="8961" max="8961" width="3.6640625" style="3" customWidth="1"/>
    <col min="8962" max="8962" width="43.44140625" style="3" customWidth="1"/>
    <col min="8963" max="9216" width="9.109375" style="3"/>
    <col min="9217" max="9217" width="3.6640625" style="3" customWidth="1"/>
    <col min="9218" max="9218" width="43.44140625" style="3" customWidth="1"/>
    <col min="9219" max="9472" width="9.109375" style="3"/>
    <col min="9473" max="9473" width="3.6640625" style="3" customWidth="1"/>
    <col min="9474" max="9474" width="43.44140625" style="3" customWidth="1"/>
    <col min="9475" max="9728" width="9.109375" style="3"/>
    <col min="9729" max="9729" width="3.6640625" style="3" customWidth="1"/>
    <col min="9730" max="9730" width="43.44140625" style="3" customWidth="1"/>
    <col min="9731" max="9984" width="9.109375" style="3"/>
    <col min="9985" max="9985" width="3.6640625" style="3" customWidth="1"/>
    <col min="9986" max="9986" width="43.44140625" style="3" customWidth="1"/>
    <col min="9987" max="10240" width="9.109375" style="3"/>
    <col min="10241" max="10241" width="3.6640625" style="3" customWidth="1"/>
    <col min="10242" max="10242" width="43.44140625" style="3" customWidth="1"/>
    <col min="10243" max="10496" width="9.109375" style="3"/>
    <col min="10497" max="10497" width="3.6640625" style="3" customWidth="1"/>
    <col min="10498" max="10498" width="43.44140625" style="3" customWidth="1"/>
    <col min="10499" max="10752" width="9.109375" style="3"/>
    <col min="10753" max="10753" width="3.6640625" style="3" customWidth="1"/>
    <col min="10754" max="10754" width="43.44140625" style="3" customWidth="1"/>
    <col min="10755" max="11008" width="9.109375" style="3"/>
    <col min="11009" max="11009" width="3.6640625" style="3" customWidth="1"/>
    <col min="11010" max="11010" width="43.44140625" style="3" customWidth="1"/>
    <col min="11011" max="11264" width="9.109375" style="3"/>
    <col min="11265" max="11265" width="3.6640625" style="3" customWidth="1"/>
    <col min="11266" max="11266" width="43.44140625" style="3" customWidth="1"/>
    <col min="11267" max="11520" width="9.109375" style="3"/>
    <col min="11521" max="11521" width="3.6640625" style="3" customWidth="1"/>
    <col min="11522" max="11522" width="43.44140625" style="3" customWidth="1"/>
    <col min="11523" max="11776" width="9.109375" style="3"/>
    <col min="11777" max="11777" width="3.6640625" style="3" customWidth="1"/>
    <col min="11778" max="11778" width="43.44140625" style="3" customWidth="1"/>
    <col min="11779" max="12032" width="9.109375" style="3"/>
    <col min="12033" max="12033" width="3.6640625" style="3" customWidth="1"/>
    <col min="12034" max="12034" width="43.44140625" style="3" customWidth="1"/>
    <col min="12035" max="12288" width="9.109375" style="3"/>
    <col min="12289" max="12289" width="3.6640625" style="3" customWidth="1"/>
    <col min="12290" max="12290" width="43.44140625" style="3" customWidth="1"/>
    <col min="12291" max="12544" width="9.109375" style="3"/>
    <col min="12545" max="12545" width="3.6640625" style="3" customWidth="1"/>
    <col min="12546" max="12546" width="43.44140625" style="3" customWidth="1"/>
    <col min="12547" max="12800" width="9.109375" style="3"/>
    <col min="12801" max="12801" width="3.6640625" style="3" customWidth="1"/>
    <col min="12802" max="12802" width="43.44140625" style="3" customWidth="1"/>
    <col min="12803" max="13056" width="9.109375" style="3"/>
    <col min="13057" max="13057" width="3.6640625" style="3" customWidth="1"/>
    <col min="13058" max="13058" width="43.44140625" style="3" customWidth="1"/>
    <col min="13059" max="13312" width="9.109375" style="3"/>
    <col min="13313" max="13313" width="3.6640625" style="3" customWidth="1"/>
    <col min="13314" max="13314" width="43.44140625" style="3" customWidth="1"/>
    <col min="13315" max="13568" width="9.109375" style="3"/>
    <col min="13569" max="13569" width="3.6640625" style="3" customWidth="1"/>
    <col min="13570" max="13570" width="43.44140625" style="3" customWidth="1"/>
    <col min="13571" max="13824" width="9.109375" style="3"/>
    <col min="13825" max="13825" width="3.6640625" style="3" customWidth="1"/>
    <col min="13826" max="13826" width="43.44140625" style="3" customWidth="1"/>
    <col min="13827" max="14080" width="9.109375" style="3"/>
    <col min="14081" max="14081" width="3.6640625" style="3" customWidth="1"/>
    <col min="14082" max="14082" width="43.44140625" style="3" customWidth="1"/>
    <col min="14083" max="14336" width="9.109375" style="3"/>
    <col min="14337" max="14337" width="3.6640625" style="3" customWidth="1"/>
    <col min="14338" max="14338" width="43.44140625" style="3" customWidth="1"/>
    <col min="14339" max="14592" width="9.109375" style="3"/>
    <col min="14593" max="14593" width="3.6640625" style="3" customWidth="1"/>
    <col min="14594" max="14594" width="43.44140625" style="3" customWidth="1"/>
    <col min="14595" max="14848" width="9.109375" style="3"/>
    <col min="14849" max="14849" width="3.6640625" style="3" customWidth="1"/>
    <col min="14850" max="14850" width="43.44140625" style="3" customWidth="1"/>
    <col min="14851" max="15104" width="9.109375" style="3"/>
    <col min="15105" max="15105" width="3.6640625" style="3" customWidth="1"/>
    <col min="15106" max="15106" width="43.44140625" style="3" customWidth="1"/>
    <col min="15107" max="15360" width="9.109375" style="3"/>
    <col min="15361" max="15361" width="3.6640625" style="3" customWidth="1"/>
    <col min="15362" max="15362" width="43.44140625" style="3" customWidth="1"/>
    <col min="15363" max="15616" width="9.109375" style="3"/>
    <col min="15617" max="15617" width="3.6640625" style="3" customWidth="1"/>
    <col min="15618" max="15618" width="43.44140625" style="3" customWidth="1"/>
    <col min="15619" max="15872" width="9.109375" style="3"/>
    <col min="15873" max="15873" width="3.6640625" style="3" customWidth="1"/>
    <col min="15874" max="15874" width="43.44140625" style="3" customWidth="1"/>
    <col min="15875" max="16128" width="9.109375" style="3"/>
    <col min="16129" max="16129" width="3.6640625" style="3" customWidth="1"/>
    <col min="16130" max="16130" width="43.44140625" style="3" customWidth="1"/>
    <col min="16131" max="16384" width="9.109375" style="3"/>
  </cols>
  <sheetData>
    <row r="1" spans="1:13" x14ac:dyDescent="0.25">
      <c r="I1" s="285" t="s">
        <v>691</v>
      </c>
      <c r="J1" s="286"/>
      <c r="K1" s="286"/>
      <c r="L1" s="286"/>
      <c r="M1" s="286"/>
    </row>
    <row r="2" spans="1:13" x14ac:dyDescent="0.25">
      <c r="I2" s="286"/>
      <c r="J2" s="286"/>
      <c r="K2" s="286"/>
      <c r="L2" s="286"/>
      <c r="M2" s="286"/>
    </row>
    <row r="3" spans="1:13" x14ac:dyDescent="0.25">
      <c r="B3" s="5" t="s">
        <v>692</v>
      </c>
      <c r="C3" s="5"/>
      <c r="D3" s="5"/>
      <c r="E3" s="5"/>
      <c r="F3" s="5"/>
      <c r="G3" s="5"/>
      <c r="H3" s="5"/>
      <c r="I3" s="5"/>
      <c r="J3" s="5"/>
      <c r="K3" s="5"/>
      <c r="L3" s="5"/>
      <c r="M3" s="5"/>
    </row>
    <row r="4" spans="1:13" x14ac:dyDescent="0.25">
      <c r="B4" s="5" t="s">
        <v>693</v>
      </c>
      <c r="C4" s="5"/>
      <c r="D4" s="5"/>
      <c r="E4" s="5"/>
      <c r="F4" s="5"/>
      <c r="G4" s="5"/>
      <c r="H4" s="5"/>
      <c r="I4" s="5"/>
      <c r="J4" s="5"/>
      <c r="K4" s="5"/>
      <c r="L4" s="5"/>
      <c r="M4" s="5"/>
    </row>
    <row r="5" spans="1:13" x14ac:dyDescent="0.25">
      <c r="B5" s="5" t="s">
        <v>694</v>
      </c>
      <c r="C5" s="5"/>
      <c r="D5" s="5"/>
      <c r="E5" s="5"/>
      <c r="F5" s="5"/>
      <c r="G5" s="5"/>
      <c r="H5" s="5"/>
      <c r="I5" s="5"/>
      <c r="J5" s="5"/>
      <c r="K5" s="5"/>
      <c r="L5" s="5"/>
      <c r="M5" s="5"/>
    </row>
    <row r="6" spans="1:13" x14ac:dyDescent="0.25">
      <c r="B6" s="675" t="str">
        <f>CONCATENATE("за ",[3]ЗАПОЛНИТЬ!$B$17," ",[3]ЗАПОЛНИТЬ!$C$17)</f>
        <v xml:space="preserve">за 2015 </v>
      </c>
      <c r="C6" s="675"/>
      <c r="D6" s="675"/>
      <c r="E6" s="675"/>
      <c r="F6" s="675"/>
      <c r="G6" s="675"/>
      <c r="H6" s="675"/>
      <c r="I6" s="675"/>
      <c r="J6" s="675"/>
      <c r="K6" s="675"/>
      <c r="L6" s="675"/>
      <c r="M6" s="675"/>
    </row>
    <row r="7" spans="1:13" x14ac:dyDescent="0.25">
      <c r="B7" s="116" t="s">
        <v>4</v>
      </c>
      <c r="C7" s="15" t="str">
        <f>[3]ЗАПОЛНИТЬ!$B$3</f>
        <v>Відділ освіти Амур-Нижньодніпровської районної у місті Дніпропетровську ради</v>
      </c>
      <c r="D7" s="15"/>
      <c r="E7" s="15"/>
      <c r="F7" s="15"/>
      <c r="G7" s="15"/>
      <c r="H7" s="15"/>
      <c r="I7" s="15"/>
      <c r="J7" s="15"/>
      <c r="K7" s="117" t="str">
        <f>[3]ЗАПОЛНИТЬ!$A$13</f>
        <v>за ЄДРПОУ</v>
      </c>
      <c r="L7" s="288" t="str">
        <f>[3]ЗАПОЛНИТЬ!$B$13</f>
        <v>02142187</v>
      </c>
      <c r="M7" s="288"/>
    </row>
    <row r="8" spans="1:13" x14ac:dyDescent="0.25">
      <c r="B8" s="14" t="s">
        <v>6</v>
      </c>
      <c r="C8" s="289" t="str">
        <f>[3]ЗАПОЛНИТЬ!$B$5</f>
        <v>49023, м. Дніпропетровськ АНД район, пр. Воронцова, 31</v>
      </c>
      <c r="D8" s="289"/>
      <c r="E8" s="289"/>
      <c r="F8" s="289"/>
      <c r="G8" s="289"/>
      <c r="H8" s="289"/>
      <c r="I8" s="289"/>
      <c r="J8" s="289"/>
      <c r="K8" s="117" t="str">
        <f>[3]ЗАПОЛНИТЬ!$A$14</f>
        <v>за КОАТУУ</v>
      </c>
      <c r="L8" s="290">
        <f>[3]ЗАПОЛНИТЬ!$B$14</f>
        <v>1210136300</v>
      </c>
      <c r="M8" s="290"/>
    </row>
    <row r="9" spans="1:13" x14ac:dyDescent="0.25">
      <c r="B9" s="14" t="str">
        <f>[3]Ф.4.3.1.КВК2!$A$11</f>
        <v>Організаційно-правова форма господарювання</v>
      </c>
      <c r="C9" s="291" t="str">
        <f>[3]ЗАПОЛНИТЬ!$D$15</f>
        <v>Орган місцевого самоврядування</v>
      </c>
      <c r="D9" s="291"/>
      <c r="E9" s="291"/>
      <c r="F9" s="291"/>
      <c r="G9" s="291"/>
      <c r="H9" s="291"/>
      <c r="I9" s="291"/>
      <c r="J9" s="291"/>
      <c r="K9" s="117" t="str">
        <f>[3]ЗАПОЛНИТЬ!$A$15</f>
        <v>за КОПФГ</v>
      </c>
      <c r="L9" s="290">
        <f>[3]ЗАПОЛНИТЬ!$B$15</f>
        <v>420</v>
      </c>
      <c r="M9" s="290"/>
    </row>
    <row r="10" spans="1:13" x14ac:dyDescent="0.25">
      <c r="B10" s="21" t="s">
        <v>10</v>
      </c>
      <c r="C10" s="21"/>
      <c r="D10" s="21"/>
      <c r="E10" s="21"/>
      <c r="F10" s="120">
        <f>[3]ЗАПОЛНИТЬ!$H$9</f>
        <v>0</v>
      </c>
      <c r="G10" s="485" t="str">
        <f>IF(F10&gt;0,VLOOKUP(F10,'[3]ДовидникКВК(ГОС)'!A$1:B$65536,2,FALSE),"")</f>
        <v/>
      </c>
      <c r="H10" s="485"/>
      <c r="I10" s="485"/>
      <c r="J10" s="485"/>
      <c r="K10" s="485"/>
      <c r="L10" s="485"/>
      <c r="M10" s="485"/>
    </row>
    <row r="11" spans="1:13" x14ac:dyDescent="0.25">
      <c r="B11" s="21" t="s">
        <v>695</v>
      </c>
      <c r="C11" s="21"/>
      <c r="D11" s="21"/>
      <c r="E11" s="21"/>
      <c r="F11" s="26" t="s">
        <v>11</v>
      </c>
      <c r="G11" s="121" t="str">
        <f>IF(F11&gt;0,VLOOKUP(F11,[3]ДовидникКПК!B$1:C$65536,2,FALSE),"")</f>
        <v>-</v>
      </c>
      <c r="H11" s="121"/>
      <c r="I11" s="121"/>
      <c r="J11" s="121"/>
      <c r="K11" s="121"/>
      <c r="L11" s="121"/>
      <c r="M11" s="121"/>
    </row>
    <row r="12" spans="1:13" x14ac:dyDescent="0.25">
      <c r="B12" s="486" t="s">
        <v>478</v>
      </c>
      <c r="C12" s="117"/>
      <c r="D12" s="117"/>
      <c r="E12" s="117"/>
      <c r="F12" s="12"/>
      <c r="G12" s="12"/>
      <c r="H12" s="12"/>
      <c r="I12" s="12"/>
      <c r="J12" s="12"/>
      <c r="K12" s="12"/>
      <c r="L12" s="12"/>
      <c r="M12" s="12"/>
    </row>
    <row r="13" spans="1:13" x14ac:dyDescent="0.25">
      <c r="B13" s="117" t="s">
        <v>16</v>
      </c>
      <c r="C13" s="527"/>
      <c r="D13" s="527"/>
      <c r="E13" s="527"/>
    </row>
    <row r="14" spans="1:13" ht="14.4" thickBot="1" x14ac:dyDescent="0.3">
      <c r="B14" s="117" t="s">
        <v>700</v>
      </c>
      <c r="C14" s="527"/>
      <c r="D14" s="527"/>
      <c r="E14" s="527"/>
    </row>
    <row r="15" spans="1:13" ht="28.8" thickTop="1" thickBot="1" x14ac:dyDescent="0.3">
      <c r="A15" s="676" t="s">
        <v>506</v>
      </c>
      <c r="B15" s="617" t="s">
        <v>697</v>
      </c>
      <c r="C15" s="617"/>
      <c r="D15" s="617"/>
      <c r="E15" s="617"/>
      <c r="F15" s="617"/>
      <c r="G15" s="617"/>
      <c r="H15" s="617" t="s">
        <v>698</v>
      </c>
      <c r="I15" s="617"/>
      <c r="J15" s="617"/>
      <c r="K15" s="617" t="s">
        <v>699</v>
      </c>
      <c r="L15" s="617"/>
      <c r="M15" s="617"/>
    </row>
    <row r="16" spans="1:13" s="527" customFormat="1" ht="15" thickTop="1" thickBot="1" x14ac:dyDescent="0.3">
      <c r="A16" s="677">
        <v>1</v>
      </c>
      <c r="B16" s="678">
        <v>2</v>
      </c>
      <c r="C16" s="678"/>
      <c r="D16" s="678"/>
      <c r="E16" s="678"/>
      <c r="F16" s="678"/>
      <c r="G16" s="678"/>
      <c r="H16" s="678">
        <v>3</v>
      </c>
      <c r="I16" s="678"/>
      <c r="J16" s="678"/>
      <c r="K16" s="678">
        <v>4</v>
      </c>
      <c r="L16" s="678"/>
      <c r="M16" s="678"/>
    </row>
    <row r="17" spans="1:13" ht="15" thickTop="1" thickBot="1" x14ac:dyDescent="0.3">
      <c r="A17" s="679"/>
      <c r="B17" s="680" t="s">
        <v>11</v>
      </c>
      <c r="C17" s="680"/>
      <c r="D17" s="680"/>
      <c r="E17" s="680"/>
      <c r="F17" s="680"/>
      <c r="G17" s="680"/>
      <c r="H17" s="681" t="s">
        <v>11</v>
      </c>
      <c r="I17" s="681"/>
      <c r="J17" s="681"/>
      <c r="K17" s="682" t="s">
        <v>11</v>
      </c>
      <c r="L17" s="682"/>
      <c r="M17" s="682"/>
    </row>
    <row r="18" spans="1:13" ht="15" thickTop="1" thickBot="1" x14ac:dyDescent="0.3">
      <c r="A18" s="679"/>
      <c r="B18" s="680" t="s">
        <v>11</v>
      </c>
      <c r="C18" s="680"/>
      <c r="D18" s="680"/>
      <c r="E18" s="680"/>
      <c r="F18" s="680"/>
      <c r="G18" s="680"/>
      <c r="H18" s="681" t="s">
        <v>11</v>
      </c>
      <c r="I18" s="681"/>
      <c r="J18" s="681"/>
      <c r="K18" s="682" t="s">
        <v>11</v>
      </c>
      <c r="L18" s="682"/>
      <c r="M18" s="682"/>
    </row>
    <row r="19" spans="1:13" ht="15" thickTop="1" thickBot="1" x14ac:dyDescent="0.3">
      <c r="A19" s="679"/>
      <c r="B19" s="680" t="s">
        <v>11</v>
      </c>
      <c r="C19" s="680"/>
      <c r="D19" s="680"/>
      <c r="E19" s="680"/>
      <c r="F19" s="680"/>
      <c r="G19" s="680"/>
      <c r="H19" s="681" t="s">
        <v>11</v>
      </c>
      <c r="I19" s="681"/>
      <c r="J19" s="681"/>
      <c r="K19" s="682" t="s">
        <v>11</v>
      </c>
      <c r="L19" s="682"/>
      <c r="M19" s="682"/>
    </row>
    <row r="20" spans="1:13" ht="15" thickTop="1" thickBot="1" x14ac:dyDescent="0.3">
      <c r="A20" s="679"/>
      <c r="B20" s="680" t="s">
        <v>11</v>
      </c>
      <c r="C20" s="680"/>
      <c r="D20" s="680"/>
      <c r="E20" s="680"/>
      <c r="F20" s="680"/>
      <c r="G20" s="680"/>
      <c r="H20" s="681" t="s">
        <v>11</v>
      </c>
      <c r="I20" s="681"/>
      <c r="J20" s="681"/>
      <c r="K20" s="682" t="s">
        <v>11</v>
      </c>
      <c r="L20" s="682"/>
      <c r="M20" s="682"/>
    </row>
    <row r="21" spans="1:13" ht="14.4" thickTop="1" x14ac:dyDescent="0.25"/>
    <row r="22" spans="1:13" x14ac:dyDescent="0.25">
      <c r="B22" s="352" t="str">
        <f>[3]ЗАПОЛНИТЬ!$F$30</f>
        <v>Начальник</v>
      </c>
      <c r="C22" s="398"/>
      <c r="D22" s="76"/>
      <c r="E22" s="110" t="str">
        <f>[3]ЗАПОЛНИТЬ!$F$26</f>
        <v>Л. О. Темченко</v>
      </c>
      <c r="F22" s="110"/>
      <c r="G22" s="110"/>
    </row>
    <row r="23" spans="1:13" x14ac:dyDescent="0.25">
      <c r="B23" s="352"/>
      <c r="C23" s="79" t="s">
        <v>97</v>
      </c>
      <c r="D23" s="76"/>
      <c r="E23" s="434" t="s">
        <v>98</v>
      </c>
      <c r="F23" s="84"/>
    </row>
    <row r="24" spans="1:13" x14ac:dyDescent="0.25">
      <c r="B24" s="352" t="str">
        <f>[3]ЗАПОЛНИТЬ!$F$31</f>
        <v>Головний бухгалтер</v>
      </c>
      <c r="C24" s="398"/>
      <c r="D24" s="76"/>
      <c r="E24" s="110" t="str">
        <f>[3]ЗАПОЛНИТЬ!$F$28</f>
        <v>А. М. Трусевич</v>
      </c>
      <c r="F24" s="110"/>
      <c r="G24" s="110"/>
    </row>
    <row r="25" spans="1:13" x14ac:dyDescent="0.25">
      <c r="C25" s="79" t="s">
        <v>97</v>
      </c>
      <c r="E25" s="434" t="s">
        <v>98</v>
      </c>
      <c r="F25" s="84"/>
    </row>
    <row r="26" spans="1:13" x14ac:dyDescent="0.25">
      <c r="B26" s="3" t="str">
        <f>[3]ЗАПОЛНИТЬ!$C$19</f>
        <v>"12" січня 2016</v>
      </c>
    </row>
  </sheetData>
  <mergeCells count="35">
    <mergeCell ref="E22:G22"/>
    <mergeCell ref="E24:G24"/>
    <mergeCell ref="B19:G19"/>
    <mergeCell ref="H19:J19"/>
    <mergeCell ref="K19:M19"/>
    <mergeCell ref="B20:G20"/>
    <mergeCell ref="H20:J20"/>
    <mergeCell ref="K20:M20"/>
    <mergeCell ref="B17:G17"/>
    <mergeCell ref="H17:J17"/>
    <mergeCell ref="K17:M17"/>
    <mergeCell ref="B18:G18"/>
    <mergeCell ref="H18:J18"/>
    <mergeCell ref="K18:M18"/>
    <mergeCell ref="B11:E11"/>
    <mergeCell ref="G11:M11"/>
    <mergeCell ref="B15:G15"/>
    <mergeCell ref="H15:J15"/>
    <mergeCell ref="K15:M15"/>
    <mergeCell ref="B16:G16"/>
    <mergeCell ref="H16:J16"/>
    <mergeCell ref="K16:M16"/>
    <mergeCell ref="C8:J8"/>
    <mergeCell ref="L8:M8"/>
    <mergeCell ref="C9:J9"/>
    <mergeCell ref="L9:M9"/>
    <mergeCell ref="B10:E10"/>
    <mergeCell ref="G10:M10"/>
    <mergeCell ref="I1:M2"/>
    <mergeCell ref="B3:M3"/>
    <mergeCell ref="B4:M4"/>
    <mergeCell ref="B5:M5"/>
    <mergeCell ref="B6:M6"/>
    <mergeCell ref="C7:J7"/>
    <mergeCell ref="L7:M7"/>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sqref="A1:XFD1048576"/>
    </sheetView>
  </sheetViews>
  <sheetFormatPr defaultColWidth="9.109375" defaultRowHeight="13.8" x14ac:dyDescent="0.25"/>
  <cols>
    <col min="1" max="1" width="31.109375" style="3" customWidth="1"/>
    <col min="2" max="2" width="11.5546875" style="3" customWidth="1"/>
    <col min="3" max="3" width="10.5546875" style="3" customWidth="1"/>
    <col min="4" max="4" width="10.6640625" style="3" customWidth="1"/>
    <col min="5" max="5" width="9.6640625" style="3" customWidth="1"/>
    <col min="6" max="6" width="10.109375" style="3" customWidth="1"/>
    <col min="7" max="7" width="10.6640625" style="3" customWidth="1"/>
    <col min="8" max="256" width="9.109375" style="3"/>
    <col min="257" max="257" width="31.109375" style="3" customWidth="1"/>
    <col min="258" max="258" width="11.5546875" style="3" customWidth="1"/>
    <col min="259" max="259" width="10.5546875" style="3" customWidth="1"/>
    <col min="260" max="260" width="10.6640625" style="3" customWidth="1"/>
    <col min="261" max="261" width="9.6640625" style="3" customWidth="1"/>
    <col min="262" max="262" width="10.109375" style="3" customWidth="1"/>
    <col min="263" max="263" width="10.6640625" style="3" customWidth="1"/>
    <col min="264" max="512" width="9.109375" style="3"/>
    <col min="513" max="513" width="31.109375" style="3" customWidth="1"/>
    <col min="514" max="514" width="11.5546875" style="3" customWidth="1"/>
    <col min="515" max="515" width="10.5546875" style="3" customWidth="1"/>
    <col min="516" max="516" width="10.6640625" style="3" customWidth="1"/>
    <col min="517" max="517" width="9.6640625" style="3" customWidth="1"/>
    <col min="518" max="518" width="10.109375" style="3" customWidth="1"/>
    <col min="519" max="519" width="10.6640625" style="3" customWidth="1"/>
    <col min="520" max="768" width="9.109375" style="3"/>
    <col min="769" max="769" width="31.109375" style="3" customWidth="1"/>
    <col min="770" max="770" width="11.5546875" style="3" customWidth="1"/>
    <col min="771" max="771" width="10.5546875" style="3" customWidth="1"/>
    <col min="772" max="772" width="10.6640625" style="3" customWidth="1"/>
    <col min="773" max="773" width="9.6640625" style="3" customWidth="1"/>
    <col min="774" max="774" width="10.109375" style="3" customWidth="1"/>
    <col min="775" max="775" width="10.6640625" style="3" customWidth="1"/>
    <col min="776" max="1024" width="9.109375" style="3"/>
    <col min="1025" max="1025" width="31.109375" style="3" customWidth="1"/>
    <col min="1026" max="1026" width="11.5546875" style="3" customWidth="1"/>
    <col min="1027" max="1027" width="10.5546875" style="3" customWidth="1"/>
    <col min="1028" max="1028" width="10.6640625" style="3" customWidth="1"/>
    <col min="1029" max="1029" width="9.6640625" style="3" customWidth="1"/>
    <col min="1030" max="1030" width="10.109375" style="3" customWidth="1"/>
    <col min="1031" max="1031" width="10.6640625" style="3" customWidth="1"/>
    <col min="1032" max="1280" width="9.109375" style="3"/>
    <col min="1281" max="1281" width="31.109375" style="3" customWidth="1"/>
    <col min="1282" max="1282" width="11.5546875" style="3" customWidth="1"/>
    <col min="1283" max="1283" width="10.5546875" style="3" customWidth="1"/>
    <col min="1284" max="1284" width="10.6640625" style="3" customWidth="1"/>
    <col min="1285" max="1285" width="9.6640625" style="3" customWidth="1"/>
    <col min="1286" max="1286" width="10.109375" style="3" customWidth="1"/>
    <col min="1287" max="1287" width="10.6640625" style="3" customWidth="1"/>
    <col min="1288" max="1536" width="9.109375" style="3"/>
    <col min="1537" max="1537" width="31.109375" style="3" customWidth="1"/>
    <col min="1538" max="1538" width="11.5546875" style="3" customWidth="1"/>
    <col min="1539" max="1539" width="10.5546875" style="3" customWidth="1"/>
    <col min="1540" max="1540" width="10.6640625" style="3" customWidth="1"/>
    <col min="1541" max="1541" width="9.6640625" style="3" customWidth="1"/>
    <col min="1542" max="1542" width="10.109375" style="3" customWidth="1"/>
    <col min="1543" max="1543" width="10.6640625" style="3" customWidth="1"/>
    <col min="1544" max="1792" width="9.109375" style="3"/>
    <col min="1793" max="1793" width="31.109375" style="3" customWidth="1"/>
    <col min="1794" max="1794" width="11.5546875" style="3" customWidth="1"/>
    <col min="1795" max="1795" width="10.5546875" style="3" customWidth="1"/>
    <col min="1796" max="1796" width="10.6640625" style="3" customWidth="1"/>
    <col min="1797" max="1797" width="9.6640625" style="3" customWidth="1"/>
    <col min="1798" max="1798" width="10.109375" style="3" customWidth="1"/>
    <col min="1799" max="1799" width="10.6640625" style="3" customWidth="1"/>
    <col min="1800" max="2048" width="9.109375" style="3"/>
    <col min="2049" max="2049" width="31.109375" style="3" customWidth="1"/>
    <col min="2050" max="2050" width="11.5546875" style="3" customWidth="1"/>
    <col min="2051" max="2051" width="10.5546875" style="3" customWidth="1"/>
    <col min="2052" max="2052" width="10.6640625" style="3" customWidth="1"/>
    <col min="2053" max="2053" width="9.6640625" style="3" customWidth="1"/>
    <col min="2054" max="2054" width="10.109375" style="3" customWidth="1"/>
    <col min="2055" max="2055" width="10.6640625" style="3" customWidth="1"/>
    <col min="2056" max="2304" width="9.109375" style="3"/>
    <col min="2305" max="2305" width="31.109375" style="3" customWidth="1"/>
    <col min="2306" max="2306" width="11.5546875" style="3" customWidth="1"/>
    <col min="2307" max="2307" width="10.5546875" style="3" customWidth="1"/>
    <col min="2308" max="2308" width="10.6640625" style="3" customWidth="1"/>
    <col min="2309" max="2309" width="9.6640625" style="3" customWidth="1"/>
    <col min="2310" max="2310" width="10.109375" style="3" customWidth="1"/>
    <col min="2311" max="2311" width="10.6640625" style="3" customWidth="1"/>
    <col min="2312" max="2560" width="9.109375" style="3"/>
    <col min="2561" max="2561" width="31.109375" style="3" customWidth="1"/>
    <col min="2562" max="2562" width="11.5546875" style="3" customWidth="1"/>
    <col min="2563" max="2563" width="10.5546875" style="3" customWidth="1"/>
    <col min="2564" max="2564" width="10.6640625" style="3" customWidth="1"/>
    <col min="2565" max="2565" width="9.6640625" style="3" customWidth="1"/>
    <col min="2566" max="2566" width="10.109375" style="3" customWidth="1"/>
    <col min="2567" max="2567" width="10.6640625" style="3" customWidth="1"/>
    <col min="2568" max="2816" width="9.109375" style="3"/>
    <col min="2817" max="2817" width="31.109375" style="3" customWidth="1"/>
    <col min="2818" max="2818" width="11.5546875" style="3" customWidth="1"/>
    <col min="2819" max="2819" width="10.5546875" style="3" customWidth="1"/>
    <col min="2820" max="2820" width="10.6640625" style="3" customWidth="1"/>
    <col min="2821" max="2821" width="9.6640625" style="3" customWidth="1"/>
    <col min="2822" max="2822" width="10.109375" style="3" customWidth="1"/>
    <col min="2823" max="2823" width="10.6640625" style="3" customWidth="1"/>
    <col min="2824" max="3072" width="9.109375" style="3"/>
    <col min="3073" max="3073" width="31.109375" style="3" customWidth="1"/>
    <col min="3074" max="3074" width="11.5546875" style="3" customWidth="1"/>
    <col min="3075" max="3075" width="10.5546875" style="3" customWidth="1"/>
    <col min="3076" max="3076" width="10.6640625" style="3" customWidth="1"/>
    <col min="3077" max="3077" width="9.6640625" style="3" customWidth="1"/>
    <col min="3078" max="3078" width="10.109375" style="3" customWidth="1"/>
    <col min="3079" max="3079" width="10.6640625" style="3" customWidth="1"/>
    <col min="3080" max="3328" width="9.109375" style="3"/>
    <col min="3329" max="3329" width="31.109375" style="3" customWidth="1"/>
    <col min="3330" max="3330" width="11.5546875" style="3" customWidth="1"/>
    <col min="3331" max="3331" width="10.5546875" style="3" customWidth="1"/>
    <col min="3332" max="3332" width="10.6640625" style="3" customWidth="1"/>
    <col min="3333" max="3333" width="9.6640625" style="3" customWidth="1"/>
    <col min="3334" max="3334" width="10.109375" style="3" customWidth="1"/>
    <col min="3335" max="3335" width="10.6640625" style="3" customWidth="1"/>
    <col min="3336" max="3584" width="9.109375" style="3"/>
    <col min="3585" max="3585" width="31.109375" style="3" customWidth="1"/>
    <col min="3586" max="3586" width="11.5546875" style="3" customWidth="1"/>
    <col min="3587" max="3587" width="10.5546875" style="3" customWidth="1"/>
    <col min="3588" max="3588" width="10.6640625" style="3" customWidth="1"/>
    <col min="3589" max="3589" width="9.6640625" style="3" customWidth="1"/>
    <col min="3590" max="3590" width="10.109375" style="3" customWidth="1"/>
    <col min="3591" max="3591" width="10.6640625" style="3" customWidth="1"/>
    <col min="3592" max="3840" width="9.109375" style="3"/>
    <col min="3841" max="3841" width="31.109375" style="3" customWidth="1"/>
    <col min="3842" max="3842" width="11.5546875" style="3" customWidth="1"/>
    <col min="3843" max="3843" width="10.5546875" style="3" customWidth="1"/>
    <col min="3844" max="3844" width="10.6640625" style="3" customWidth="1"/>
    <col min="3845" max="3845" width="9.6640625" style="3" customWidth="1"/>
    <col min="3846" max="3846" width="10.109375" style="3" customWidth="1"/>
    <col min="3847" max="3847" width="10.6640625" style="3" customWidth="1"/>
    <col min="3848" max="4096" width="9.109375" style="3"/>
    <col min="4097" max="4097" width="31.109375" style="3" customWidth="1"/>
    <col min="4098" max="4098" width="11.5546875" style="3" customWidth="1"/>
    <col min="4099" max="4099" width="10.5546875" style="3" customWidth="1"/>
    <col min="4100" max="4100" width="10.6640625" style="3" customWidth="1"/>
    <col min="4101" max="4101" width="9.6640625" style="3" customWidth="1"/>
    <col min="4102" max="4102" width="10.109375" style="3" customWidth="1"/>
    <col min="4103" max="4103" width="10.6640625" style="3" customWidth="1"/>
    <col min="4104" max="4352" width="9.109375" style="3"/>
    <col min="4353" max="4353" width="31.109375" style="3" customWidth="1"/>
    <col min="4354" max="4354" width="11.5546875" style="3" customWidth="1"/>
    <col min="4355" max="4355" width="10.5546875" style="3" customWidth="1"/>
    <col min="4356" max="4356" width="10.6640625" style="3" customWidth="1"/>
    <col min="4357" max="4357" width="9.6640625" style="3" customWidth="1"/>
    <col min="4358" max="4358" width="10.109375" style="3" customWidth="1"/>
    <col min="4359" max="4359" width="10.6640625" style="3" customWidth="1"/>
    <col min="4360" max="4608" width="9.109375" style="3"/>
    <col min="4609" max="4609" width="31.109375" style="3" customWidth="1"/>
    <col min="4610" max="4610" width="11.5546875" style="3" customWidth="1"/>
    <col min="4611" max="4611" width="10.5546875" style="3" customWidth="1"/>
    <col min="4612" max="4612" width="10.6640625" style="3" customWidth="1"/>
    <col min="4613" max="4613" width="9.6640625" style="3" customWidth="1"/>
    <col min="4614" max="4614" width="10.109375" style="3" customWidth="1"/>
    <col min="4615" max="4615" width="10.6640625" style="3" customWidth="1"/>
    <col min="4616" max="4864" width="9.109375" style="3"/>
    <col min="4865" max="4865" width="31.109375" style="3" customWidth="1"/>
    <col min="4866" max="4866" width="11.5546875" style="3" customWidth="1"/>
    <col min="4867" max="4867" width="10.5546875" style="3" customWidth="1"/>
    <col min="4868" max="4868" width="10.6640625" style="3" customWidth="1"/>
    <col min="4869" max="4869" width="9.6640625" style="3" customWidth="1"/>
    <col min="4870" max="4870" width="10.109375" style="3" customWidth="1"/>
    <col min="4871" max="4871" width="10.6640625" style="3" customWidth="1"/>
    <col min="4872" max="5120" width="9.109375" style="3"/>
    <col min="5121" max="5121" width="31.109375" style="3" customWidth="1"/>
    <col min="5122" max="5122" width="11.5546875" style="3" customWidth="1"/>
    <col min="5123" max="5123" width="10.5546875" style="3" customWidth="1"/>
    <col min="5124" max="5124" width="10.6640625" style="3" customWidth="1"/>
    <col min="5125" max="5125" width="9.6640625" style="3" customWidth="1"/>
    <col min="5126" max="5126" width="10.109375" style="3" customWidth="1"/>
    <col min="5127" max="5127" width="10.6640625" style="3" customWidth="1"/>
    <col min="5128" max="5376" width="9.109375" style="3"/>
    <col min="5377" max="5377" width="31.109375" style="3" customWidth="1"/>
    <col min="5378" max="5378" width="11.5546875" style="3" customWidth="1"/>
    <col min="5379" max="5379" width="10.5546875" style="3" customWidth="1"/>
    <col min="5380" max="5380" width="10.6640625" style="3" customWidth="1"/>
    <col min="5381" max="5381" width="9.6640625" style="3" customWidth="1"/>
    <col min="5382" max="5382" width="10.109375" style="3" customWidth="1"/>
    <col min="5383" max="5383" width="10.6640625" style="3" customWidth="1"/>
    <col min="5384" max="5632" width="9.109375" style="3"/>
    <col min="5633" max="5633" width="31.109375" style="3" customWidth="1"/>
    <col min="5634" max="5634" width="11.5546875" style="3" customWidth="1"/>
    <col min="5635" max="5635" width="10.5546875" style="3" customWidth="1"/>
    <col min="5636" max="5636" width="10.6640625" style="3" customWidth="1"/>
    <col min="5637" max="5637" width="9.6640625" style="3" customWidth="1"/>
    <col min="5638" max="5638" width="10.109375" style="3" customWidth="1"/>
    <col min="5639" max="5639" width="10.6640625" style="3" customWidth="1"/>
    <col min="5640" max="5888" width="9.109375" style="3"/>
    <col min="5889" max="5889" width="31.109375" style="3" customWidth="1"/>
    <col min="5890" max="5890" width="11.5546875" style="3" customWidth="1"/>
    <col min="5891" max="5891" width="10.5546875" style="3" customWidth="1"/>
    <col min="5892" max="5892" width="10.6640625" style="3" customWidth="1"/>
    <col min="5893" max="5893" width="9.6640625" style="3" customWidth="1"/>
    <col min="5894" max="5894" width="10.109375" style="3" customWidth="1"/>
    <col min="5895" max="5895" width="10.6640625" style="3" customWidth="1"/>
    <col min="5896" max="6144" width="9.109375" style="3"/>
    <col min="6145" max="6145" width="31.109375" style="3" customWidth="1"/>
    <col min="6146" max="6146" width="11.5546875" style="3" customWidth="1"/>
    <col min="6147" max="6147" width="10.5546875" style="3" customWidth="1"/>
    <col min="6148" max="6148" width="10.6640625" style="3" customWidth="1"/>
    <col min="6149" max="6149" width="9.6640625" style="3" customWidth="1"/>
    <col min="6150" max="6150" width="10.109375" style="3" customWidth="1"/>
    <col min="6151" max="6151" width="10.6640625" style="3" customWidth="1"/>
    <col min="6152" max="6400" width="9.109375" style="3"/>
    <col min="6401" max="6401" width="31.109375" style="3" customWidth="1"/>
    <col min="6402" max="6402" width="11.5546875" style="3" customWidth="1"/>
    <col min="6403" max="6403" width="10.5546875" style="3" customWidth="1"/>
    <col min="6404" max="6404" width="10.6640625" style="3" customWidth="1"/>
    <col min="6405" max="6405" width="9.6640625" style="3" customWidth="1"/>
    <col min="6406" max="6406" width="10.109375" style="3" customWidth="1"/>
    <col min="6407" max="6407" width="10.6640625" style="3" customWidth="1"/>
    <col min="6408" max="6656" width="9.109375" style="3"/>
    <col min="6657" max="6657" width="31.109375" style="3" customWidth="1"/>
    <col min="6658" max="6658" width="11.5546875" style="3" customWidth="1"/>
    <col min="6659" max="6659" width="10.5546875" style="3" customWidth="1"/>
    <col min="6660" max="6660" width="10.6640625" style="3" customWidth="1"/>
    <col min="6661" max="6661" width="9.6640625" style="3" customWidth="1"/>
    <col min="6662" max="6662" width="10.109375" style="3" customWidth="1"/>
    <col min="6663" max="6663" width="10.6640625" style="3" customWidth="1"/>
    <col min="6664" max="6912" width="9.109375" style="3"/>
    <col min="6913" max="6913" width="31.109375" style="3" customWidth="1"/>
    <col min="6914" max="6914" width="11.5546875" style="3" customWidth="1"/>
    <col min="6915" max="6915" width="10.5546875" style="3" customWidth="1"/>
    <col min="6916" max="6916" width="10.6640625" style="3" customWidth="1"/>
    <col min="6917" max="6917" width="9.6640625" style="3" customWidth="1"/>
    <col min="6918" max="6918" width="10.109375" style="3" customWidth="1"/>
    <col min="6919" max="6919" width="10.6640625" style="3" customWidth="1"/>
    <col min="6920" max="7168" width="9.109375" style="3"/>
    <col min="7169" max="7169" width="31.109375" style="3" customWidth="1"/>
    <col min="7170" max="7170" width="11.5546875" style="3" customWidth="1"/>
    <col min="7171" max="7171" width="10.5546875" style="3" customWidth="1"/>
    <col min="7172" max="7172" width="10.6640625" style="3" customWidth="1"/>
    <col min="7173" max="7173" width="9.6640625" style="3" customWidth="1"/>
    <col min="7174" max="7174" width="10.109375" style="3" customWidth="1"/>
    <col min="7175" max="7175" width="10.6640625" style="3" customWidth="1"/>
    <col min="7176" max="7424" width="9.109375" style="3"/>
    <col min="7425" max="7425" width="31.109375" style="3" customWidth="1"/>
    <col min="7426" max="7426" width="11.5546875" style="3" customWidth="1"/>
    <col min="7427" max="7427" width="10.5546875" style="3" customWidth="1"/>
    <col min="7428" max="7428" width="10.6640625" style="3" customWidth="1"/>
    <col min="7429" max="7429" width="9.6640625" style="3" customWidth="1"/>
    <col min="7430" max="7430" width="10.109375" style="3" customWidth="1"/>
    <col min="7431" max="7431" width="10.6640625" style="3" customWidth="1"/>
    <col min="7432" max="7680" width="9.109375" style="3"/>
    <col min="7681" max="7681" width="31.109375" style="3" customWidth="1"/>
    <col min="7682" max="7682" width="11.5546875" style="3" customWidth="1"/>
    <col min="7683" max="7683" width="10.5546875" style="3" customWidth="1"/>
    <col min="7684" max="7684" width="10.6640625" style="3" customWidth="1"/>
    <col min="7685" max="7685" width="9.6640625" style="3" customWidth="1"/>
    <col min="7686" max="7686" width="10.109375" style="3" customWidth="1"/>
    <col min="7687" max="7687" width="10.6640625" style="3" customWidth="1"/>
    <col min="7688" max="7936" width="9.109375" style="3"/>
    <col min="7937" max="7937" width="31.109375" style="3" customWidth="1"/>
    <col min="7938" max="7938" width="11.5546875" style="3" customWidth="1"/>
    <col min="7939" max="7939" width="10.5546875" style="3" customWidth="1"/>
    <col min="7940" max="7940" width="10.6640625" style="3" customWidth="1"/>
    <col min="7941" max="7941" width="9.6640625" style="3" customWidth="1"/>
    <col min="7942" max="7942" width="10.109375" style="3" customWidth="1"/>
    <col min="7943" max="7943" width="10.6640625" style="3" customWidth="1"/>
    <col min="7944" max="8192" width="9.109375" style="3"/>
    <col min="8193" max="8193" width="31.109375" style="3" customWidth="1"/>
    <col min="8194" max="8194" width="11.5546875" style="3" customWidth="1"/>
    <col min="8195" max="8195" width="10.5546875" style="3" customWidth="1"/>
    <col min="8196" max="8196" width="10.6640625" style="3" customWidth="1"/>
    <col min="8197" max="8197" width="9.6640625" style="3" customWidth="1"/>
    <col min="8198" max="8198" width="10.109375" style="3" customWidth="1"/>
    <col min="8199" max="8199" width="10.6640625" style="3" customWidth="1"/>
    <col min="8200" max="8448" width="9.109375" style="3"/>
    <col min="8449" max="8449" width="31.109375" style="3" customWidth="1"/>
    <col min="8450" max="8450" width="11.5546875" style="3" customWidth="1"/>
    <col min="8451" max="8451" width="10.5546875" style="3" customWidth="1"/>
    <col min="8452" max="8452" width="10.6640625" style="3" customWidth="1"/>
    <col min="8453" max="8453" width="9.6640625" style="3" customWidth="1"/>
    <col min="8454" max="8454" width="10.109375" style="3" customWidth="1"/>
    <col min="8455" max="8455" width="10.6640625" style="3" customWidth="1"/>
    <col min="8456" max="8704" width="9.109375" style="3"/>
    <col min="8705" max="8705" width="31.109375" style="3" customWidth="1"/>
    <col min="8706" max="8706" width="11.5546875" style="3" customWidth="1"/>
    <col min="8707" max="8707" width="10.5546875" style="3" customWidth="1"/>
    <col min="8708" max="8708" width="10.6640625" style="3" customWidth="1"/>
    <col min="8709" max="8709" width="9.6640625" style="3" customWidth="1"/>
    <col min="8710" max="8710" width="10.109375" style="3" customWidth="1"/>
    <col min="8711" max="8711" width="10.6640625" style="3" customWidth="1"/>
    <col min="8712" max="8960" width="9.109375" style="3"/>
    <col min="8961" max="8961" width="31.109375" style="3" customWidth="1"/>
    <col min="8962" max="8962" width="11.5546875" style="3" customWidth="1"/>
    <col min="8963" max="8963" width="10.5546875" style="3" customWidth="1"/>
    <col min="8964" max="8964" width="10.6640625" style="3" customWidth="1"/>
    <col min="8965" max="8965" width="9.6640625" style="3" customWidth="1"/>
    <col min="8966" max="8966" width="10.109375" style="3" customWidth="1"/>
    <col min="8967" max="8967" width="10.6640625" style="3" customWidth="1"/>
    <col min="8968" max="9216" width="9.109375" style="3"/>
    <col min="9217" max="9217" width="31.109375" style="3" customWidth="1"/>
    <col min="9218" max="9218" width="11.5546875" style="3" customWidth="1"/>
    <col min="9219" max="9219" width="10.5546875" style="3" customWidth="1"/>
    <col min="9220" max="9220" width="10.6640625" style="3" customWidth="1"/>
    <col min="9221" max="9221" width="9.6640625" style="3" customWidth="1"/>
    <col min="9222" max="9222" width="10.109375" style="3" customWidth="1"/>
    <col min="9223" max="9223" width="10.6640625" style="3" customWidth="1"/>
    <col min="9224" max="9472" width="9.109375" style="3"/>
    <col min="9473" max="9473" width="31.109375" style="3" customWidth="1"/>
    <col min="9474" max="9474" width="11.5546875" style="3" customWidth="1"/>
    <col min="9475" max="9475" width="10.5546875" style="3" customWidth="1"/>
    <col min="9476" max="9476" width="10.6640625" style="3" customWidth="1"/>
    <col min="9477" max="9477" width="9.6640625" style="3" customWidth="1"/>
    <col min="9478" max="9478" width="10.109375" style="3" customWidth="1"/>
    <col min="9479" max="9479" width="10.6640625" style="3" customWidth="1"/>
    <col min="9480" max="9728" width="9.109375" style="3"/>
    <col min="9729" max="9729" width="31.109375" style="3" customWidth="1"/>
    <col min="9730" max="9730" width="11.5546875" style="3" customWidth="1"/>
    <col min="9731" max="9731" width="10.5546875" style="3" customWidth="1"/>
    <col min="9732" max="9732" width="10.6640625" style="3" customWidth="1"/>
    <col min="9733" max="9733" width="9.6640625" style="3" customWidth="1"/>
    <col min="9734" max="9734" width="10.109375" style="3" customWidth="1"/>
    <col min="9735" max="9735" width="10.6640625" style="3" customWidth="1"/>
    <col min="9736" max="9984" width="9.109375" style="3"/>
    <col min="9985" max="9985" width="31.109375" style="3" customWidth="1"/>
    <col min="9986" max="9986" width="11.5546875" style="3" customWidth="1"/>
    <col min="9987" max="9987" width="10.5546875" style="3" customWidth="1"/>
    <col min="9988" max="9988" width="10.6640625" style="3" customWidth="1"/>
    <col min="9989" max="9989" width="9.6640625" style="3" customWidth="1"/>
    <col min="9990" max="9990" width="10.109375" style="3" customWidth="1"/>
    <col min="9991" max="9991" width="10.6640625" style="3" customWidth="1"/>
    <col min="9992" max="10240" width="9.109375" style="3"/>
    <col min="10241" max="10241" width="31.109375" style="3" customWidth="1"/>
    <col min="10242" max="10242" width="11.5546875" style="3" customWidth="1"/>
    <col min="10243" max="10243" width="10.5546875" style="3" customWidth="1"/>
    <col min="10244" max="10244" width="10.6640625" style="3" customWidth="1"/>
    <col min="10245" max="10245" width="9.6640625" style="3" customWidth="1"/>
    <col min="10246" max="10246" width="10.109375" style="3" customWidth="1"/>
    <col min="10247" max="10247" width="10.6640625" style="3" customWidth="1"/>
    <col min="10248" max="10496" width="9.109375" style="3"/>
    <col min="10497" max="10497" width="31.109375" style="3" customWidth="1"/>
    <col min="10498" max="10498" width="11.5546875" style="3" customWidth="1"/>
    <col min="10499" max="10499" width="10.5546875" style="3" customWidth="1"/>
    <col min="10500" max="10500" width="10.6640625" style="3" customWidth="1"/>
    <col min="10501" max="10501" width="9.6640625" style="3" customWidth="1"/>
    <col min="10502" max="10502" width="10.109375" style="3" customWidth="1"/>
    <col min="10503" max="10503" width="10.6640625" style="3" customWidth="1"/>
    <col min="10504" max="10752" width="9.109375" style="3"/>
    <col min="10753" max="10753" width="31.109375" style="3" customWidth="1"/>
    <col min="10754" max="10754" width="11.5546875" style="3" customWidth="1"/>
    <col min="10755" max="10755" width="10.5546875" style="3" customWidth="1"/>
    <col min="10756" max="10756" width="10.6640625" style="3" customWidth="1"/>
    <col min="10757" max="10757" width="9.6640625" style="3" customWidth="1"/>
    <col min="10758" max="10758" width="10.109375" style="3" customWidth="1"/>
    <col min="10759" max="10759" width="10.6640625" style="3" customWidth="1"/>
    <col min="10760" max="11008" width="9.109375" style="3"/>
    <col min="11009" max="11009" width="31.109375" style="3" customWidth="1"/>
    <col min="11010" max="11010" width="11.5546875" style="3" customWidth="1"/>
    <col min="11011" max="11011" width="10.5546875" style="3" customWidth="1"/>
    <col min="11012" max="11012" width="10.6640625" style="3" customWidth="1"/>
    <col min="11013" max="11013" width="9.6640625" style="3" customWidth="1"/>
    <col min="11014" max="11014" width="10.109375" style="3" customWidth="1"/>
    <col min="11015" max="11015" width="10.6640625" style="3" customWidth="1"/>
    <col min="11016" max="11264" width="9.109375" style="3"/>
    <col min="11265" max="11265" width="31.109375" style="3" customWidth="1"/>
    <col min="11266" max="11266" width="11.5546875" style="3" customWidth="1"/>
    <col min="11267" max="11267" width="10.5546875" style="3" customWidth="1"/>
    <col min="11268" max="11268" width="10.6640625" style="3" customWidth="1"/>
    <col min="11269" max="11269" width="9.6640625" style="3" customWidth="1"/>
    <col min="11270" max="11270" width="10.109375" style="3" customWidth="1"/>
    <col min="11271" max="11271" width="10.6640625" style="3" customWidth="1"/>
    <col min="11272" max="11520" width="9.109375" style="3"/>
    <col min="11521" max="11521" width="31.109375" style="3" customWidth="1"/>
    <col min="11522" max="11522" width="11.5546875" style="3" customWidth="1"/>
    <col min="11523" max="11523" width="10.5546875" style="3" customWidth="1"/>
    <col min="11524" max="11524" width="10.6640625" style="3" customWidth="1"/>
    <col min="11525" max="11525" width="9.6640625" style="3" customWidth="1"/>
    <col min="11526" max="11526" width="10.109375" style="3" customWidth="1"/>
    <col min="11527" max="11527" width="10.6640625" style="3" customWidth="1"/>
    <col min="11528" max="11776" width="9.109375" style="3"/>
    <col min="11777" max="11777" width="31.109375" style="3" customWidth="1"/>
    <col min="11778" max="11778" width="11.5546875" style="3" customWidth="1"/>
    <col min="11779" max="11779" width="10.5546875" style="3" customWidth="1"/>
    <col min="11780" max="11780" width="10.6640625" style="3" customWidth="1"/>
    <col min="11781" max="11781" width="9.6640625" style="3" customWidth="1"/>
    <col min="11782" max="11782" width="10.109375" style="3" customWidth="1"/>
    <col min="11783" max="11783" width="10.6640625" style="3" customWidth="1"/>
    <col min="11784" max="12032" width="9.109375" style="3"/>
    <col min="12033" max="12033" width="31.109375" style="3" customWidth="1"/>
    <col min="12034" max="12034" width="11.5546875" style="3" customWidth="1"/>
    <col min="12035" max="12035" width="10.5546875" style="3" customWidth="1"/>
    <col min="12036" max="12036" width="10.6640625" style="3" customWidth="1"/>
    <col min="12037" max="12037" width="9.6640625" style="3" customWidth="1"/>
    <col min="12038" max="12038" width="10.109375" style="3" customWidth="1"/>
    <col min="12039" max="12039" width="10.6640625" style="3" customWidth="1"/>
    <col min="12040" max="12288" width="9.109375" style="3"/>
    <col min="12289" max="12289" width="31.109375" style="3" customWidth="1"/>
    <col min="12290" max="12290" width="11.5546875" style="3" customWidth="1"/>
    <col min="12291" max="12291" width="10.5546875" style="3" customWidth="1"/>
    <col min="12292" max="12292" width="10.6640625" style="3" customWidth="1"/>
    <col min="12293" max="12293" width="9.6640625" style="3" customWidth="1"/>
    <col min="12294" max="12294" width="10.109375" style="3" customWidth="1"/>
    <col min="12295" max="12295" width="10.6640625" style="3" customWidth="1"/>
    <col min="12296" max="12544" width="9.109375" style="3"/>
    <col min="12545" max="12545" width="31.109375" style="3" customWidth="1"/>
    <col min="12546" max="12546" width="11.5546875" style="3" customWidth="1"/>
    <col min="12547" max="12547" width="10.5546875" style="3" customWidth="1"/>
    <col min="12548" max="12548" width="10.6640625" style="3" customWidth="1"/>
    <col min="12549" max="12549" width="9.6640625" style="3" customWidth="1"/>
    <col min="12550" max="12550" width="10.109375" style="3" customWidth="1"/>
    <col min="12551" max="12551" width="10.6640625" style="3" customWidth="1"/>
    <col min="12552" max="12800" width="9.109375" style="3"/>
    <col min="12801" max="12801" width="31.109375" style="3" customWidth="1"/>
    <col min="12802" max="12802" width="11.5546875" style="3" customWidth="1"/>
    <col min="12803" max="12803" width="10.5546875" style="3" customWidth="1"/>
    <col min="12804" max="12804" width="10.6640625" style="3" customWidth="1"/>
    <col min="12805" max="12805" width="9.6640625" style="3" customWidth="1"/>
    <col min="12806" max="12806" width="10.109375" style="3" customWidth="1"/>
    <col min="12807" max="12807" width="10.6640625" style="3" customWidth="1"/>
    <col min="12808" max="13056" width="9.109375" style="3"/>
    <col min="13057" max="13057" width="31.109375" style="3" customWidth="1"/>
    <col min="13058" max="13058" width="11.5546875" style="3" customWidth="1"/>
    <col min="13059" max="13059" width="10.5546875" style="3" customWidth="1"/>
    <col min="13060" max="13060" width="10.6640625" style="3" customWidth="1"/>
    <col min="13061" max="13061" width="9.6640625" style="3" customWidth="1"/>
    <col min="13062" max="13062" width="10.109375" style="3" customWidth="1"/>
    <col min="13063" max="13063" width="10.6640625" style="3" customWidth="1"/>
    <col min="13064" max="13312" width="9.109375" style="3"/>
    <col min="13313" max="13313" width="31.109375" style="3" customWidth="1"/>
    <col min="13314" max="13314" width="11.5546875" style="3" customWidth="1"/>
    <col min="13315" max="13315" width="10.5546875" style="3" customWidth="1"/>
    <col min="13316" max="13316" width="10.6640625" style="3" customWidth="1"/>
    <col min="13317" max="13317" width="9.6640625" style="3" customWidth="1"/>
    <col min="13318" max="13318" width="10.109375" style="3" customWidth="1"/>
    <col min="13319" max="13319" width="10.6640625" style="3" customWidth="1"/>
    <col min="13320" max="13568" width="9.109375" style="3"/>
    <col min="13569" max="13569" width="31.109375" style="3" customWidth="1"/>
    <col min="13570" max="13570" width="11.5546875" style="3" customWidth="1"/>
    <col min="13571" max="13571" width="10.5546875" style="3" customWidth="1"/>
    <col min="13572" max="13572" width="10.6640625" style="3" customWidth="1"/>
    <col min="13573" max="13573" width="9.6640625" style="3" customWidth="1"/>
    <col min="13574" max="13574" width="10.109375" style="3" customWidth="1"/>
    <col min="13575" max="13575" width="10.6640625" style="3" customWidth="1"/>
    <col min="13576" max="13824" width="9.109375" style="3"/>
    <col min="13825" max="13825" width="31.109375" style="3" customWidth="1"/>
    <col min="13826" max="13826" width="11.5546875" style="3" customWidth="1"/>
    <col min="13827" max="13827" width="10.5546875" style="3" customWidth="1"/>
    <col min="13828" max="13828" width="10.6640625" style="3" customWidth="1"/>
    <col min="13829" max="13829" width="9.6640625" style="3" customWidth="1"/>
    <col min="13830" max="13830" width="10.109375" style="3" customWidth="1"/>
    <col min="13831" max="13831" width="10.6640625" style="3" customWidth="1"/>
    <col min="13832" max="14080" width="9.109375" style="3"/>
    <col min="14081" max="14081" width="31.109375" style="3" customWidth="1"/>
    <col min="14082" max="14082" width="11.5546875" style="3" customWidth="1"/>
    <col min="14083" max="14083" width="10.5546875" style="3" customWidth="1"/>
    <col min="14084" max="14084" width="10.6640625" style="3" customWidth="1"/>
    <col min="14085" max="14085" width="9.6640625" style="3" customWidth="1"/>
    <col min="14086" max="14086" width="10.109375" style="3" customWidth="1"/>
    <col min="14087" max="14087" width="10.6640625" style="3" customWidth="1"/>
    <col min="14088" max="14336" width="9.109375" style="3"/>
    <col min="14337" max="14337" width="31.109375" style="3" customWidth="1"/>
    <col min="14338" max="14338" width="11.5546875" style="3" customWidth="1"/>
    <col min="14339" max="14339" width="10.5546875" style="3" customWidth="1"/>
    <col min="14340" max="14340" width="10.6640625" style="3" customWidth="1"/>
    <col min="14341" max="14341" width="9.6640625" style="3" customWidth="1"/>
    <col min="14342" max="14342" width="10.109375" style="3" customWidth="1"/>
    <col min="14343" max="14343" width="10.6640625" style="3" customWidth="1"/>
    <col min="14344" max="14592" width="9.109375" style="3"/>
    <col min="14593" max="14593" width="31.109375" style="3" customWidth="1"/>
    <col min="14594" max="14594" width="11.5546875" style="3" customWidth="1"/>
    <col min="14595" max="14595" width="10.5546875" style="3" customWidth="1"/>
    <col min="14596" max="14596" width="10.6640625" style="3" customWidth="1"/>
    <col min="14597" max="14597" width="9.6640625" style="3" customWidth="1"/>
    <col min="14598" max="14598" width="10.109375" style="3" customWidth="1"/>
    <col min="14599" max="14599" width="10.6640625" style="3" customWidth="1"/>
    <col min="14600" max="14848" width="9.109375" style="3"/>
    <col min="14849" max="14849" width="31.109375" style="3" customWidth="1"/>
    <col min="14850" max="14850" width="11.5546875" style="3" customWidth="1"/>
    <col min="14851" max="14851" width="10.5546875" style="3" customWidth="1"/>
    <col min="14852" max="14852" width="10.6640625" style="3" customWidth="1"/>
    <col min="14853" max="14853" width="9.6640625" style="3" customWidth="1"/>
    <col min="14854" max="14854" width="10.109375" style="3" customWidth="1"/>
    <col min="14855" max="14855" width="10.6640625" style="3" customWidth="1"/>
    <col min="14856" max="15104" width="9.109375" style="3"/>
    <col min="15105" max="15105" width="31.109375" style="3" customWidth="1"/>
    <col min="15106" max="15106" width="11.5546875" style="3" customWidth="1"/>
    <col min="15107" max="15107" width="10.5546875" style="3" customWidth="1"/>
    <col min="15108" max="15108" width="10.6640625" style="3" customWidth="1"/>
    <col min="15109" max="15109" width="9.6640625" style="3" customWidth="1"/>
    <col min="15110" max="15110" width="10.109375" style="3" customWidth="1"/>
    <col min="15111" max="15111" width="10.6640625" style="3" customWidth="1"/>
    <col min="15112" max="15360" width="9.109375" style="3"/>
    <col min="15361" max="15361" width="31.109375" style="3" customWidth="1"/>
    <col min="15362" max="15362" width="11.5546875" style="3" customWidth="1"/>
    <col min="15363" max="15363" width="10.5546875" style="3" customWidth="1"/>
    <col min="15364" max="15364" width="10.6640625" style="3" customWidth="1"/>
    <col min="15365" max="15365" width="9.6640625" style="3" customWidth="1"/>
    <col min="15366" max="15366" width="10.109375" style="3" customWidth="1"/>
    <col min="15367" max="15367" width="10.6640625" style="3" customWidth="1"/>
    <col min="15368" max="15616" width="9.109375" style="3"/>
    <col min="15617" max="15617" width="31.109375" style="3" customWidth="1"/>
    <col min="15618" max="15618" width="11.5546875" style="3" customWidth="1"/>
    <col min="15619" max="15619" width="10.5546875" style="3" customWidth="1"/>
    <col min="15620" max="15620" width="10.6640625" style="3" customWidth="1"/>
    <col min="15621" max="15621" width="9.6640625" style="3" customWidth="1"/>
    <col min="15622" max="15622" width="10.109375" style="3" customWidth="1"/>
    <col min="15623" max="15623" width="10.6640625" style="3" customWidth="1"/>
    <col min="15624" max="15872" width="9.109375" style="3"/>
    <col min="15873" max="15873" width="31.109375" style="3" customWidth="1"/>
    <col min="15874" max="15874" width="11.5546875" style="3" customWidth="1"/>
    <col min="15875" max="15875" width="10.5546875" style="3" customWidth="1"/>
    <col min="15876" max="15876" width="10.6640625" style="3" customWidth="1"/>
    <col min="15877" max="15877" width="9.6640625" style="3" customWidth="1"/>
    <col min="15878" max="15878" width="10.109375" style="3" customWidth="1"/>
    <col min="15879" max="15879" width="10.6640625" style="3" customWidth="1"/>
    <col min="15880" max="16128" width="9.109375" style="3"/>
    <col min="16129" max="16129" width="31.109375" style="3" customWidth="1"/>
    <col min="16130" max="16130" width="11.5546875" style="3" customWidth="1"/>
    <col min="16131" max="16131" width="10.5546875" style="3" customWidth="1"/>
    <col min="16132" max="16132" width="10.6640625" style="3" customWidth="1"/>
    <col min="16133" max="16133" width="9.6640625" style="3" customWidth="1"/>
    <col min="16134" max="16134" width="10.109375" style="3" customWidth="1"/>
    <col min="16135" max="16135" width="10.6640625" style="3" customWidth="1"/>
    <col min="16136" max="16384" width="9.109375" style="3"/>
  </cols>
  <sheetData>
    <row r="1" spans="1:7" x14ac:dyDescent="0.25">
      <c r="E1" s="285" t="s">
        <v>701</v>
      </c>
      <c r="F1" s="286"/>
      <c r="G1" s="286"/>
    </row>
    <row r="2" spans="1:7" ht="30" customHeight="1" x14ac:dyDescent="0.25">
      <c r="E2" s="286"/>
      <c r="F2" s="286"/>
      <c r="G2" s="286"/>
    </row>
    <row r="3" spans="1:7" x14ac:dyDescent="0.25">
      <c r="A3" s="5" t="s">
        <v>475</v>
      </c>
      <c r="B3" s="5"/>
      <c r="C3" s="5"/>
      <c r="D3" s="5"/>
      <c r="E3" s="5"/>
      <c r="F3" s="5"/>
      <c r="G3" s="5"/>
    </row>
    <row r="4" spans="1:7" x14ac:dyDescent="0.25">
      <c r="A4" s="5" t="s">
        <v>702</v>
      </c>
      <c r="B4" s="5"/>
      <c r="C4" s="5"/>
      <c r="D4" s="5"/>
      <c r="E4" s="5"/>
      <c r="F4" s="5"/>
      <c r="G4" s="5"/>
    </row>
    <row r="5" spans="1:7" x14ac:dyDescent="0.25">
      <c r="A5" s="5" t="str">
        <f>CONCATENATE("за ",[3]ЗАПОЛНИТЬ!$B$17," ",[3]ЗАПОЛНИТЬ!$C$17)</f>
        <v xml:space="preserve">за 2015 </v>
      </c>
      <c r="B5" s="5"/>
      <c r="C5" s="5"/>
      <c r="D5" s="5"/>
      <c r="E5" s="5"/>
      <c r="F5" s="5"/>
      <c r="G5" s="5"/>
    </row>
    <row r="6" spans="1:7" ht="33.75" customHeight="1" x14ac:dyDescent="0.25">
      <c r="A6" s="116" t="s">
        <v>4</v>
      </c>
      <c r="B6" s="15" t="str">
        <f>[3]ЗАПОЛНИТЬ!$B$3</f>
        <v>Відділ освіти Амур-Нижньодніпровської районної у місті Дніпропетровську ради</v>
      </c>
      <c r="C6" s="15"/>
      <c r="D6" s="15"/>
      <c r="E6" s="117" t="str">
        <f>[3]ЗАПОЛНИТЬ!$A$13</f>
        <v>за ЄДРПОУ</v>
      </c>
      <c r="F6" s="288" t="str">
        <f>[3]ЗАПОЛНИТЬ!$B$13</f>
        <v>02142187</v>
      </c>
      <c r="G6" s="288"/>
    </row>
    <row r="7" spans="1:7" ht="36.75" customHeight="1" x14ac:dyDescent="0.25">
      <c r="A7" s="14" t="s">
        <v>6</v>
      </c>
      <c r="B7" s="289" t="str">
        <f>[3]ЗАПОЛНИТЬ!$B$5</f>
        <v>49023, м. Дніпропетровськ АНД район, пр. Воронцова, 31</v>
      </c>
      <c r="C7" s="289"/>
      <c r="D7" s="289"/>
      <c r="E7" s="117" t="str">
        <f>[3]ЗАПОЛНИТЬ!$A$14</f>
        <v>за КОАТУУ</v>
      </c>
      <c r="F7" s="290">
        <f>[3]ЗАПОЛНИТЬ!$B$14</f>
        <v>1210136300</v>
      </c>
      <c r="G7" s="290"/>
    </row>
    <row r="8" spans="1:7" ht="33.75" customHeight="1" x14ac:dyDescent="0.25">
      <c r="A8" s="14" t="str">
        <f>[3]Ф.4.3.1.КВК2!$A$11</f>
        <v>Організаційно-правова форма господарювання</v>
      </c>
      <c r="B8" s="291" t="str">
        <f>[3]ЗАПОЛНИТЬ!$D$15</f>
        <v>Орган місцевого самоврядування</v>
      </c>
      <c r="C8" s="291"/>
      <c r="D8" s="291"/>
      <c r="E8" s="117" t="str">
        <f>[3]ЗАПОЛНИТЬ!$A$15</f>
        <v>за КОПФГ</v>
      </c>
      <c r="F8" s="290">
        <f>[3]ЗАПОЛНИТЬ!$B$15</f>
        <v>420</v>
      </c>
      <c r="G8" s="290"/>
    </row>
    <row r="9" spans="1:7" ht="30" customHeight="1" x14ac:dyDescent="0.25">
      <c r="A9" s="162" t="s">
        <v>10</v>
      </c>
      <c r="B9" s="162"/>
      <c r="C9" s="162"/>
      <c r="D9" s="120">
        <f>[3]ЗАПОЛНИТЬ!$H$9</f>
        <v>0</v>
      </c>
      <c r="E9" s="485" t="str">
        <f>IF(D9&gt;0,VLOOKUP(D9,'[3]ДовидникКВК(ГОС)'!A$1:B$65536,2,FALSE),"")</f>
        <v/>
      </c>
      <c r="F9" s="485"/>
      <c r="G9" s="485"/>
    </row>
    <row r="10" spans="1:7" ht="30" customHeight="1" x14ac:dyDescent="0.25">
      <c r="A10" s="21" t="s">
        <v>13</v>
      </c>
      <c r="B10" s="21"/>
      <c r="C10" s="21"/>
      <c r="D10" s="28" t="str">
        <f>[3]ЗАПОЛНИТЬ!$H$10</f>
        <v>10</v>
      </c>
      <c r="E10" s="121" t="str">
        <f>[3]ЗАПОЛНИТЬ!I10</f>
        <v>Орган з питань освіти і науки, молоді</v>
      </c>
      <c r="F10" s="121"/>
      <c r="G10" s="121"/>
    </row>
    <row r="11" spans="1:7" x14ac:dyDescent="0.25">
      <c r="A11" s="32" t="s">
        <v>703</v>
      </c>
      <c r="B11" s="12"/>
      <c r="C11" s="12"/>
      <c r="D11" s="12"/>
      <c r="E11" s="12"/>
      <c r="F11" s="12"/>
      <c r="G11" s="12"/>
    </row>
    <row r="12" spans="1:7" ht="14.4" thickBot="1" x14ac:dyDescent="0.3">
      <c r="A12" s="12" t="s">
        <v>16</v>
      </c>
    </row>
    <row r="13" spans="1:7" ht="48" customHeight="1" thickTop="1" thickBot="1" x14ac:dyDescent="0.3">
      <c r="A13" s="573" t="s">
        <v>704</v>
      </c>
      <c r="B13" s="573" t="s">
        <v>705</v>
      </c>
      <c r="C13" s="573"/>
      <c r="D13" s="573" t="s">
        <v>706</v>
      </c>
      <c r="E13" s="573" t="s">
        <v>707</v>
      </c>
      <c r="F13" s="573" t="s">
        <v>708</v>
      </c>
      <c r="G13" s="573" t="s">
        <v>709</v>
      </c>
    </row>
    <row r="14" spans="1:7" ht="15" thickTop="1" thickBot="1" x14ac:dyDescent="0.3">
      <c r="A14" s="573"/>
      <c r="B14" s="593" t="s">
        <v>710</v>
      </c>
      <c r="C14" s="593" t="s">
        <v>711</v>
      </c>
      <c r="D14" s="573"/>
      <c r="E14" s="573"/>
      <c r="F14" s="573"/>
      <c r="G14" s="573"/>
    </row>
    <row r="15" spans="1:7" ht="15" thickTop="1" thickBot="1" x14ac:dyDescent="0.3">
      <c r="A15" s="491">
        <v>1</v>
      </c>
      <c r="B15" s="491">
        <v>2</v>
      </c>
      <c r="C15" s="491">
        <v>3</v>
      </c>
      <c r="D15" s="491">
        <v>4</v>
      </c>
      <c r="E15" s="491">
        <v>5</v>
      </c>
      <c r="F15" s="491">
        <v>6</v>
      </c>
      <c r="G15" s="491">
        <v>7</v>
      </c>
    </row>
    <row r="16" spans="1:7" ht="15" thickTop="1" thickBot="1" x14ac:dyDescent="0.3">
      <c r="A16" s="679" t="s">
        <v>11</v>
      </c>
      <c r="B16" s="679" t="s">
        <v>11</v>
      </c>
      <c r="C16" s="679" t="s">
        <v>11</v>
      </c>
      <c r="D16" s="679" t="s">
        <v>11</v>
      </c>
      <c r="E16" s="679" t="s">
        <v>11</v>
      </c>
      <c r="F16" s="683" t="s">
        <v>11</v>
      </c>
      <c r="G16" s="683" t="s">
        <v>11</v>
      </c>
    </row>
    <row r="17" spans="1:7" ht="15" thickTop="1" thickBot="1" x14ac:dyDescent="0.3">
      <c r="A17" s="679" t="s">
        <v>11</v>
      </c>
      <c r="B17" s="679" t="s">
        <v>11</v>
      </c>
      <c r="C17" s="679" t="s">
        <v>11</v>
      </c>
      <c r="D17" s="679" t="s">
        <v>11</v>
      </c>
      <c r="E17" s="679" t="s">
        <v>11</v>
      </c>
      <c r="F17" s="683" t="s">
        <v>11</v>
      </c>
      <c r="G17" s="683" t="s">
        <v>11</v>
      </c>
    </row>
    <row r="18" spans="1:7" ht="15" thickTop="1" thickBot="1" x14ac:dyDescent="0.3">
      <c r="A18" s="679" t="s">
        <v>11</v>
      </c>
      <c r="B18" s="679" t="s">
        <v>11</v>
      </c>
      <c r="C18" s="679" t="s">
        <v>11</v>
      </c>
      <c r="D18" s="679" t="s">
        <v>11</v>
      </c>
      <c r="E18" s="679" t="s">
        <v>11</v>
      </c>
      <c r="F18" s="683" t="s">
        <v>11</v>
      </c>
      <c r="G18" s="683" t="s">
        <v>11</v>
      </c>
    </row>
    <row r="19" spans="1:7" ht="15" thickTop="1" thickBot="1" x14ac:dyDescent="0.3">
      <c r="A19" s="679" t="s">
        <v>11</v>
      </c>
      <c r="B19" s="679" t="s">
        <v>11</v>
      </c>
      <c r="C19" s="679" t="s">
        <v>11</v>
      </c>
      <c r="D19" s="679" t="s">
        <v>11</v>
      </c>
      <c r="E19" s="679" t="s">
        <v>11</v>
      </c>
      <c r="F19" s="683" t="s">
        <v>11</v>
      </c>
      <c r="G19" s="683" t="s">
        <v>11</v>
      </c>
    </row>
    <row r="20" spans="1:7" ht="15" thickTop="1" thickBot="1" x14ac:dyDescent="0.3">
      <c r="A20" s="679" t="s">
        <v>11</v>
      </c>
      <c r="B20" s="679" t="s">
        <v>11</v>
      </c>
      <c r="C20" s="679" t="s">
        <v>11</v>
      </c>
      <c r="D20" s="679" t="s">
        <v>11</v>
      </c>
      <c r="E20" s="679" t="s">
        <v>11</v>
      </c>
      <c r="F20" s="683" t="s">
        <v>11</v>
      </c>
      <c r="G20" s="683" t="s">
        <v>11</v>
      </c>
    </row>
    <row r="21" spans="1:7" ht="15" thickTop="1" thickBot="1" x14ac:dyDescent="0.3">
      <c r="A21" s="679" t="s">
        <v>11</v>
      </c>
      <c r="B21" s="679" t="s">
        <v>11</v>
      </c>
      <c r="C21" s="679" t="s">
        <v>11</v>
      </c>
      <c r="D21" s="679" t="s">
        <v>11</v>
      </c>
      <c r="E21" s="679" t="s">
        <v>11</v>
      </c>
      <c r="F21" s="683" t="s">
        <v>11</v>
      </c>
      <c r="G21" s="683" t="s">
        <v>11</v>
      </c>
    </row>
    <row r="22" spans="1:7" ht="15" thickTop="1" thickBot="1" x14ac:dyDescent="0.3">
      <c r="A22" s="679" t="s">
        <v>11</v>
      </c>
      <c r="B22" s="679" t="s">
        <v>11</v>
      </c>
      <c r="C22" s="679" t="s">
        <v>11</v>
      </c>
      <c r="D22" s="679" t="s">
        <v>11</v>
      </c>
      <c r="E22" s="679" t="s">
        <v>11</v>
      </c>
      <c r="F22" s="683" t="s">
        <v>11</v>
      </c>
      <c r="G22" s="683" t="s">
        <v>11</v>
      </c>
    </row>
    <row r="23" spans="1:7" ht="15" thickTop="1" thickBot="1" x14ac:dyDescent="0.3">
      <c r="A23" s="679" t="s">
        <v>11</v>
      </c>
      <c r="B23" s="679" t="s">
        <v>11</v>
      </c>
      <c r="C23" s="679" t="s">
        <v>11</v>
      </c>
      <c r="D23" s="679" t="s">
        <v>11</v>
      </c>
      <c r="E23" s="679" t="s">
        <v>11</v>
      </c>
      <c r="F23" s="683" t="s">
        <v>11</v>
      </c>
      <c r="G23" s="683" t="s">
        <v>11</v>
      </c>
    </row>
    <row r="24" spans="1:7" ht="15" thickTop="1" thickBot="1" x14ac:dyDescent="0.3">
      <c r="A24" s="679" t="s">
        <v>11</v>
      </c>
      <c r="B24" s="679" t="s">
        <v>11</v>
      </c>
      <c r="C24" s="679" t="s">
        <v>11</v>
      </c>
      <c r="D24" s="679" t="s">
        <v>11</v>
      </c>
      <c r="E24" s="679" t="s">
        <v>11</v>
      </c>
      <c r="F24" s="683" t="s">
        <v>11</v>
      </c>
      <c r="G24" s="683" t="s">
        <v>11</v>
      </c>
    </row>
    <row r="25" spans="1:7" ht="15" thickTop="1" thickBot="1" x14ac:dyDescent="0.3">
      <c r="A25" s="679" t="s">
        <v>11</v>
      </c>
      <c r="B25" s="679"/>
      <c r="C25" s="679"/>
      <c r="D25" s="679" t="s">
        <v>11</v>
      </c>
      <c r="E25" s="679" t="s">
        <v>11</v>
      </c>
      <c r="F25" s="683" t="s">
        <v>11</v>
      </c>
      <c r="G25" s="683" t="s">
        <v>11</v>
      </c>
    </row>
    <row r="26" spans="1:7" ht="14.4" thickTop="1" x14ac:dyDescent="0.25">
      <c r="A26" s="12" t="s">
        <v>712</v>
      </c>
    </row>
    <row r="27" spans="1:7" x14ac:dyDescent="0.25">
      <c r="A27" s="352" t="str">
        <f>[3]ЗАПОЛНИТЬ!$F$30</f>
        <v>Начальник</v>
      </c>
      <c r="B27" s="398"/>
      <c r="C27" s="76"/>
      <c r="D27" s="110" t="str">
        <f>[3]ЗАПОЛНИТЬ!$F$26</f>
        <v>Л. О. Темченко</v>
      </c>
      <c r="E27" s="110"/>
      <c r="F27" s="110"/>
    </row>
    <row r="28" spans="1:7" x14ac:dyDescent="0.25">
      <c r="A28" s="352"/>
      <c r="B28" s="79" t="s">
        <v>97</v>
      </c>
      <c r="C28" s="76"/>
      <c r="D28" s="434" t="s">
        <v>98</v>
      </c>
      <c r="E28" s="84"/>
    </row>
    <row r="29" spans="1:7" x14ac:dyDescent="0.25">
      <c r="A29" s="352" t="str">
        <f>[3]ЗАПОЛНИТЬ!$F$31</f>
        <v>Головний бухгалтер</v>
      </c>
      <c r="B29" s="398"/>
      <c r="C29" s="76"/>
      <c r="D29" s="110" t="str">
        <f>[3]ЗАПОЛНИТЬ!$F$28</f>
        <v>А. М. Трусевич</v>
      </c>
      <c r="E29" s="110"/>
      <c r="F29" s="110"/>
    </row>
    <row r="30" spans="1:7" x14ac:dyDescent="0.25">
      <c r="B30" s="79" t="s">
        <v>97</v>
      </c>
      <c r="D30" s="434" t="s">
        <v>98</v>
      </c>
      <c r="E30" s="84"/>
    </row>
    <row r="31" spans="1:7" x14ac:dyDescent="0.25">
      <c r="A31" s="3" t="str">
        <f>[3]ЗАПОЛНИТЬ!$C$19</f>
        <v>"12" січня 2016</v>
      </c>
    </row>
  </sheetData>
  <mergeCells count="22">
    <mergeCell ref="D27:F27"/>
    <mergeCell ref="D29:F29"/>
    <mergeCell ref="A10:C10"/>
    <mergeCell ref="E10:G10"/>
    <mergeCell ref="A13:A14"/>
    <mergeCell ref="B13:C13"/>
    <mergeCell ref="D13:D14"/>
    <mergeCell ref="E13:E14"/>
    <mergeCell ref="F13:F14"/>
    <mergeCell ref="G13:G14"/>
    <mergeCell ref="B7:D7"/>
    <mergeCell ref="F7:G7"/>
    <mergeCell ref="B8:D8"/>
    <mergeCell ref="F8:G8"/>
    <mergeCell ref="A9:C9"/>
    <mergeCell ref="E9:G9"/>
    <mergeCell ref="E1:G2"/>
    <mergeCell ref="A3:G3"/>
    <mergeCell ref="A4:G4"/>
    <mergeCell ref="A5:G5"/>
    <mergeCell ref="B6:D6"/>
    <mergeCell ref="F6:G6"/>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XFD1048576"/>
    </sheetView>
  </sheetViews>
  <sheetFormatPr defaultColWidth="9.109375" defaultRowHeight="13.8" x14ac:dyDescent="0.25"/>
  <cols>
    <col min="1" max="1" width="38.5546875" style="3" customWidth="1"/>
    <col min="2" max="2" width="11.44140625" style="3" customWidth="1"/>
    <col min="3" max="3" width="9.109375" style="3" customWidth="1"/>
    <col min="4" max="4" width="9.6640625" style="3" customWidth="1"/>
    <col min="5" max="10" width="9.109375" style="3" customWidth="1"/>
    <col min="11" max="11" width="9.5546875" style="3" customWidth="1"/>
    <col min="12" max="256" width="9.109375" style="3"/>
    <col min="257" max="257" width="38.5546875" style="3" customWidth="1"/>
    <col min="258" max="258" width="11.44140625" style="3" customWidth="1"/>
    <col min="259" max="259" width="9.109375" style="3" customWidth="1"/>
    <col min="260" max="260" width="9.6640625" style="3" customWidth="1"/>
    <col min="261" max="266" width="9.109375" style="3" customWidth="1"/>
    <col min="267" max="267" width="9.5546875" style="3" customWidth="1"/>
    <col min="268" max="512" width="9.109375" style="3"/>
    <col min="513" max="513" width="38.5546875" style="3" customWidth="1"/>
    <col min="514" max="514" width="11.44140625" style="3" customWidth="1"/>
    <col min="515" max="515" width="9.109375" style="3" customWidth="1"/>
    <col min="516" max="516" width="9.6640625" style="3" customWidth="1"/>
    <col min="517" max="522" width="9.109375" style="3" customWidth="1"/>
    <col min="523" max="523" width="9.5546875" style="3" customWidth="1"/>
    <col min="524" max="768" width="9.109375" style="3"/>
    <col min="769" max="769" width="38.5546875" style="3" customWidth="1"/>
    <col min="770" max="770" width="11.44140625" style="3" customWidth="1"/>
    <col min="771" max="771" width="9.109375" style="3" customWidth="1"/>
    <col min="772" max="772" width="9.6640625" style="3" customWidth="1"/>
    <col min="773" max="778" width="9.109375" style="3" customWidth="1"/>
    <col min="779" max="779" width="9.5546875" style="3" customWidth="1"/>
    <col min="780" max="1024" width="9.109375" style="3"/>
    <col min="1025" max="1025" width="38.5546875" style="3" customWidth="1"/>
    <col min="1026" max="1026" width="11.44140625" style="3" customWidth="1"/>
    <col min="1027" max="1027" width="9.109375" style="3" customWidth="1"/>
    <col min="1028" max="1028" width="9.6640625" style="3" customWidth="1"/>
    <col min="1029" max="1034" width="9.109375" style="3" customWidth="1"/>
    <col min="1035" max="1035" width="9.5546875" style="3" customWidth="1"/>
    <col min="1036" max="1280" width="9.109375" style="3"/>
    <col min="1281" max="1281" width="38.5546875" style="3" customWidth="1"/>
    <col min="1282" max="1282" width="11.44140625" style="3" customWidth="1"/>
    <col min="1283" max="1283" width="9.109375" style="3" customWidth="1"/>
    <col min="1284" max="1284" width="9.6640625" style="3" customWidth="1"/>
    <col min="1285" max="1290" width="9.109375" style="3" customWidth="1"/>
    <col min="1291" max="1291" width="9.5546875" style="3" customWidth="1"/>
    <col min="1292" max="1536" width="9.109375" style="3"/>
    <col min="1537" max="1537" width="38.5546875" style="3" customWidth="1"/>
    <col min="1538" max="1538" width="11.44140625" style="3" customWidth="1"/>
    <col min="1539" max="1539" width="9.109375" style="3" customWidth="1"/>
    <col min="1540" max="1540" width="9.6640625" style="3" customWidth="1"/>
    <col min="1541" max="1546" width="9.109375" style="3" customWidth="1"/>
    <col min="1547" max="1547" width="9.5546875" style="3" customWidth="1"/>
    <col min="1548" max="1792" width="9.109375" style="3"/>
    <col min="1793" max="1793" width="38.5546875" style="3" customWidth="1"/>
    <col min="1794" max="1794" width="11.44140625" style="3" customWidth="1"/>
    <col min="1795" max="1795" width="9.109375" style="3" customWidth="1"/>
    <col min="1796" max="1796" width="9.6640625" style="3" customWidth="1"/>
    <col min="1797" max="1802" width="9.109375" style="3" customWidth="1"/>
    <col min="1803" max="1803" width="9.5546875" style="3" customWidth="1"/>
    <col min="1804" max="2048" width="9.109375" style="3"/>
    <col min="2049" max="2049" width="38.5546875" style="3" customWidth="1"/>
    <col min="2050" max="2050" width="11.44140625" style="3" customWidth="1"/>
    <col min="2051" max="2051" width="9.109375" style="3" customWidth="1"/>
    <col min="2052" max="2052" width="9.6640625" style="3" customWidth="1"/>
    <col min="2053" max="2058" width="9.109375" style="3" customWidth="1"/>
    <col min="2059" max="2059" width="9.5546875" style="3" customWidth="1"/>
    <col min="2060" max="2304" width="9.109375" style="3"/>
    <col min="2305" max="2305" width="38.5546875" style="3" customWidth="1"/>
    <col min="2306" max="2306" width="11.44140625" style="3" customWidth="1"/>
    <col min="2307" max="2307" width="9.109375" style="3" customWidth="1"/>
    <col min="2308" max="2308" width="9.6640625" style="3" customWidth="1"/>
    <col min="2309" max="2314" width="9.109375" style="3" customWidth="1"/>
    <col min="2315" max="2315" width="9.5546875" style="3" customWidth="1"/>
    <col min="2316" max="2560" width="9.109375" style="3"/>
    <col min="2561" max="2561" width="38.5546875" style="3" customWidth="1"/>
    <col min="2562" max="2562" width="11.44140625" style="3" customWidth="1"/>
    <col min="2563" max="2563" width="9.109375" style="3" customWidth="1"/>
    <col min="2564" max="2564" width="9.6640625" style="3" customWidth="1"/>
    <col min="2565" max="2570" width="9.109375" style="3" customWidth="1"/>
    <col min="2571" max="2571" width="9.5546875" style="3" customWidth="1"/>
    <col min="2572" max="2816" width="9.109375" style="3"/>
    <col min="2817" max="2817" width="38.5546875" style="3" customWidth="1"/>
    <col min="2818" max="2818" width="11.44140625" style="3" customWidth="1"/>
    <col min="2819" max="2819" width="9.109375" style="3" customWidth="1"/>
    <col min="2820" max="2820" width="9.6640625" style="3" customWidth="1"/>
    <col min="2821" max="2826" width="9.109375" style="3" customWidth="1"/>
    <col min="2827" max="2827" width="9.5546875" style="3" customWidth="1"/>
    <col min="2828" max="3072" width="9.109375" style="3"/>
    <col min="3073" max="3073" width="38.5546875" style="3" customWidth="1"/>
    <col min="3074" max="3074" width="11.44140625" style="3" customWidth="1"/>
    <col min="3075" max="3075" width="9.109375" style="3" customWidth="1"/>
    <col min="3076" max="3076" width="9.6640625" style="3" customWidth="1"/>
    <col min="3077" max="3082" width="9.109375" style="3" customWidth="1"/>
    <col min="3083" max="3083" width="9.5546875" style="3" customWidth="1"/>
    <col min="3084" max="3328" width="9.109375" style="3"/>
    <col min="3329" max="3329" width="38.5546875" style="3" customWidth="1"/>
    <col min="3330" max="3330" width="11.44140625" style="3" customWidth="1"/>
    <col min="3331" max="3331" width="9.109375" style="3" customWidth="1"/>
    <col min="3332" max="3332" width="9.6640625" style="3" customWidth="1"/>
    <col min="3333" max="3338" width="9.109375" style="3" customWidth="1"/>
    <col min="3339" max="3339" width="9.5546875" style="3" customWidth="1"/>
    <col min="3340" max="3584" width="9.109375" style="3"/>
    <col min="3585" max="3585" width="38.5546875" style="3" customWidth="1"/>
    <col min="3586" max="3586" width="11.44140625" style="3" customWidth="1"/>
    <col min="3587" max="3587" width="9.109375" style="3" customWidth="1"/>
    <col min="3588" max="3588" width="9.6640625" style="3" customWidth="1"/>
    <col min="3589" max="3594" width="9.109375" style="3" customWidth="1"/>
    <col min="3595" max="3595" width="9.5546875" style="3" customWidth="1"/>
    <col min="3596" max="3840" width="9.109375" style="3"/>
    <col min="3841" max="3841" width="38.5546875" style="3" customWidth="1"/>
    <col min="3842" max="3842" width="11.44140625" style="3" customWidth="1"/>
    <col min="3843" max="3843" width="9.109375" style="3" customWidth="1"/>
    <col min="3844" max="3844" width="9.6640625" style="3" customWidth="1"/>
    <col min="3845" max="3850" width="9.109375" style="3" customWidth="1"/>
    <col min="3851" max="3851" width="9.5546875" style="3" customWidth="1"/>
    <col min="3852" max="4096" width="9.109375" style="3"/>
    <col min="4097" max="4097" width="38.5546875" style="3" customWidth="1"/>
    <col min="4098" max="4098" width="11.44140625" style="3" customWidth="1"/>
    <col min="4099" max="4099" width="9.109375" style="3" customWidth="1"/>
    <col min="4100" max="4100" width="9.6640625" style="3" customWidth="1"/>
    <col min="4101" max="4106" width="9.109375" style="3" customWidth="1"/>
    <col min="4107" max="4107" width="9.5546875" style="3" customWidth="1"/>
    <col min="4108" max="4352" width="9.109375" style="3"/>
    <col min="4353" max="4353" width="38.5546875" style="3" customWidth="1"/>
    <col min="4354" max="4354" width="11.44140625" style="3" customWidth="1"/>
    <col min="4355" max="4355" width="9.109375" style="3" customWidth="1"/>
    <col min="4356" max="4356" width="9.6640625" style="3" customWidth="1"/>
    <col min="4357" max="4362" width="9.109375" style="3" customWidth="1"/>
    <col min="4363" max="4363" width="9.5546875" style="3" customWidth="1"/>
    <col min="4364" max="4608" width="9.109375" style="3"/>
    <col min="4609" max="4609" width="38.5546875" style="3" customWidth="1"/>
    <col min="4610" max="4610" width="11.44140625" style="3" customWidth="1"/>
    <col min="4611" max="4611" width="9.109375" style="3" customWidth="1"/>
    <col min="4612" max="4612" width="9.6640625" style="3" customWidth="1"/>
    <col min="4613" max="4618" width="9.109375" style="3" customWidth="1"/>
    <col min="4619" max="4619" width="9.5546875" style="3" customWidth="1"/>
    <col min="4620" max="4864" width="9.109375" style="3"/>
    <col min="4865" max="4865" width="38.5546875" style="3" customWidth="1"/>
    <col min="4866" max="4866" width="11.44140625" style="3" customWidth="1"/>
    <col min="4867" max="4867" width="9.109375" style="3" customWidth="1"/>
    <col min="4868" max="4868" width="9.6640625" style="3" customWidth="1"/>
    <col min="4869" max="4874" width="9.109375" style="3" customWidth="1"/>
    <col min="4875" max="4875" width="9.5546875" style="3" customWidth="1"/>
    <col min="4876" max="5120" width="9.109375" style="3"/>
    <col min="5121" max="5121" width="38.5546875" style="3" customWidth="1"/>
    <col min="5122" max="5122" width="11.44140625" style="3" customWidth="1"/>
    <col min="5123" max="5123" width="9.109375" style="3" customWidth="1"/>
    <col min="5124" max="5124" width="9.6640625" style="3" customWidth="1"/>
    <col min="5125" max="5130" width="9.109375" style="3" customWidth="1"/>
    <col min="5131" max="5131" width="9.5546875" style="3" customWidth="1"/>
    <col min="5132" max="5376" width="9.109375" style="3"/>
    <col min="5377" max="5377" width="38.5546875" style="3" customWidth="1"/>
    <col min="5378" max="5378" width="11.44140625" style="3" customWidth="1"/>
    <col min="5379" max="5379" width="9.109375" style="3" customWidth="1"/>
    <col min="5380" max="5380" width="9.6640625" style="3" customWidth="1"/>
    <col min="5381" max="5386" width="9.109375" style="3" customWidth="1"/>
    <col min="5387" max="5387" width="9.5546875" style="3" customWidth="1"/>
    <col min="5388" max="5632" width="9.109375" style="3"/>
    <col min="5633" max="5633" width="38.5546875" style="3" customWidth="1"/>
    <col min="5634" max="5634" width="11.44140625" style="3" customWidth="1"/>
    <col min="5635" max="5635" width="9.109375" style="3" customWidth="1"/>
    <col min="5636" max="5636" width="9.6640625" style="3" customWidth="1"/>
    <col min="5637" max="5642" width="9.109375" style="3" customWidth="1"/>
    <col min="5643" max="5643" width="9.5546875" style="3" customWidth="1"/>
    <col min="5644" max="5888" width="9.109375" style="3"/>
    <col min="5889" max="5889" width="38.5546875" style="3" customWidth="1"/>
    <col min="5890" max="5890" width="11.44140625" style="3" customWidth="1"/>
    <col min="5891" max="5891" width="9.109375" style="3" customWidth="1"/>
    <col min="5892" max="5892" width="9.6640625" style="3" customWidth="1"/>
    <col min="5893" max="5898" width="9.109375" style="3" customWidth="1"/>
    <col min="5899" max="5899" width="9.5546875" style="3" customWidth="1"/>
    <col min="5900" max="6144" width="9.109375" style="3"/>
    <col min="6145" max="6145" width="38.5546875" style="3" customWidth="1"/>
    <col min="6146" max="6146" width="11.44140625" style="3" customWidth="1"/>
    <col min="6147" max="6147" width="9.109375" style="3" customWidth="1"/>
    <col min="6148" max="6148" width="9.6640625" style="3" customWidth="1"/>
    <col min="6149" max="6154" width="9.109375" style="3" customWidth="1"/>
    <col min="6155" max="6155" width="9.5546875" style="3" customWidth="1"/>
    <col min="6156" max="6400" width="9.109375" style="3"/>
    <col min="6401" max="6401" width="38.5546875" style="3" customWidth="1"/>
    <col min="6402" max="6402" width="11.44140625" style="3" customWidth="1"/>
    <col min="6403" max="6403" width="9.109375" style="3" customWidth="1"/>
    <col min="6404" max="6404" width="9.6640625" style="3" customWidth="1"/>
    <col min="6405" max="6410" width="9.109375" style="3" customWidth="1"/>
    <col min="6411" max="6411" width="9.5546875" style="3" customWidth="1"/>
    <col min="6412" max="6656" width="9.109375" style="3"/>
    <col min="6657" max="6657" width="38.5546875" style="3" customWidth="1"/>
    <col min="6658" max="6658" width="11.44140625" style="3" customWidth="1"/>
    <col min="6659" max="6659" width="9.109375" style="3" customWidth="1"/>
    <col min="6660" max="6660" width="9.6640625" style="3" customWidth="1"/>
    <col min="6661" max="6666" width="9.109375" style="3" customWidth="1"/>
    <col min="6667" max="6667" width="9.5546875" style="3" customWidth="1"/>
    <col min="6668" max="6912" width="9.109375" style="3"/>
    <col min="6913" max="6913" width="38.5546875" style="3" customWidth="1"/>
    <col min="6914" max="6914" width="11.44140625" style="3" customWidth="1"/>
    <col min="6915" max="6915" width="9.109375" style="3" customWidth="1"/>
    <col min="6916" max="6916" width="9.6640625" style="3" customWidth="1"/>
    <col min="6917" max="6922" width="9.109375" style="3" customWidth="1"/>
    <col min="6923" max="6923" width="9.5546875" style="3" customWidth="1"/>
    <col min="6924" max="7168" width="9.109375" style="3"/>
    <col min="7169" max="7169" width="38.5546875" style="3" customWidth="1"/>
    <col min="7170" max="7170" width="11.44140625" style="3" customWidth="1"/>
    <col min="7171" max="7171" width="9.109375" style="3" customWidth="1"/>
    <col min="7172" max="7172" width="9.6640625" style="3" customWidth="1"/>
    <col min="7173" max="7178" width="9.109375" style="3" customWidth="1"/>
    <col min="7179" max="7179" width="9.5546875" style="3" customWidth="1"/>
    <col min="7180" max="7424" width="9.109375" style="3"/>
    <col min="7425" max="7425" width="38.5546875" style="3" customWidth="1"/>
    <col min="7426" max="7426" width="11.44140625" style="3" customWidth="1"/>
    <col min="7427" max="7427" width="9.109375" style="3" customWidth="1"/>
    <col min="7428" max="7428" width="9.6640625" style="3" customWidth="1"/>
    <col min="7429" max="7434" width="9.109375" style="3" customWidth="1"/>
    <col min="7435" max="7435" width="9.5546875" style="3" customWidth="1"/>
    <col min="7436" max="7680" width="9.109375" style="3"/>
    <col min="7681" max="7681" width="38.5546875" style="3" customWidth="1"/>
    <col min="7682" max="7682" width="11.44140625" style="3" customWidth="1"/>
    <col min="7683" max="7683" width="9.109375" style="3" customWidth="1"/>
    <col min="7684" max="7684" width="9.6640625" style="3" customWidth="1"/>
    <col min="7685" max="7690" width="9.109375" style="3" customWidth="1"/>
    <col min="7691" max="7691" width="9.5546875" style="3" customWidth="1"/>
    <col min="7692" max="7936" width="9.109375" style="3"/>
    <col min="7937" max="7937" width="38.5546875" style="3" customWidth="1"/>
    <col min="7938" max="7938" width="11.44140625" style="3" customWidth="1"/>
    <col min="7939" max="7939" width="9.109375" style="3" customWidth="1"/>
    <col min="7940" max="7940" width="9.6640625" style="3" customWidth="1"/>
    <col min="7941" max="7946" width="9.109375" style="3" customWidth="1"/>
    <col min="7947" max="7947" width="9.5546875" style="3" customWidth="1"/>
    <col min="7948" max="8192" width="9.109375" style="3"/>
    <col min="8193" max="8193" width="38.5546875" style="3" customWidth="1"/>
    <col min="8194" max="8194" width="11.44140625" style="3" customWidth="1"/>
    <col min="8195" max="8195" width="9.109375" style="3" customWidth="1"/>
    <col min="8196" max="8196" width="9.6640625" style="3" customWidth="1"/>
    <col min="8197" max="8202" width="9.109375" style="3" customWidth="1"/>
    <col min="8203" max="8203" width="9.5546875" style="3" customWidth="1"/>
    <col min="8204" max="8448" width="9.109375" style="3"/>
    <col min="8449" max="8449" width="38.5546875" style="3" customWidth="1"/>
    <col min="8450" max="8450" width="11.44140625" style="3" customWidth="1"/>
    <col min="8451" max="8451" width="9.109375" style="3" customWidth="1"/>
    <col min="8452" max="8452" width="9.6640625" style="3" customWidth="1"/>
    <col min="8453" max="8458" width="9.109375" style="3" customWidth="1"/>
    <col min="8459" max="8459" width="9.5546875" style="3" customWidth="1"/>
    <col min="8460" max="8704" width="9.109375" style="3"/>
    <col min="8705" max="8705" width="38.5546875" style="3" customWidth="1"/>
    <col min="8706" max="8706" width="11.44140625" style="3" customWidth="1"/>
    <col min="8707" max="8707" width="9.109375" style="3" customWidth="1"/>
    <col min="8708" max="8708" width="9.6640625" style="3" customWidth="1"/>
    <col min="8709" max="8714" width="9.109375" style="3" customWidth="1"/>
    <col min="8715" max="8715" width="9.5546875" style="3" customWidth="1"/>
    <col min="8716" max="8960" width="9.109375" style="3"/>
    <col min="8961" max="8961" width="38.5546875" style="3" customWidth="1"/>
    <col min="8962" max="8962" width="11.44140625" style="3" customWidth="1"/>
    <col min="8963" max="8963" width="9.109375" style="3" customWidth="1"/>
    <col min="8964" max="8964" width="9.6640625" style="3" customWidth="1"/>
    <col min="8965" max="8970" width="9.109375" style="3" customWidth="1"/>
    <col min="8971" max="8971" width="9.5546875" style="3" customWidth="1"/>
    <col min="8972" max="9216" width="9.109375" style="3"/>
    <col min="9217" max="9217" width="38.5546875" style="3" customWidth="1"/>
    <col min="9218" max="9218" width="11.44140625" style="3" customWidth="1"/>
    <col min="9219" max="9219" width="9.109375" style="3" customWidth="1"/>
    <col min="9220" max="9220" width="9.6640625" style="3" customWidth="1"/>
    <col min="9221" max="9226" width="9.109375" style="3" customWidth="1"/>
    <col min="9227" max="9227" width="9.5546875" style="3" customWidth="1"/>
    <col min="9228" max="9472" width="9.109375" style="3"/>
    <col min="9473" max="9473" width="38.5546875" style="3" customWidth="1"/>
    <col min="9474" max="9474" width="11.44140625" style="3" customWidth="1"/>
    <col min="9475" max="9475" width="9.109375" style="3" customWidth="1"/>
    <col min="9476" max="9476" width="9.6640625" style="3" customWidth="1"/>
    <col min="9477" max="9482" width="9.109375" style="3" customWidth="1"/>
    <col min="9483" max="9483" width="9.5546875" style="3" customWidth="1"/>
    <col min="9484" max="9728" width="9.109375" style="3"/>
    <col min="9729" max="9729" width="38.5546875" style="3" customWidth="1"/>
    <col min="9730" max="9730" width="11.44140625" style="3" customWidth="1"/>
    <col min="9731" max="9731" width="9.109375" style="3" customWidth="1"/>
    <col min="9732" max="9732" width="9.6640625" style="3" customWidth="1"/>
    <col min="9733" max="9738" width="9.109375" style="3" customWidth="1"/>
    <col min="9739" max="9739" width="9.5546875" style="3" customWidth="1"/>
    <col min="9740" max="9984" width="9.109375" style="3"/>
    <col min="9985" max="9985" width="38.5546875" style="3" customWidth="1"/>
    <col min="9986" max="9986" width="11.44140625" style="3" customWidth="1"/>
    <col min="9987" max="9987" width="9.109375" style="3" customWidth="1"/>
    <col min="9988" max="9988" width="9.6640625" style="3" customWidth="1"/>
    <col min="9989" max="9994" width="9.109375" style="3" customWidth="1"/>
    <col min="9995" max="9995" width="9.5546875" style="3" customWidth="1"/>
    <col min="9996" max="10240" width="9.109375" style="3"/>
    <col min="10241" max="10241" width="38.5546875" style="3" customWidth="1"/>
    <col min="10242" max="10242" width="11.44140625" style="3" customWidth="1"/>
    <col min="10243" max="10243" width="9.109375" style="3" customWidth="1"/>
    <col min="10244" max="10244" width="9.6640625" style="3" customWidth="1"/>
    <col min="10245" max="10250" width="9.109375" style="3" customWidth="1"/>
    <col min="10251" max="10251" width="9.5546875" style="3" customWidth="1"/>
    <col min="10252" max="10496" width="9.109375" style="3"/>
    <col min="10497" max="10497" width="38.5546875" style="3" customWidth="1"/>
    <col min="10498" max="10498" width="11.44140625" style="3" customWidth="1"/>
    <col min="10499" max="10499" width="9.109375" style="3" customWidth="1"/>
    <col min="10500" max="10500" width="9.6640625" style="3" customWidth="1"/>
    <col min="10501" max="10506" width="9.109375" style="3" customWidth="1"/>
    <col min="10507" max="10507" width="9.5546875" style="3" customWidth="1"/>
    <col min="10508" max="10752" width="9.109375" style="3"/>
    <col min="10753" max="10753" width="38.5546875" style="3" customWidth="1"/>
    <col min="10754" max="10754" width="11.44140625" style="3" customWidth="1"/>
    <col min="10755" max="10755" width="9.109375" style="3" customWidth="1"/>
    <col min="10756" max="10756" width="9.6640625" style="3" customWidth="1"/>
    <col min="10757" max="10762" width="9.109375" style="3" customWidth="1"/>
    <col min="10763" max="10763" width="9.5546875" style="3" customWidth="1"/>
    <col min="10764" max="11008" width="9.109375" style="3"/>
    <col min="11009" max="11009" width="38.5546875" style="3" customWidth="1"/>
    <col min="11010" max="11010" width="11.44140625" style="3" customWidth="1"/>
    <col min="11011" max="11011" width="9.109375" style="3" customWidth="1"/>
    <col min="11012" max="11012" width="9.6640625" style="3" customWidth="1"/>
    <col min="11013" max="11018" width="9.109375" style="3" customWidth="1"/>
    <col min="11019" max="11019" width="9.5546875" style="3" customWidth="1"/>
    <col min="11020" max="11264" width="9.109375" style="3"/>
    <col min="11265" max="11265" width="38.5546875" style="3" customWidth="1"/>
    <col min="11266" max="11266" width="11.44140625" style="3" customWidth="1"/>
    <col min="11267" max="11267" width="9.109375" style="3" customWidth="1"/>
    <col min="11268" max="11268" width="9.6640625" style="3" customWidth="1"/>
    <col min="11269" max="11274" width="9.109375" style="3" customWidth="1"/>
    <col min="11275" max="11275" width="9.5546875" style="3" customWidth="1"/>
    <col min="11276" max="11520" width="9.109375" style="3"/>
    <col min="11521" max="11521" width="38.5546875" style="3" customWidth="1"/>
    <col min="11522" max="11522" width="11.44140625" style="3" customWidth="1"/>
    <col min="11523" max="11523" width="9.109375" style="3" customWidth="1"/>
    <col min="11524" max="11524" width="9.6640625" style="3" customWidth="1"/>
    <col min="11525" max="11530" width="9.109375" style="3" customWidth="1"/>
    <col min="11531" max="11531" width="9.5546875" style="3" customWidth="1"/>
    <col min="11532" max="11776" width="9.109375" style="3"/>
    <col min="11777" max="11777" width="38.5546875" style="3" customWidth="1"/>
    <col min="11778" max="11778" width="11.44140625" style="3" customWidth="1"/>
    <col min="11779" max="11779" width="9.109375" style="3" customWidth="1"/>
    <col min="11780" max="11780" width="9.6640625" style="3" customWidth="1"/>
    <col min="11781" max="11786" width="9.109375" style="3" customWidth="1"/>
    <col min="11787" max="11787" width="9.5546875" style="3" customWidth="1"/>
    <col min="11788" max="12032" width="9.109375" style="3"/>
    <col min="12033" max="12033" width="38.5546875" style="3" customWidth="1"/>
    <col min="12034" max="12034" width="11.44140625" style="3" customWidth="1"/>
    <col min="12035" max="12035" width="9.109375" style="3" customWidth="1"/>
    <col min="12036" max="12036" width="9.6640625" style="3" customWidth="1"/>
    <col min="12037" max="12042" width="9.109375" style="3" customWidth="1"/>
    <col min="12043" max="12043" width="9.5546875" style="3" customWidth="1"/>
    <col min="12044" max="12288" width="9.109375" style="3"/>
    <col min="12289" max="12289" width="38.5546875" style="3" customWidth="1"/>
    <col min="12290" max="12290" width="11.44140625" style="3" customWidth="1"/>
    <col min="12291" max="12291" width="9.109375" style="3" customWidth="1"/>
    <col min="12292" max="12292" width="9.6640625" style="3" customWidth="1"/>
    <col min="12293" max="12298" width="9.109375" style="3" customWidth="1"/>
    <col min="12299" max="12299" width="9.5546875" style="3" customWidth="1"/>
    <col min="12300" max="12544" width="9.109375" style="3"/>
    <col min="12545" max="12545" width="38.5546875" style="3" customWidth="1"/>
    <col min="12546" max="12546" width="11.44140625" style="3" customWidth="1"/>
    <col min="12547" max="12547" width="9.109375" style="3" customWidth="1"/>
    <col min="12548" max="12548" width="9.6640625" style="3" customWidth="1"/>
    <col min="12549" max="12554" width="9.109375" style="3" customWidth="1"/>
    <col min="12555" max="12555" width="9.5546875" style="3" customWidth="1"/>
    <col min="12556" max="12800" width="9.109375" style="3"/>
    <col min="12801" max="12801" width="38.5546875" style="3" customWidth="1"/>
    <col min="12802" max="12802" width="11.44140625" style="3" customWidth="1"/>
    <col min="12803" max="12803" width="9.109375" style="3" customWidth="1"/>
    <col min="12804" max="12804" width="9.6640625" style="3" customWidth="1"/>
    <col min="12805" max="12810" width="9.109375" style="3" customWidth="1"/>
    <col min="12811" max="12811" width="9.5546875" style="3" customWidth="1"/>
    <col min="12812" max="13056" width="9.109375" style="3"/>
    <col min="13057" max="13057" width="38.5546875" style="3" customWidth="1"/>
    <col min="13058" max="13058" width="11.44140625" style="3" customWidth="1"/>
    <col min="13059" max="13059" width="9.109375" style="3" customWidth="1"/>
    <col min="13060" max="13060" width="9.6640625" style="3" customWidth="1"/>
    <col min="13061" max="13066" width="9.109375" style="3" customWidth="1"/>
    <col min="13067" max="13067" width="9.5546875" style="3" customWidth="1"/>
    <col min="13068" max="13312" width="9.109375" style="3"/>
    <col min="13313" max="13313" width="38.5546875" style="3" customWidth="1"/>
    <col min="13314" max="13314" width="11.44140625" style="3" customWidth="1"/>
    <col min="13315" max="13315" width="9.109375" style="3" customWidth="1"/>
    <col min="13316" max="13316" width="9.6640625" style="3" customWidth="1"/>
    <col min="13317" max="13322" width="9.109375" style="3" customWidth="1"/>
    <col min="13323" max="13323" width="9.5546875" style="3" customWidth="1"/>
    <col min="13324" max="13568" width="9.109375" style="3"/>
    <col min="13569" max="13569" width="38.5546875" style="3" customWidth="1"/>
    <col min="13570" max="13570" width="11.44140625" style="3" customWidth="1"/>
    <col min="13571" max="13571" width="9.109375" style="3" customWidth="1"/>
    <col min="13572" max="13572" width="9.6640625" style="3" customWidth="1"/>
    <col min="13573" max="13578" width="9.109375" style="3" customWidth="1"/>
    <col min="13579" max="13579" width="9.5546875" style="3" customWidth="1"/>
    <col min="13580" max="13824" width="9.109375" style="3"/>
    <col min="13825" max="13825" width="38.5546875" style="3" customWidth="1"/>
    <col min="13826" max="13826" width="11.44140625" style="3" customWidth="1"/>
    <col min="13827" max="13827" width="9.109375" style="3" customWidth="1"/>
    <col min="13828" max="13828" width="9.6640625" style="3" customWidth="1"/>
    <col min="13829" max="13834" width="9.109375" style="3" customWidth="1"/>
    <col min="13835" max="13835" width="9.5546875" style="3" customWidth="1"/>
    <col min="13836" max="14080" width="9.109375" style="3"/>
    <col min="14081" max="14081" width="38.5546875" style="3" customWidth="1"/>
    <col min="14082" max="14082" width="11.44140625" style="3" customWidth="1"/>
    <col min="14083" max="14083" width="9.109375" style="3" customWidth="1"/>
    <col min="14084" max="14084" width="9.6640625" style="3" customWidth="1"/>
    <col min="14085" max="14090" width="9.109375" style="3" customWidth="1"/>
    <col min="14091" max="14091" width="9.5546875" style="3" customWidth="1"/>
    <col min="14092" max="14336" width="9.109375" style="3"/>
    <col min="14337" max="14337" width="38.5546875" style="3" customWidth="1"/>
    <col min="14338" max="14338" width="11.44140625" style="3" customWidth="1"/>
    <col min="14339" max="14339" width="9.109375" style="3" customWidth="1"/>
    <col min="14340" max="14340" width="9.6640625" style="3" customWidth="1"/>
    <col min="14341" max="14346" width="9.109375" style="3" customWidth="1"/>
    <col min="14347" max="14347" width="9.5546875" style="3" customWidth="1"/>
    <col min="14348" max="14592" width="9.109375" style="3"/>
    <col min="14593" max="14593" width="38.5546875" style="3" customWidth="1"/>
    <col min="14594" max="14594" width="11.44140625" style="3" customWidth="1"/>
    <col min="14595" max="14595" width="9.109375" style="3" customWidth="1"/>
    <col min="14596" max="14596" width="9.6640625" style="3" customWidth="1"/>
    <col min="14597" max="14602" width="9.109375" style="3" customWidth="1"/>
    <col min="14603" max="14603" width="9.5546875" style="3" customWidth="1"/>
    <col min="14604" max="14848" width="9.109375" style="3"/>
    <col min="14849" max="14849" width="38.5546875" style="3" customWidth="1"/>
    <col min="14850" max="14850" width="11.44140625" style="3" customWidth="1"/>
    <col min="14851" max="14851" width="9.109375" style="3" customWidth="1"/>
    <col min="14852" max="14852" width="9.6640625" style="3" customWidth="1"/>
    <col min="14853" max="14858" width="9.109375" style="3" customWidth="1"/>
    <col min="14859" max="14859" width="9.5546875" style="3" customWidth="1"/>
    <col min="14860" max="15104" width="9.109375" style="3"/>
    <col min="15105" max="15105" width="38.5546875" style="3" customWidth="1"/>
    <col min="15106" max="15106" width="11.44140625" style="3" customWidth="1"/>
    <col min="15107" max="15107" width="9.109375" style="3" customWidth="1"/>
    <col min="15108" max="15108" width="9.6640625" style="3" customWidth="1"/>
    <col min="15109" max="15114" width="9.109375" style="3" customWidth="1"/>
    <col min="15115" max="15115" width="9.5546875" style="3" customWidth="1"/>
    <col min="15116" max="15360" width="9.109375" style="3"/>
    <col min="15361" max="15361" width="38.5546875" style="3" customWidth="1"/>
    <col min="15362" max="15362" width="11.44140625" style="3" customWidth="1"/>
    <col min="15363" max="15363" width="9.109375" style="3" customWidth="1"/>
    <col min="15364" max="15364" width="9.6640625" style="3" customWidth="1"/>
    <col min="15365" max="15370" width="9.109375" style="3" customWidth="1"/>
    <col min="15371" max="15371" width="9.5546875" style="3" customWidth="1"/>
    <col min="15372" max="15616" width="9.109375" style="3"/>
    <col min="15617" max="15617" width="38.5546875" style="3" customWidth="1"/>
    <col min="15618" max="15618" width="11.44140625" style="3" customWidth="1"/>
    <col min="15619" max="15619" width="9.109375" style="3" customWidth="1"/>
    <col min="15620" max="15620" width="9.6640625" style="3" customWidth="1"/>
    <col min="15621" max="15626" width="9.109375" style="3" customWidth="1"/>
    <col min="15627" max="15627" width="9.5546875" style="3" customWidth="1"/>
    <col min="15628" max="15872" width="9.109375" style="3"/>
    <col min="15873" max="15873" width="38.5546875" style="3" customWidth="1"/>
    <col min="15874" max="15874" width="11.44140625" style="3" customWidth="1"/>
    <col min="15875" max="15875" width="9.109375" style="3" customWidth="1"/>
    <col min="15876" max="15876" width="9.6640625" style="3" customWidth="1"/>
    <col min="15877" max="15882" width="9.109375" style="3" customWidth="1"/>
    <col min="15883" max="15883" width="9.5546875" style="3" customWidth="1"/>
    <col min="15884" max="16128" width="9.109375" style="3"/>
    <col min="16129" max="16129" width="38.5546875" style="3" customWidth="1"/>
    <col min="16130" max="16130" width="11.44140625" style="3" customWidth="1"/>
    <col min="16131" max="16131" width="9.109375" style="3" customWidth="1"/>
    <col min="16132" max="16132" width="9.6640625" style="3" customWidth="1"/>
    <col min="16133" max="16138" width="9.109375" style="3" customWidth="1"/>
    <col min="16139" max="16139" width="9.5546875" style="3" customWidth="1"/>
    <col min="16140" max="16384" width="9.109375" style="3"/>
  </cols>
  <sheetData>
    <row r="1" spans="1:12" x14ac:dyDescent="0.25">
      <c r="G1" s="527"/>
      <c r="H1" s="285" t="s">
        <v>713</v>
      </c>
      <c r="I1" s="286"/>
      <c r="J1" s="286"/>
      <c r="K1" s="286"/>
      <c r="L1" s="286"/>
    </row>
    <row r="2" spans="1:12" ht="33.75" customHeight="1" x14ac:dyDescent="0.25">
      <c r="G2" s="527"/>
      <c r="H2" s="286"/>
      <c r="I2" s="286"/>
      <c r="J2" s="286"/>
      <c r="K2" s="286"/>
      <c r="L2" s="286"/>
    </row>
    <row r="3" spans="1:12" x14ac:dyDescent="0.25">
      <c r="A3" s="5" t="s">
        <v>475</v>
      </c>
      <c r="B3" s="5"/>
      <c r="C3" s="5"/>
      <c r="D3" s="5"/>
      <c r="E3" s="5"/>
      <c r="F3" s="5"/>
      <c r="G3" s="5"/>
      <c r="H3" s="5"/>
      <c r="I3" s="5"/>
      <c r="J3" s="5"/>
      <c r="K3" s="5"/>
      <c r="L3" s="5"/>
    </row>
    <row r="4" spans="1:12" x14ac:dyDescent="0.25">
      <c r="A4" s="5" t="s">
        <v>714</v>
      </c>
      <c r="B4" s="5"/>
      <c r="C4" s="5"/>
      <c r="D4" s="5"/>
      <c r="E4" s="5"/>
      <c r="F4" s="5"/>
      <c r="G4" s="5"/>
      <c r="H4" s="5"/>
      <c r="I4" s="5"/>
      <c r="J4" s="5"/>
      <c r="K4" s="5"/>
      <c r="L4" s="5"/>
    </row>
    <row r="5" spans="1:12" x14ac:dyDescent="0.25">
      <c r="A5" s="484" t="str">
        <f>CONCATENATE("на ",[3]ЗАПОЛНИТЬ!$B$18," ",[3]ЗАПОЛНИТЬ!$C$18)</f>
        <v>на 1 січня 2016</v>
      </c>
      <c r="B5" s="484"/>
      <c r="C5" s="484"/>
      <c r="D5" s="484"/>
      <c r="E5" s="484"/>
      <c r="F5" s="484"/>
      <c r="G5" s="484"/>
      <c r="H5" s="484"/>
      <c r="I5" s="484"/>
      <c r="J5" s="484"/>
      <c r="K5" s="484"/>
      <c r="L5" s="484"/>
    </row>
    <row r="6" spans="1:12" ht="24.75" customHeight="1" x14ac:dyDescent="0.25">
      <c r="A6" s="116" t="s">
        <v>4</v>
      </c>
      <c r="B6" s="15" t="str">
        <f>[3]ЗАПОЛНИТЬ!$B$3</f>
        <v>Відділ освіти Амур-Нижньодніпровської районної у місті Дніпропетровську ради</v>
      </c>
      <c r="C6" s="15"/>
      <c r="D6" s="15"/>
      <c r="E6" s="15"/>
      <c r="F6" s="15"/>
      <c r="G6" s="15"/>
      <c r="H6" s="15"/>
      <c r="I6" s="117" t="str">
        <f>[3]ЗАПОЛНИТЬ!$A$13</f>
        <v>за ЄДРПОУ</v>
      </c>
      <c r="J6" s="117"/>
      <c r="K6" s="288" t="str">
        <f>[3]ЗАПОЛНИТЬ!$B$13</f>
        <v>02142187</v>
      </c>
      <c r="L6" s="290"/>
    </row>
    <row r="7" spans="1:12" x14ac:dyDescent="0.25">
      <c r="A7" s="14" t="s">
        <v>6</v>
      </c>
      <c r="B7" s="289" t="str">
        <f>[3]ЗАПОЛНИТЬ!$B$5</f>
        <v>49023, м. Дніпропетровськ АНД район, пр. Воронцова, 31</v>
      </c>
      <c r="C7" s="289"/>
      <c r="D7" s="289"/>
      <c r="E7" s="289"/>
      <c r="F7" s="289"/>
      <c r="G7" s="289"/>
      <c r="H7" s="289"/>
      <c r="I7" s="117" t="str">
        <f>[3]ЗАПОЛНИТЬ!$A$14</f>
        <v>за КОАТУУ</v>
      </c>
      <c r="J7" s="117"/>
      <c r="K7" s="290">
        <f>[3]ЗАПОЛНИТЬ!$B$14</f>
        <v>1210136300</v>
      </c>
      <c r="L7" s="290"/>
    </row>
    <row r="8" spans="1:12" x14ac:dyDescent="0.25">
      <c r="A8" s="14" t="str">
        <f>[3]Ф.4.3.1.КВК2!$A$11</f>
        <v>Організаційно-правова форма господарювання</v>
      </c>
      <c r="B8" s="291" t="str">
        <f>[3]ЗАПОЛНИТЬ!$D$15</f>
        <v>Орган місцевого самоврядування</v>
      </c>
      <c r="C8" s="291"/>
      <c r="D8" s="291"/>
      <c r="E8" s="291"/>
      <c r="F8" s="291"/>
      <c r="G8" s="291"/>
      <c r="H8" s="291"/>
      <c r="I8" s="117" t="str">
        <f>[3]ЗАПОЛНИТЬ!$A$15</f>
        <v>за КОПФГ</v>
      </c>
      <c r="J8" s="684"/>
      <c r="K8" s="290">
        <f>[3]ЗАПОЛНИТЬ!$B$15</f>
        <v>420</v>
      </c>
      <c r="L8" s="290"/>
    </row>
    <row r="9" spans="1:12" x14ac:dyDescent="0.25">
      <c r="A9" s="21" t="s">
        <v>10</v>
      </c>
      <c r="B9" s="21"/>
      <c r="C9" s="21"/>
      <c r="D9" s="21"/>
      <c r="E9" s="120">
        <f>[3]ЗАПОЛНИТЬ!$H$9</f>
        <v>0</v>
      </c>
      <c r="F9" s="685" t="str">
        <f>IF(E9&gt;0,VLOOKUP(E9,'[3]ДовидникКВК(ГОС)'!A$1:B$65536,2,FALSE),"")</f>
        <v/>
      </c>
      <c r="G9" s="685"/>
      <c r="H9" s="685"/>
      <c r="I9" s="685"/>
      <c r="J9" s="685"/>
      <c r="K9" s="685"/>
      <c r="L9" s="685"/>
    </row>
    <row r="10" spans="1:12" ht="24" customHeight="1" x14ac:dyDescent="0.25">
      <c r="A10" s="21" t="s">
        <v>13</v>
      </c>
      <c r="B10" s="21"/>
      <c r="C10" s="21"/>
      <c r="D10" s="21"/>
      <c r="E10" s="120" t="str">
        <f>[3]ЗАПОЛНИТЬ!$H$10</f>
        <v>10</v>
      </c>
      <c r="F10" s="581" t="str">
        <f>[3]ЗАПОЛНИТЬ!I10</f>
        <v>Орган з питань освіти і науки, молоді</v>
      </c>
      <c r="G10" s="581"/>
      <c r="H10" s="581"/>
      <c r="I10" s="581"/>
      <c r="J10" s="581"/>
      <c r="K10" s="581"/>
      <c r="L10" s="581"/>
    </row>
    <row r="11" spans="1:12" x14ac:dyDescent="0.25">
      <c r="A11" s="486" t="s">
        <v>478</v>
      </c>
      <c r="B11" s="117"/>
      <c r="C11" s="117"/>
      <c r="D11" s="117"/>
      <c r="E11" s="117"/>
      <c r="F11" s="117"/>
      <c r="G11" s="117"/>
      <c r="H11" s="117"/>
      <c r="I11" s="117"/>
      <c r="J11" s="117"/>
      <c r="K11" s="117"/>
      <c r="L11" s="117"/>
    </row>
    <row r="12" spans="1:12" x14ac:dyDescent="0.25">
      <c r="A12" s="117" t="s">
        <v>16</v>
      </c>
      <c r="B12" s="527"/>
      <c r="C12" s="527"/>
      <c r="D12" s="527"/>
      <c r="E12" s="527"/>
      <c r="F12" s="527"/>
      <c r="G12" s="527"/>
      <c r="H12" s="527"/>
      <c r="I12" s="527"/>
      <c r="J12" s="527"/>
      <c r="K12" s="527"/>
      <c r="L12" s="527"/>
    </row>
    <row r="13" spans="1:12" ht="14.4" thickBot="1" x14ac:dyDescent="0.3">
      <c r="A13" s="117" t="s">
        <v>715</v>
      </c>
      <c r="B13" s="527"/>
      <c r="C13" s="527"/>
      <c r="D13" s="527"/>
      <c r="E13" s="527"/>
      <c r="F13" s="527"/>
      <c r="G13" s="527"/>
      <c r="H13" s="527"/>
      <c r="I13" s="527"/>
      <c r="J13" s="527"/>
      <c r="K13" s="527"/>
      <c r="L13" s="527"/>
    </row>
    <row r="14" spans="1:12" ht="15" thickTop="1" thickBot="1" x14ac:dyDescent="0.3">
      <c r="A14" s="686" t="s">
        <v>716</v>
      </c>
      <c r="B14" s="686" t="s">
        <v>104</v>
      </c>
      <c r="C14" s="686" t="s">
        <v>717</v>
      </c>
      <c r="D14" s="686"/>
      <c r="E14" s="686" t="s">
        <v>718</v>
      </c>
      <c r="F14" s="686"/>
      <c r="G14" s="686" t="s">
        <v>719</v>
      </c>
      <c r="H14" s="686"/>
      <c r="I14" s="686" t="s">
        <v>720</v>
      </c>
      <c r="J14" s="686"/>
      <c r="K14" s="686"/>
      <c r="L14" s="686"/>
    </row>
    <row r="15" spans="1:12" ht="24" customHeight="1" thickTop="1" thickBot="1" x14ac:dyDescent="0.3">
      <c r="A15" s="686"/>
      <c r="B15" s="686"/>
      <c r="C15" s="686"/>
      <c r="D15" s="686"/>
      <c r="E15" s="686"/>
      <c r="F15" s="686"/>
      <c r="G15" s="686"/>
      <c r="H15" s="686"/>
      <c r="I15" s="686"/>
      <c r="J15" s="686"/>
      <c r="K15" s="686"/>
      <c r="L15" s="686"/>
    </row>
    <row r="16" spans="1:12" ht="15" thickTop="1" thickBot="1" x14ac:dyDescent="0.3">
      <c r="A16" s="686"/>
      <c r="B16" s="686"/>
      <c r="C16" s="686" t="s">
        <v>109</v>
      </c>
      <c r="D16" s="687" t="s">
        <v>176</v>
      </c>
      <c r="E16" s="686"/>
      <c r="F16" s="686"/>
      <c r="G16" s="686"/>
      <c r="H16" s="686"/>
      <c r="I16" s="686" t="s">
        <v>109</v>
      </c>
      <c r="J16" s="686" t="s">
        <v>721</v>
      </c>
      <c r="K16" s="686" t="s">
        <v>177</v>
      </c>
      <c r="L16" s="686"/>
    </row>
    <row r="17" spans="1:12" ht="15" thickTop="1" thickBot="1" x14ac:dyDescent="0.3">
      <c r="A17" s="686"/>
      <c r="B17" s="686"/>
      <c r="C17" s="686"/>
      <c r="D17" s="686" t="s">
        <v>722</v>
      </c>
      <c r="E17" s="686"/>
      <c r="F17" s="686"/>
      <c r="G17" s="686"/>
      <c r="H17" s="686"/>
      <c r="I17" s="686"/>
      <c r="J17" s="686"/>
      <c r="K17" s="686" t="s">
        <v>109</v>
      </c>
      <c r="L17" s="687" t="s">
        <v>176</v>
      </c>
    </row>
    <row r="18" spans="1:12" ht="49.2" thickTop="1" thickBot="1" x14ac:dyDescent="0.3">
      <c r="A18" s="686"/>
      <c r="B18" s="686"/>
      <c r="C18" s="686"/>
      <c r="D18" s="686"/>
      <c r="E18" s="686"/>
      <c r="F18" s="686"/>
      <c r="G18" s="686"/>
      <c r="H18" s="686"/>
      <c r="I18" s="686"/>
      <c r="J18" s="686"/>
      <c r="K18" s="686"/>
      <c r="L18" s="688" t="s">
        <v>722</v>
      </c>
    </row>
    <row r="19" spans="1:12" ht="15" thickTop="1" thickBot="1" x14ac:dyDescent="0.3">
      <c r="A19" s="689">
        <v>1</v>
      </c>
      <c r="B19" s="689">
        <v>2</v>
      </c>
      <c r="C19" s="689">
        <v>3</v>
      </c>
      <c r="D19" s="689">
        <v>4</v>
      </c>
      <c r="E19" s="690">
        <v>5</v>
      </c>
      <c r="F19" s="690"/>
      <c r="G19" s="690">
        <v>6</v>
      </c>
      <c r="H19" s="690"/>
      <c r="I19" s="689">
        <v>7</v>
      </c>
      <c r="J19" s="689">
        <v>8</v>
      </c>
      <c r="K19" s="689">
        <v>9</v>
      </c>
      <c r="L19" s="689">
        <v>10</v>
      </c>
    </row>
    <row r="20" spans="1:12" ht="18.600000000000001" thickTop="1" thickBot="1" x14ac:dyDescent="0.35">
      <c r="A20" s="691" t="s">
        <v>199</v>
      </c>
      <c r="B20" s="692">
        <v>2210</v>
      </c>
      <c r="C20" s="441" t="s">
        <v>11</v>
      </c>
      <c r="D20" s="441" t="s">
        <v>11</v>
      </c>
      <c r="E20" s="693" t="s">
        <v>11</v>
      </c>
      <c r="F20" s="693"/>
      <c r="G20" s="693" t="s">
        <v>11</v>
      </c>
      <c r="H20" s="693"/>
      <c r="I20" s="441">
        <v>4221.04</v>
      </c>
      <c r="J20" s="441"/>
      <c r="K20" s="441" t="s">
        <v>11</v>
      </c>
      <c r="L20" s="441" t="s">
        <v>11</v>
      </c>
    </row>
    <row r="21" spans="1:12" ht="18.600000000000001" thickTop="1" thickBot="1" x14ac:dyDescent="0.35">
      <c r="A21" s="691" t="s">
        <v>163</v>
      </c>
      <c r="B21" s="692">
        <v>2210</v>
      </c>
      <c r="C21" s="441" t="s">
        <v>11</v>
      </c>
      <c r="D21" s="441" t="s">
        <v>11</v>
      </c>
      <c r="E21" s="693" t="s">
        <v>11</v>
      </c>
      <c r="F21" s="693"/>
      <c r="G21" s="693" t="s">
        <v>11</v>
      </c>
      <c r="H21" s="693"/>
      <c r="I21" s="441">
        <v>981.8</v>
      </c>
      <c r="J21" s="441"/>
      <c r="K21" s="441" t="s">
        <v>11</v>
      </c>
      <c r="L21" s="441" t="s">
        <v>11</v>
      </c>
    </row>
    <row r="22" spans="1:12" ht="18.600000000000001" thickTop="1" thickBot="1" x14ac:dyDescent="0.35">
      <c r="A22" s="694" t="s">
        <v>11</v>
      </c>
      <c r="B22" s="694"/>
      <c r="C22" s="441" t="s">
        <v>11</v>
      </c>
      <c r="D22" s="441" t="s">
        <v>11</v>
      </c>
      <c r="E22" s="693" t="s">
        <v>11</v>
      </c>
      <c r="F22" s="693"/>
      <c r="G22" s="693" t="s">
        <v>11</v>
      </c>
      <c r="H22" s="693"/>
      <c r="I22" s="441" t="s">
        <v>11</v>
      </c>
      <c r="J22" s="441" t="s">
        <v>11</v>
      </c>
      <c r="K22" s="441" t="s">
        <v>11</v>
      </c>
      <c r="L22" s="441" t="s">
        <v>11</v>
      </c>
    </row>
    <row r="23" spans="1:12" ht="18.600000000000001" thickTop="1" thickBot="1" x14ac:dyDescent="0.35">
      <c r="A23" s="694" t="s">
        <v>11</v>
      </c>
      <c r="B23" s="694"/>
      <c r="C23" s="441" t="s">
        <v>11</v>
      </c>
      <c r="D23" s="441" t="s">
        <v>11</v>
      </c>
      <c r="E23" s="693" t="s">
        <v>11</v>
      </c>
      <c r="F23" s="693"/>
      <c r="G23" s="693" t="s">
        <v>11</v>
      </c>
      <c r="H23" s="693"/>
      <c r="I23" s="441" t="s">
        <v>11</v>
      </c>
      <c r="J23" s="441" t="s">
        <v>11</v>
      </c>
      <c r="K23" s="441" t="s">
        <v>11</v>
      </c>
      <c r="L23" s="441" t="s">
        <v>11</v>
      </c>
    </row>
    <row r="24" spans="1:12" ht="19.2" thickTop="1" thickBot="1" x14ac:dyDescent="0.35">
      <c r="A24" s="695" t="s">
        <v>503</v>
      </c>
      <c r="B24" s="696"/>
      <c r="C24" s="697" t="str">
        <f>IF(SUM('[3]Ф.7(ЗФ).ЗВЕД'!$D$27)&gt;0,SUM('[3]Ф.7(ЗФ).ЗВЕД'!$D$27),"-")</f>
        <v>-</v>
      </c>
      <c r="D24" s="697" t="str">
        <f>IF(SUM(D20:D23)&gt;0,SUM(D20:D23),"-")</f>
        <v>-</v>
      </c>
      <c r="E24" s="698" t="str">
        <f>IF(SUM(E20:F23)&gt;0,SUM(E20:F23),"-")</f>
        <v>-</v>
      </c>
      <c r="F24" s="698"/>
      <c r="G24" s="698" t="str">
        <f>IF(SUM('[3]Ф.7(ЗФ).ЗВЕД'!$G$27)&gt;0,SUM('[3]Ф.7(ЗФ).ЗВЕД'!$G$27),"-")</f>
        <v>-</v>
      </c>
      <c r="H24" s="698"/>
      <c r="I24" s="697">
        <v>5202.84</v>
      </c>
      <c r="J24" s="697"/>
      <c r="K24" s="697">
        <f>'[3]Ф.7(ЗФ).ЗВЕД'!$F$27</f>
        <v>0</v>
      </c>
      <c r="L24" s="697" t="str">
        <f>IF(SUM(L20:L23)&gt;0,SUM(L20:L23),"-")</f>
        <v>-</v>
      </c>
    </row>
    <row r="25" spans="1:12" ht="9.75" customHeight="1" thickTop="1" x14ac:dyDescent="0.25"/>
    <row r="26" spans="1:12" x14ac:dyDescent="0.25">
      <c r="A26" s="352" t="str">
        <f>[3]ЗАПОЛНИТЬ!$F$30</f>
        <v>Начальник</v>
      </c>
      <c r="B26" s="398"/>
      <c r="C26" s="76"/>
      <c r="D26" s="110" t="str">
        <f>[3]ЗАПОЛНИТЬ!$F$26</f>
        <v>Л. О. Темченко</v>
      </c>
      <c r="E26" s="110"/>
      <c r="F26" s="110"/>
    </row>
    <row r="27" spans="1:12" x14ac:dyDescent="0.25">
      <c r="A27" s="352"/>
      <c r="B27" s="79" t="s">
        <v>97</v>
      </c>
      <c r="C27" s="76"/>
      <c r="D27" s="434" t="s">
        <v>98</v>
      </c>
      <c r="E27" s="84"/>
    </row>
    <row r="28" spans="1:12" x14ac:dyDescent="0.25">
      <c r="A28" s="352" t="str">
        <f>[3]ЗАПОЛНИТЬ!$F$31</f>
        <v>Головний бухгалтер</v>
      </c>
      <c r="B28" s="398"/>
      <c r="C28" s="76"/>
      <c r="D28" s="110" t="str">
        <f>[3]ЗАПОЛНИТЬ!$F$28</f>
        <v>А. М. Трусевич</v>
      </c>
      <c r="E28" s="110"/>
      <c r="F28" s="110"/>
    </row>
    <row r="29" spans="1:12" x14ac:dyDescent="0.25">
      <c r="B29" s="79" t="s">
        <v>97</v>
      </c>
      <c r="D29" s="434" t="s">
        <v>98</v>
      </c>
      <c r="E29" s="84"/>
    </row>
    <row r="30" spans="1:12" x14ac:dyDescent="0.25">
      <c r="A30" s="3" t="str">
        <f>[3]ЗАПОЛНИТЬ!$C$19</f>
        <v>"12" січня 2016</v>
      </c>
    </row>
    <row r="31" spans="1:12" x14ac:dyDescent="0.25">
      <c r="A31" s="562" t="s">
        <v>193</v>
      </c>
    </row>
  </sheetData>
  <mergeCells count="40">
    <mergeCell ref="E23:F23"/>
    <mergeCell ref="G23:H23"/>
    <mergeCell ref="E24:F24"/>
    <mergeCell ref="G24:H24"/>
    <mergeCell ref="D26:F26"/>
    <mergeCell ref="D28:F28"/>
    <mergeCell ref="E20:F20"/>
    <mergeCell ref="G20:H20"/>
    <mergeCell ref="E21:F21"/>
    <mergeCell ref="G21:H21"/>
    <mergeCell ref="E22:F22"/>
    <mergeCell ref="G22:H22"/>
    <mergeCell ref="J16:J18"/>
    <mergeCell ref="K16:L16"/>
    <mergeCell ref="D17:D18"/>
    <mergeCell ref="K17:K18"/>
    <mergeCell ref="E19:F19"/>
    <mergeCell ref="G19:H19"/>
    <mergeCell ref="A10:D10"/>
    <mergeCell ref="F10:L10"/>
    <mergeCell ref="A14:A18"/>
    <mergeCell ref="B14:B18"/>
    <mergeCell ref="C14:D15"/>
    <mergeCell ref="E14:F18"/>
    <mergeCell ref="G14:H18"/>
    <mergeCell ref="I14:L15"/>
    <mergeCell ref="C16:C18"/>
    <mergeCell ref="I16:I18"/>
    <mergeCell ref="B7:H7"/>
    <mergeCell ref="K7:L7"/>
    <mergeCell ref="B8:H8"/>
    <mergeCell ref="K8:L8"/>
    <mergeCell ref="A9:D9"/>
    <mergeCell ref="F9:L9"/>
    <mergeCell ref="H1:L2"/>
    <mergeCell ref="A3:L3"/>
    <mergeCell ref="A4:L4"/>
    <mergeCell ref="A5:L5"/>
    <mergeCell ref="B6:H6"/>
    <mergeCell ref="K6:L6"/>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XFD1048576"/>
    </sheetView>
  </sheetViews>
  <sheetFormatPr defaultColWidth="9.109375" defaultRowHeight="13.8" x14ac:dyDescent="0.25"/>
  <cols>
    <col min="1" max="1" width="38.5546875" style="3" customWidth="1"/>
    <col min="2" max="10" width="9.109375" style="3" customWidth="1"/>
    <col min="11" max="11" width="9.5546875" style="3" customWidth="1"/>
    <col min="12" max="256" width="9.109375" style="3"/>
    <col min="257" max="257" width="38.5546875" style="3" customWidth="1"/>
    <col min="258" max="266" width="9.109375" style="3" customWidth="1"/>
    <col min="267" max="267" width="9.5546875" style="3" customWidth="1"/>
    <col min="268" max="512" width="9.109375" style="3"/>
    <col min="513" max="513" width="38.5546875" style="3" customWidth="1"/>
    <col min="514" max="522" width="9.109375" style="3" customWidth="1"/>
    <col min="523" max="523" width="9.5546875" style="3" customWidth="1"/>
    <col min="524" max="768" width="9.109375" style="3"/>
    <col min="769" max="769" width="38.5546875" style="3" customWidth="1"/>
    <col min="770" max="778" width="9.109375" style="3" customWidth="1"/>
    <col min="779" max="779" width="9.5546875" style="3" customWidth="1"/>
    <col min="780" max="1024" width="9.109375" style="3"/>
    <col min="1025" max="1025" width="38.5546875" style="3" customWidth="1"/>
    <col min="1026" max="1034" width="9.109375" style="3" customWidth="1"/>
    <col min="1035" max="1035" width="9.5546875" style="3" customWidth="1"/>
    <col min="1036" max="1280" width="9.109375" style="3"/>
    <col min="1281" max="1281" width="38.5546875" style="3" customWidth="1"/>
    <col min="1282" max="1290" width="9.109375" style="3" customWidth="1"/>
    <col min="1291" max="1291" width="9.5546875" style="3" customWidth="1"/>
    <col min="1292" max="1536" width="9.109375" style="3"/>
    <col min="1537" max="1537" width="38.5546875" style="3" customWidth="1"/>
    <col min="1538" max="1546" width="9.109375" style="3" customWidth="1"/>
    <col min="1547" max="1547" width="9.5546875" style="3" customWidth="1"/>
    <col min="1548" max="1792" width="9.109375" style="3"/>
    <col min="1793" max="1793" width="38.5546875" style="3" customWidth="1"/>
    <col min="1794" max="1802" width="9.109375" style="3" customWidth="1"/>
    <col min="1803" max="1803" width="9.5546875" style="3" customWidth="1"/>
    <col min="1804" max="2048" width="9.109375" style="3"/>
    <col min="2049" max="2049" width="38.5546875" style="3" customWidth="1"/>
    <col min="2050" max="2058" width="9.109375" style="3" customWidth="1"/>
    <col min="2059" max="2059" width="9.5546875" style="3" customWidth="1"/>
    <col min="2060" max="2304" width="9.109375" style="3"/>
    <col min="2305" max="2305" width="38.5546875" style="3" customWidth="1"/>
    <col min="2306" max="2314" width="9.109375" style="3" customWidth="1"/>
    <col min="2315" max="2315" width="9.5546875" style="3" customWidth="1"/>
    <col min="2316" max="2560" width="9.109375" style="3"/>
    <col min="2561" max="2561" width="38.5546875" style="3" customWidth="1"/>
    <col min="2562" max="2570" width="9.109375" style="3" customWidth="1"/>
    <col min="2571" max="2571" width="9.5546875" style="3" customWidth="1"/>
    <col min="2572" max="2816" width="9.109375" style="3"/>
    <col min="2817" max="2817" width="38.5546875" style="3" customWidth="1"/>
    <col min="2818" max="2826" width="9.109375" style="3" customWidth="1"/>
    <col min="2827" max="2827" width="9.5546875" style="3" customWidth="1"/>
    <col min="2828" max="3072" width="9.109375" style="3"/>
    <col min="3073" max="3073" width="38.5546875" style="3" customWidth="1"/>
    <col min="3074" max="3082" width="9.109375" style="3" customWidth="1"/>
    <col min="3083" max="3083" width="9.5546875" style="3" customWidth="1"/>
    <col min="3084" max="3328" width="9.109375" style="3"/>
    <col min="3329" max="3329" width="38.5546875" style="3" customWidth="1"/>
    <col min="3330" max="3338" width="9.109375" style="3" customWidth="1"/>
    <col min="3339" max="3339" width="9.5546875" style="3" customWidth="1"/>
    <col min="3340" max="3584" width="9.109375" style="3"/>
    <col min="3585" max="3585" width="38.5546875" style="3" customWidth="1"/>
    <col min="3586" max="3594" width="9.109375" style="3" customWidth="1"/>
    <col min="3595" max="3595" width="9.5546875" style="3" customWidth="1"/>
    <col min="3596" max="3840" width="9.109375" style="3"/>
    <col min="3841" max="3841" width="38.5546875" style="3" customWidth="1"/>
    <col min="3842" max="3850" width="9.109375" style="3" customWidth="1"/>
    <col min="3851" max="3851" width="9.5546875" style="3" customWidth="1"/>
    <col min="3852" max="4096" width="9.109375" style="3"/>
    <col min="4097" max="4097" width="38.5546875" style="3" customWidth="1"/>
    <col min="4098" max="4106" width="9.109375" style="3" customWidth="1"/>
    <col min="4107" max="4107" width="9.5546875" style="3" customWidth="1"/>
    <col min="4108" max="4352" width="9.109375" style="3"/>
    <col min="4353" max="4353" width="38.5546875" style="3" customWidth="1"/>
    <col min="4354" max="4362" width="9.109375" style="3" customWidth="1"/>
    <col min="4363" max="4363" width="9.5546875" style="3" customWidth="1"/>
    <col min="4364" max="4608" width="9.109375" style="3"/>
    <col min="4609" max="4609" width="38.5546875" style="3" customWidth="1"/>
    <col min="4610" max="4618" width="9.109375" style="3" customWidth="1"/>
    <col min="4619" max="4619" width="9.5546875" style="3" customWidth="1"/>
    <col min="4620" max="4864" width="9.109375" style="3"/>
    <col min="4865" max="4865" width="38.5546875" style="3" customWidth="1"/>
    <col min="4866" max="4874" width="9.109375" style="3" customWidth="1"/>
    <col min="4875" max="4875" width="9.5546875" style="3" customWidth="1"/>
    <col min="4876" max="5120" width="9.109375" style="3"/>
    <col min="5121" max="5121" width="38.5546875" style="3" customWidth="1"/>
    <col min="5122" max="5130" width="9.109375" style="3" customWidth="1"/>
    <col min="5131" max="5131" width="9.5546875" style="3" customWidth="1"/>
    <col min="5132" max="5376" width="9.109375" style="3"/>
    <col min="5377" max="5377" width="38.5546875" style="3" customWidth="1"/>
    <col min="5378" max="5386" width="9.109375" style="3" customWidth="1"/>
    <col min="5387" max="5387" width="9.5546875" style="3" customWidth="1"/>
    <col min="5388" max="5632" width="9.109375" style="3"/>
    <col min="5633" max="5633" width="38.5546875" style="3" customWidth="1"/>
    <col min="5634" max="5642" width="9.109375" style="3" customWidth="1"/>
    <col min="5643" max="5643" width="9.5546875" style="3" customWidth="1"/>
    <col min="5644" max="5888" width="9.109375" style="3"/>
    <col min="5889" max="5889" width="38.5546875" style="3" customWidth="1"/>
    <col min="5890" max="5898" width="9.109375" style="3" customWidth="1"/>
    <col min="5899" max="5899" width="9.5546875" style="3" customWidth="1"/>
    <col min="5900" max="6144" width="9.109375" style="3"/>
    <col min="6145" max="6145" width="38.5546875" style="3" customWidth="1"/>
    <col min="6146" max="6154" width="9.109375" style="3" customWidth="1"/>
    <col min="6155" max="6155" width="9.5546875" style="3" customWidth="1"/>
    <col min="6156" max="6400" width="9.109375" style="3"/>
    <col min="6401" max="6401" width="38.5546875" style="3" customWidth="1"/>
    <col min="6402" max="6410" width="9.109375" style="3" customWidth="1"/>
    <col min="6411" max="6411" width="9.5546875" style="3" customWidth="1"/>
    <col min="6412" max="6656" width="9.109375" style="3"/>
    <col min="6657" max="6657" width="38.5546875" style="3" customWidth="1"/>
    <col min="6658" max="6666" width="9.109375" style="3" customWidth="1"/>
    <col min="6667" max="6667" width="9.5546875" style="3" customWidth="1"/>
    <col min="6668" max="6912" width="9.109375" style="3"/>
    <col min="6913" max="6913" width="38.5546875" style="3" customWidth="1"/>
    <col min="6914" max="6922" width="9.109375" style="3" customWidth="1"/>
    <col min="6923" max="6923" width="9.5546875" style="3" customWidth="1"/>
    <col min="6924" max="7168" width="9.109375" style="3"/>
    <col min="7169" max="7169" width="38.5546875" style="3" customWidth="1"/>
    <col min="7170" max="7178" width="9.109375" style="3" customWidth="1"/>
    <col min="7179" max="7179" width="9.5546875" style="3" customWidth="1"/>
    <col min="7180" max="7424" width="9.109375" style="3"/>
    <col min="7425" max="7425" width="38.5546875" style="3" customWidth="1"/>
    <col min="7426" max="7434" width="9.109375" style="3" customWidth="1"/>
    <col min="7435" max="7435" width="9.5546875" style="3" customWidth="1"/>
    <col min="7436" max="7680" width="9.109375" style="3"/>
    <col min="7681" max="7681" width="38.5546875" style="3" customWidth="1"/>
    <col min="7682" max="7690" width="9.109375" style="3" customWidth="1"/>
    <col min="7691" max="7691" width="9.5546875" style="3" customWidth="1"/>
    <col min="7692" max="7936" width="9.109375" style="3"/>
    <col min="7937" max="7937" width="38.5546875" style="3" customWidth="1"/>
    <col min="7938" max="7946" width="9.109375" style="3" customWidth="1"/>
    <col min="7947" max="7947" width="9.5546875" style="3" customWidth="1"/>
    <col min="7948" max="8192" width="9.109375" style="3"/>
    <col min="8193" max="8193" width="38.5546875" style="3" customWidth="1"/>
    <col min="8194" max="8202" width="9.109375" style="3" customWidth="1"/>
    <col min="8203" max="8203" width="9.5546875" style="3" customWidth="1"/>
    <col min="8204" max="8448" width="9.109375" style="3"/>
    <col min="8449" max="8449" width="38.5546875" style="3" customWidth="1"/>
    <col min="8450" max="8458" width="9.109375" style="3" customWidth="1"/>
    <col min="8459" max="8459" width="9.5546875" style="3" customWidth="1"/>
    <col min="8460" max="8704" width="9.109375" style="3"/>
    <col min="8705" max="8705" width="38.5546875" style="3" customWidth="1"/>
    <col min="8706" max="8714" width="9.109375" style="3" customWidth="1"/>
    <col min="8715" max="8715" width="9.5546875" style="3" customWidth="1"/>
    <col min="8716" max="8960" width="9.109375" style="3"/>
    <col min="8961" max="8961" width="38.5546875" style="3" customWidth="1"/>
    <col min="8962" max="8970" width="9.109375" style="3" customWidth="1"/>
    <col min="8971" max="8971" width="9.5546875" style="3" customWidth="1"/>
    <col min="8972" max="9216" width="9.109375" style="3"/>
    <col min="9217" max="9217" width="38.5546875" style="3" customWidth="1"/>
    <col min="9218" max="9226" width="9.109375" style="3" customWidth="1"/>
    <col min="9227" max="9227" width="9.5546875" style="3" customWidth="1"/>
    <col min="9228" max="9472" width="9.109375" style="3"/>
    <col min="9473" max="9473" width="38.5546875" style="3" customWidth="1"/>
    <col min="9474" max="9482" width="9.109375" style="3" customWidth="1"/>
    <col min="9483" max="9483" width="9.5546875" style="3" customWidth="1"/>
    <col min="9484" max="9728" width="9.109375" style="3"/>
    <col min="9729" max="9729" width="38.5546875" style="3" customWidth="1"/>
    <col min="9730" max="9738" width="9.109375" style="3" customWidth="1"/>
    <col min="9739" max="9739" width="9.5546875" style="3" customWidth="1"/>
    <col min="9740" max="9984" width="9.109375" style="3"/>
    <col min="9985" max="9985" width="38.5546875" style="3" customWidth="1"/>
    <col min="9986" max="9994" width="9.109375" style="3" customWidth="1"/>
    <col min="9995" max="9995" width="9.5546875" style="3" customWidth="1"/>
    <col min="9996" max="10240" width="9.109375" style="3"/>
    <col min="10241" max="10241" width="38.5546875" style="3" customWidth="1"/>
    <col min="10242" max="10250" width="9.109375" style="3" customWidth="1"/>
    <col min="10251" max="10251" width="9.5546875" style="3" customWidth="1"/>
    <col min="10252" max="10496" width="9.109375" style="3"/>
    <col min="10497" max="10497" width="38.5546875" style="3" customWidth="1"/>
    <col min="10498" max="10506" width="9.109375" style="3" customWidth="1"/>
    <col min="10507" max="10507" width="9.5546875" style="3" customWidth="1"/>
    <col min="10508" max="10752" width="9.109375" style="3"/>
    <col min="10753" max="10753" width="38.5546875" style="3" customWidth="1"/>
    <col min="10754" max="10762" width="9.109375" style="3" customWidth="1"/>
    <col min="10763" max="10763" width="9.5546875" style="3" customWidth="1"/>
    <col min="10764" max="11008" width="9.109375" style="3"/>
    <col min="11009" max="11009" width="38.5546875" style="3" customWidth="1"/>
    <col min="11010" max="11018" width="9.109375" style="3" customWidth="1"/>
    <col min="11019" max="11019" width="9.5546875" style="3" customWidth="1"/>
    <col min="11020" max="11264" width="9.109375" style="3"/>
    <col min="11265" max="11265" width="38.5546875" style="3" customWidth="1"/>
    <col min="11266" max="11274" width="9.109375" style="3" customWidth="1"/>
    <col min="11275" max="11275" width="9.5546875" style="3" customWidth="1"/>
    <col min="11276" max="11520" width="9.109375" style="3"/>
    <col min="11521" max="11521" width="38.5546875" style="3" customWidth="1"/>
    <col min="11522" max="11530" width="9.109375" style="3" customWidth="1"/>
    <col min="11531" max="11531" width="9.5546875" style="3" customWidth="1"/>
    <col min="11532" max="11776" width="9.109375" style="3"/>
    <col min="11777" max="11777" width="38.5546875" style="3" customWidth="1"/>
    <col min="11778" max="11786" width="9.109375" style="3" customWidth="1"/>
    <col min="11787" max="11787" width="9.5546875" style="3" customWidth="1"/>
    <col min="11788" max="12032" width="9.109375" style="3"/>
    <col min="12033" max="12033" width="38.5546875" style="3" customWidth="1"/>
    <col min="12034" max="12042" width="9.109375" style="3" customWidth="1"/>
    <col min="12043" max="12043" width="9.5546875" style="3" customWidth="1"/>
    <col min="12044" max="12288" width="9.109375" style="3"/>
    <col min="12289" max="12289" width="38.5546875" style="3" customWidth="1"/>
    <col min="12290" max="12298" width="9.109375" style="3" customWidth="1"/>
    <col min="12299" max="12299" width="9.5546875" style="3" customWidth="1"/>
    <col min="12300" max="12544" width="9.109375" style="3"/>
    <col min="12545" max="12545" width="38.5546875" style="3" customWidth="1"/>
    <col min="12546" max="12554" width="9.109375" style="3" customWidth="1"/>
    <col min="12555" max="12555" width="9.5546875" style="3" customWidth="1"/>
    <col min="12556" max="12800" width="9.109375" style="3"/>
    <col min="12801" max="12801" width="38.5546875" style="3" customWidth="1"/>
    <col min="12802" max="12810" width="9.109375" style="3" customWidth="1"/>
    <col min="12811" max="12811" width="9.5546875" style="3" customWidth="1"/>
    <col min="12812" max="13056" width="9.109375" style="3"/>
    <col min="13057" max="13057" width="38.5546875" style="3" customWidth="1"/>
    <col min="13058" max="13066" width="9.109375" style="3" customWidth="1"/>
    <col min="13067" max="13067" width="9.5546875" style="3" customWidth="1"/>
    <col min="13068" max="13312" width="9.109375" style="3"/>
    <col min="13313" max="13313" width="38.5546875" style="3" customWidth="1"/>
    <col min="13314" max="13322" width="9.109375" style="3" customWidth="1"/>
    <col min="13323" max="13323" width="9.5546875" style="3" customWidth="1"/>
    <col min="13324" max="13568" width="9.109375" style="3"/>
    <col min="13569" max="13569" width="38.5546875" style="3" customWidth="1"/>
    <col min="13570" max="13578" width="9.109375" style="3" customWidth="1"/>
    <col min="13579" max="13579" width="9.5546875" style="3" customWidth="1"/>
    <col min="13580" max="13824" width="9.109375" style="3"/>
    <col min="13825" max="13825" width="38.5546875" style="3" customWidth="1"/>
    <col min="13826" max="13834" width="9.109375" style="3" customWidth="1"/>
    <col min="13835" max="13835" width="9.5546875" style="3" customWidth="1"/>
    <col min="13836" max="14080" width="9.109375" style="3"/>
    <col min="14081" max="14081" width="38.5546875" style="3" customWidth="1"/>
    <col min="14082" max="14090" width="9.109375" style="3" customWidth="1"/>
    <col min="14091" max="14091" width="9.5546875" style="3" customWidth="1"/>
    <col min="14092" max="14336" width="9.109375" style="3"/>
    <col min="14337" max="14337" width="38.5546875" style="3" customWidth="1"/>
    <col min="14338" max="14346" width="9.109375" style="3" customWidth="1"/>
    <col min="14347" max="14347" width="9.5546875" style="3" customWidth="1"/>
    <col min="14348" max="14592" width="9.109375" style="3"/>
    <col min="14593" max="14593" width="38.5546875" style="3" customWidth="1"/>
    <col min="14594" max="14602" width="9.109375" style="3" customWidth="1"/>
    <col min="14603" max="14603" width="9.5546875" style="3" customWidth="1"/>
    <col min="14604" max="14848" width="9.109375" style="3"/>
    <col min="14849" max="14849" width="38.5546875" style="3" customWidth="1"/>
    <col min="14850" max="14858" width="9.109375" style="3" customWidth="1"/>
    <col min="14859" max="14859" width="9.5546875" style="3" customWidth="1"/>
    <col min="14860" max="15104" width="9.109375" style="3"/>
    <col min="15105" max="15105" width="38.5546875" style="3" customWidth="1"/>
    <col min="15106" max="15114" width="9.109375" style="3" customWidth="1"/>
    <col min="15115" max="15115" width="9.5546875" style="3" customWidth="1"/>
    <col min="15116" max="15360" width="9.109375" style="3"/>
    <col min="15361" max="15361" width="38.5546875" style="3" customWidth="1"/>
    <col min="15362" max="15370" width="9.109375" style="3" customWidth="1"/>
    <col min="15371" max="15371" width="9.5546875" style="3" customWidth="1"/>
    <col min="15372" max="15616" width="9.109375" style="3"/>
    <col min="15617" max="15617" width="38.5546875" style="3" customWidth="1"/>
    <col min="15618" max="15626" width="9.109375" style="3" customWidth="1"/>
    <col min="15627" max="15627" width="9.5546875" style="3" customWidth="1"/>
    <col min="15628" max="15872" width="9.109375" style="3"/>
    <col min="15873" max="15873" width="38.5546875" style="3" customWidth="1"/>
    <col min="15874" max="15882" width="9.109375" style="3" customWidth="1"/>
    <col min="15883" max="15883" width="9.5546875" style="3" customWidth="1"/>
    <col min="15884" max="16128" width="9.109375" style="3"/>
    <col min="16129" max="16129" width="38.5546875" style="3" customWidth="1"/>
    <col min="16130" max="16138" width="9.109375" style="3" customWidth="1"/>
    <col min="16139" max="16139" width="9.5546875" style="3" customWidth="1"/>
    <col min="16140" max="16384" width="9.109375" style="3"/>
  </cols>
  <sheetData>
    <row r="1" spans="1:12" x14ac:dyDescent="0.25">
      <c r="G1" s="527"/>
      <c r="H1" s="285" t="s">
        <v>713</v>
      </c>
      <c r="I1" s="286"/>
      <c r="J1" s="286"/>
      <c r="K1" s="286"/>
      <c r="L1" s="286"/>
    </row>
    <row r="2" spans="1:12" ht="33.75" customHeight="1" x14ac:dyDescent="0.25">
      <c r="G2" s="527"/>
      <c r="H2" s="286"/>
      <c r="I2" s="286"/>
      <c r="J2" s="286"/>
      <c r="K2" s="286"/>
      <c r="L2" s="286"/>
    </row>
    <row r="3" spans="1:12" x14ac:dyDescent="0.25">
      <c r="A3" s="5" t="s">
        <v>475</v>
      </c>
      <c r="B3" s="5"/>
      <c r="C3" s="5"/>
      <c r="D3" s="5"/>
      <c r="E3" s="5"/>
      <c r="F3" s="5"/>
      <c r="G3" s="5"/>
      <c r="H3" s="5"/>
      <c r="I3" s="5"/>
      <c r="J3" s="5"/>
      <c r="K3" s="5"/>
      <c r="L3" s="5"/>
    </row>
    <row r="4" spans="1:12" x14ac:dyDescent="0.25">
      <c r="A4" s="5" t="s">
        <v>714</v>
      </c>
      <c r="B4" s="5"/>
      <c r="C4" s="5"/>
      <c r="D4" s="5"/>
      <c r="E4" s="5"/>
      <c r="F4" s="5"/>
      <c r="G4" s="5"/>
      <c r="H4" s="5"/>
      <c r="I4" s="5"/>
      <c r="J4" s="5"/>
      <c r="K4" s="5"/>
      <c r="L4" s="5"/>
    </row>
    <row r="5" spans="1:12" x14ac:dyDescent="0.25">
      <c r="A5" s="484" t="str">
        <f>CONCATENATE("на ",[3]ЗАПОЛНИТЬ!$B$18," ",[3]ЗАПОЛНИТЬ!$C$18)</f>
        <v>на 1 січня 2016</v>
      </c>
      <c r="B5" s="484"/>
      <c r="C5" s="484"/>
      <c r="D5" s="484"/>
      <c r="E5" s="484"/>
      <c r="F5" s="484"/>
      <c r="G5" s="484"/>
      <c r="H5" s="484"/>
      <c r="I5" s="484"/>
      <c r="J5" s="484"/>
      <c r="K5" s="484"/>
      <c r="L5" s="484"/>
    </row>
    <row r="6" spans="1:12" ht="22.5" customHeight="1" x14ac:dyDescent="0.25">
      <c r="A6" s="116" t="s">
        <v>4</v>
      </c>
      <c r="B6" s="15" t="str">
        <f>[3]ЗАПОЛНИТЬ!$B$3</f>
        <v>Відділ освіти Амур-Нижньодніпровської районної у місті Дніпропетровську ради</v>
      </c>
      <c r="C6" s="15"/>
      <c r="D6" s="15"/>
      <c r="E6" s="15"/>
      <c r="F6" s="15"/>
      <c r="G6" s="15"/>
      <c r="H6" s="15"/>
      <c r="I6" s="117" t="str">
        <f>[3]ЗАПОЛНИТЬ!$A$13</f>
        <v>за ЄДРПОУ</v>
      </c>
      <c r="J6" s="117"/>
      <c r="K6" s="288" t="str">
        <f>[3]ЗАПОЛНИТЬ!$B$13</f>
        <v>02142187</v>
      </c>
      <c r="L6" s="290"/>
    </row>
    <row r="7" spans="1:12" x14ac:dyDescent="0.25">
      <c r="A7" s="14" t="s">
        <v>6</v>
      </c>
      <c r="B7" s="289" t="str">
        <f>[3]ЗАПОЛНИТЬ!$B$5</f>
        <v>49023, м. Дніпропетровськ АНД район, пр. Воронцова, 31</v>
      </c>
      <c r="C7" s="289"/>
      <c r="D7" s="289"/>
      <c r="E7" s="289"/>
      <c r="F7" s="289"/>
      <c r="G7" s="289"/>
      <c r="H7" s="289"/>
      <c r="I7" s="117" t="str">
        <f>[3]ЗАПОЛНИТЬ!$A$14</f>
        <v>за КОАТУУ</v>
      </c>
      <c r="J7" s="117"/>
      <c r="K7" s="290">
        <f>[3]ЗАПОЛНИТЬ!$B$14</f>
        <v>1210136300</v>
      </c>
      <c r="L7" s="290"/>
    </row>
    <row r="8" spans="1:12" x14ac:dyDescent="0.25">
      <c r="A8" s="14" t="str">
        <f>[3]Ф.4.3.1.КВК2!$A$11</f>
        <v>Організаційно-правова форма господарювання</v>
      </c>
      <c r="B8" s="291" t="str">
        <f>[3]ЗАПОЛНИТЬ!$D$15</f>
        <v>Орган місцевого самоврядування</v>
      </c>
      <c r="C8" s="291"/>
      <c r="D8" s="291"/>
      <c r="E8" s="291"/>
      <c r="F8" s="291"/>
      <c r="G8" s="291"/>
      <c r="H8" s="291"/>
      <c r="I8" s="117" t="str">
        <f>[3]ЗАПОЛНИТЬ!$A$15</f>
        <v>за КОПФГ</v>
      </c>
      <c r="J8" s="684"/>
      <c r="K8" s="290">
        <f>[3]ЗАПОЛНИТЬ!$B$15</f>
        <v>420</v>
      </c>
      <c r="L8" s="290"/>
    </row>
    <row r="9" spans="1:12" x14ac:dyDescent="0.25">
      <c r="A9" s="21" t="s">
        <v>10</v>
      </c>
      <c r="B9" s="21"/>
      <c r="C9" s="21"/>
      <c r="D9" s="21"/>
      <c r="E9" s="120">
        <f>[3]ЗАПОЛНИТЬ!$H$9</f>
        <v>0</v>
      </c>
      <c r="F9" s="699" t="str">
        <f>IF(E9&gt;0,VLOOKUP(E9,'[3]ДовидникКВК(ГОС)'!A$1:B$65536,2,FALSE),"")</f>
        <v/>
      </c>
      <c r="G9" s="699"/>
      <c r="H9" s="699"/>
      <c r="I9" s="699"/>
      <c r="J9" s="699"/>
      <c r="K9" s="699"/>
      <c r="L9" s="699"/>
    </row>
    <row r="10" spans="1:12" x14ac:dyDescent="0.25">
      <c r="A10" s="21" t="s">
        <v>13</v>
      </c>
      <c r="B10" s="21"/>
      <c r="C10" s="21"/>
      <c r="D10" s="21"/>
      <c r="E10" s="120" t="str">
        <f>[3]ЗАПОЛНИТЬ!$H$10</f>
        <v>10</v>
      </c>
      <c r="F10" s="581" t="str">
        <f>[3]ЗАПОЛНИТЬ!I10</f>
        <v>Орган з питань освіти і науки, молоді</v>
      </c>
      <c r="G10" s="581"/>
      <c r="H10" s="581"/>
      <c r="I10" s="581"/>
      <c r="J10" s="581"/>
      <c r="K10" s="581"/>
      <c r="L10" s="581"/>
    </row>
    <row r="11" spans="1:12" x14ac:dyDescent="0.25">
      <c r="A11" s="486" t="s">
        <v>478</v>
      </c>
      <c r="B11" s="117"/>
      <c r="C11" s="117"/>
      <c r="D11" s="117"/>
      <c r="E11" s="117"/>
      <c r="F11" s="117"/>
      <c r="G11" s="117"/>
      <c r="H11" s="117"/>
      <c r="I11" s="117"/>
      <c r="J11" s="117"/>
      <c r="K11" s="117"/>
      <c r="L11" s="117"/>
    </row>
    <row r="12" spans="1:12" x14ac:dyDescent="0.25">
      <c r="A12" s="117" t="s">
        <v>16</v>
      </c>
      <c r="B12" s="527"/>
      <c r="C12" s="527"/>
      <c r="D12" s="527"/>
      <c r="E12" s="527"/>
      <c r="F12" s="527"/>
      <c r="G12" s="527"/>
      <c r="H12" s="527"/>
      <c r="I12" s="527"/>
      <c r="J12" s="527"/>
      <c r="K12" s="527"/>
      <c r="L12" s="527"/>
    </row>
    <row r="13" spans="1:12" ht="14.4" thickBot="1" x14ac:dyDescent="0.3">
      <c r="A13" s="117" t="s">
        <v>723</v>
      </c>
      <c r="B13" s="527"/>
      <c r="C13" s="527"/>
      <c r="D13" s="527"/>
      <c r="E13" s="527"/>
      <c r="F13" s="527"/>
      <c r="G13" s="527"/>
      <c r="H13" s="527"/>
      <c r="I13" s="527"/>
      <c r="J13" s="527"/>
      <c r="K13" s="527"/>
      <c r="L13" s="527"/>
    </row>
    <row r="14" spans="1:12" ht="15" thickTop="1" thickBot="1" x14ac:dyDescent="0.3">
      <c r="A14" s="686" t="s">
        <v>716</v>
      </c>
      <c r="B14" s="686" t="s">
        <v>104</v>
      </c>
      <c r="C14" s="686" t="s">
        <v>717</v>
      </c>
      <c r="D14" s="686"/>
      <c r="E14" s="686" t="s">
        <v>718</v>
      </c>
      <c r="F14" s="686"/>
      <c r="G14" s="686" t="s">
        <v>719</v>
      </c>
      <c r="H14" s="686"/>
      <c r="I14" s="686" t="s">
        <v>720</v>
      </c>
      <c r="J14" s="686"/>
      <c r="K14" s="686"/>
      <c r="L14" s="686"/>
    </row>
    <row r="15" spans="1:12" ht="24" customHeight="1" thickTop="1" thickBot="1" x14ac:dyDescent="0.3">
      <c r="A15" s="686"/>
      <c r="B15" s="686"/>
      <c r="C15" s="686"/>
      <c r="D15" s="686"/>
      <c r="E15" s="686"/>
      <c r="F15" s="686"/>
      <c r="G15" s="686"/>
      <c r="H15" s="686"/>
      <c r="I15" s="686"/>
      <c r="J15" s="686"/>
      <c r="K15" s="686"/>
      <c r="L15" s="686"/>
    </row>
    <row r="16" spans="1:12" ht="15" thickTop="1" thickBot="1" x14ac:dyDescent="0.3">
      <c r="A16" s="686"/>
      <c r="B16" s="686"/>
      <c r="C16" s="686" t="s">
        <v>109</v>
      </c>
      <c r="D16" s="687" t="s">
        <v>176</v>
      </c>
      <c r="E16" s="686"/>
      <c r="F16" s="686"/>
      <c r="G16" s="686"/>
      <c r="H16" s="686"/>
      <c r="I16" s="686" t="s">
        <v>109</v>
      </c>
      <c r="J16" s="686" t="s">
        <v>721</v>
      </c>
      <c r="K16" s="686" t="s">
        <v>177</v>
      </c>
      <c r="L16" s="686"/>
    </row>
    <row r="17" spans="1:12" ht="15" thickTop="1" thickBot="1" x14ac:dyDescent="0.3">
      <c r="A17" s="686"/>
      <c r="B17" s="686"/>
      <c r="C17" s="686"/>
      <c r="D17" s="686" t="s">
        <v>722</v>
      </c>
      <c r="E17" s="686"/>
      <c r="F17" s="686"/>
      <c r="G17" s="686"/>
      <c r="H17" s="686"/>
      <c r="I17" s="686"/>
      <c r="J17" s="686"/>
      <c r="K17" s="686" t="s">
        <v>109</v>
      </c>
      <c r="L17" s="687" t="s">
        <v>176</v>
      </c>
    </row>
    <row r="18" spans="1:12" ht="49.2" thickTop="1" thickBot="1" x14ac:dyDescent="0.3">
      <c r="A18" s="686"/>
      <c r="B18" s="686"/>
      <c r="C18" s="686"/>
      <c r="D18" s="686"/>
      <c r="E18" s="686"/>
      <c r="F18" s="686"/>
      <c r="G18" s="686"/>
      <c r="H18" s="686"/>
      <c r="I18" s="686"/>
      <c r="J18" s="686"/>
      <c r="K18" s="686"/>
      <c r="L18" s="688" t="s">
        <v>722</v>
      </c>
    </row>
    <row r="19" spans="1:12" ht="15" thickTop="1" thickBot="1" x14ac:dyDescent="0.3">
      <c r="A19" s="689">
        <v>1</v>
      </c>
      <c r="B19" s="689">
        <v>2</v>
      </c>
      <c r="C19" s="689">
        <v>3</v>
      </c>
      <c r="D19" s="689">
        <v>4</v>
      </c>
      <c r="E19" s="690">
        <v>5</v>
      </c>
      <c r="F19" s="690"/>
      <c r="G19" s="690">
        <v>6</v>
      </c>
      <c r="H19" s="690"/>
      <c r="I19" s="689">
        <v>7</v>
      </c>
      <c r="J19" s="689">
        <v>8</v>
      </c>
      <c r="K19" s="689">
        <v>9</v>
      </c>
      <c r="L19" s="689">
        <v>10</v>
      </c>
    </row>
    <row r="20" spans="1:12" ht="18.600000000000001" thickTop="1" thickBot="1" x14ac:dyDescent="0.35">
      <c r="A20" s="694" t="s">
        <v>11</v>
      </c>
      <c r="B20" s="694" t="s">
        <v>11</v>
      </c>
      <c r="C20" s="441" t="s">
        <v>11</v>
      </c>
      <c r="D20" s="441" t="s">
        <v>11</v>
      </c>
      <c r="E20" s="693" t="s">
        <v>11</v>
      </c>
      <c r="F20" s="693"/>
      <c r="G20" s="693" t="s">
        <v>11</v>
      </c>
      <c r="H20" s="693"/>
      <c r="I20" s="441" t="s">
        <v>11</v>
      </c>
      <c r="J20" s="441" t="s">
        <v>11</v>
      </c>
      <c r="K20" s="441" t="s">
        <v>11</v>
      </c>
      <c r="L20" s="441" t="s">
        <v>11</v>
      </c>
    </row>
    <row r="21" spans="1:12" ht="18.600000000000001" thickTop="1" thickBot="1" x14ac:dyDescent="0.35">
      <c r="A21" s="694" t="s">
        <v>11</v>
      </c>
      <c r="B21" s="694" t="s">
        <v>11</v>
      </c>
      <c r="C21" s="441" t="s">
        <v>11</v>
      </c>
      <c r="D21" s="441" t="s">
        <v>11</v>
      </c>
      <c r="E21" s="693" t="s">
        <v>11</v>
      </c>
      <c r="F21" s="693"/>
      <c r="G21" s="693" t="s">
        <v>11</v>
      </c>
      <c r="H21" s="693"/>
      <c r="I21" s="441" t="s">
        <v>11</v>
      </c>
      <c r="J21" s="441" t="s">
        <v>11</v>
      </c>
      <c r="K21" s="441" t="s">
        <v>11</v>
      </c>
      <c r="L21" s="441" t="s">
        <v>11</v>
      </c>
    </row>
    <row r="22" spans="1:12" ht="18.600000000000001" thickTop="1" thickBot="1" x14ac:dyDescent="0.35">
      <c r="A22" s="694" t="s">
        <v>11</v>
      </c>
      <c r="B22" s="694" t="s">
        <v>11</v>
      </c>
      <c r="C22" s="441" t="s">
        <v>11</v>
      </c>
      <c r="D22" s="441" t="s">
        <v>11</v>
      </c>
      <c r="E22" s="693" t="s">
        <v>11</v>
      </c>
      <c r="F22" s="693"/>
      <c r="G22" s="693" t="s">
        <v>11</v>
      </c>
      <c r="H22" s="693"/>
      <c r="I22" s="441" t="s">
        <v>11</v>
      </c>
      <c r="J22" s="441" t="s">
        <v>11</v>
      </c>
      <c r="K22" s="441" t="s">
        <v>11</v>
      </c>
      <c r="L22" s="441" t="s">
        <v>11</v>
      </c>
    </row>
    <row r="23" spans="1:12" ht="18.600000000000001" thickTop="1" thickBot="1" x14ac:dyDescent="0.35">
      <c r="A23" s="694" t="s">
        <v>11</v>
      </c>
      <c r="B23" s="694" t="s">
        <v>11</v>
      </c>
      <c r="C23" s="441" t="s">
        <v>11</v>
      </c>
      <c r="D23" s="441" t="s">
        <v>11</v>
      </c>
      <c r="E23" s="693" t="s">
        <v>11</v>
      </c>
      <c r="F23" s="693"/>
      <c r="G23" s="693" t="s">
        <v>11</v>
      </c>
      <c r="H23" s="693"/>
      <c r="I23" s="441" t="s">
        <v>11</v>
      </c>
      <c r="J23" s="441" t="s">
        <v>11</v>
      </c>
      <c r="K23" s="441" t="s">
        <v>11</v>
      </c>
      <c r="L23" s="441" t="s">
        <v>11</v>
      </c>
    </row>
    <row r="24" spans="1:12" ht="19.2" thickTop="1" thickBot="1" x14ac:dyDescent="0.35">
      <c r="A24" s="695" t="s">
        <v>503</v>
      </c>
      <c r="B24" s="696"/>
      <c r="C24" s="700" t="str">
        <f>IF(SUM('[3]Ф.7(СФ).ЗВЕД'!$D$27)&gt;0,SUM('[3]Ф.7(СФ).ЗВЕД'!$D$27),"-")</f>
        <v>-</v>
      </c>
      <c r="D24" s="697" t="str">
        <f>IF(SUM(D20:D23)&gt;0,SUM(D20:D23),"-")</f>
        <v>-</v>
      </c>
      <c r="E24" s="345" t="str">
        <f>IF(SUM(E20:F23)&gt;0,SUM(E20:F23),"-")</f>
        <v>-</v>
      </c>
      <c r="F24" s="345"/>
      <c r="G24" s="345" t="str">
        <f>IF(SUM('[3]Ф.7(СФ).ЗВЕД'!$G$27)&gt;0,SUM('[3]Ф.7(СФ).ЗВЕД'!$G$27),"-")</f>
        <v>-</v>
      </c>
      <c r="H24" s="345"/>
      <c r="I24" s="700" t="str">
        <f>IF(SUM('[3]Ф.7(СФ).ЗВЕД'!$E$27)&gt;0,SUM('[3]Ф.7(СФ).ЗВЕД'!$E$27),"-")</f>
        <v>-</v>
      </c>
      <c r="J24" s="697" t="str">
        <f>IF(SUM(J20:J23)&gt;0,SUM(J20:J23),"-")</f>
        <v>-</v>
      </c>
      <c r="K24" s="700">
        <f>'[3]Ф.7(СФ).ЗВЕД'!F27</f>
        <v>0</v>
      </c>
      <c r="L24" s="697" t="str">
        <f>IF(SUM(L20:L23)&gt;0,SUM(L20:L23),"-")</f>
        <v>-</v>
      </c>
    </row>
    <row r="25" spans="1:12" ht="9.75" customHeight="1" thickTop="1" x14ac:dyDescent="0.25"/>
    <row r="26" spans="1:12" x14ac:dyDescent="0.25">
      <c r="A26" s="352" t="str">
        <f>[3]ЗАПОЛНИТЬ!$F$30</f>
        <v>Начальник</v>
      </c>
      <c r="B26" s="398"/>
      <c r="C26" s="76"/>
      <c r="D26" s="110" t="str">
        <f>[3]ЗАПОЛНИТЬ!$F$26</f>
        <v>Л. О. Темченко</v>
      </c>
      <c r="E26" s="110"/>
      <c r="F26" s="110"/>
    </row>
    <row r="27" spans="1:12" x14ac:dyDescent="0.25">
      <c r="A27" s="352"/>
      <c r="B27" s="79" t="s">
        <v>97</v>
      </c>
      <c r="C27" s="76"/>
      <c r="D27" s="434" t="s">
        <v>98</v>
      </c>
      <c r="E27" s="84"/>
    </row>
    <row r="28" spans="1:12" x14ac:dyDescent="0.25">
      <c r="A28" s="352" t="str">
        <f>[3]ЗАПОЛНИТЬ!$F$31</f>
        <v>Головний бухгалтер</v>
      </c>
      <c r="B28" s="398"/>
      <c r="C28" s="76"/>
      <c r="D28" s="110" t="str">
        <f>[3]ЗАПОЛНИТЬ!$F$28</f>
        <v>А. М. Трусевич</v>
      </c>
      <c r="E28" s="110"/>
      <c r="F28" s="110"/>
    </row>
    <row r="29" spans="1:12" x14ac:dyDescent="0.25">
      <c r="B29" s="79" t="s">
        <v>97</v>
      </c>
      <c r="D29" s="434" t="s">
        <v>98</v>
      </c>
      <c r="E29" s="84"/>
    </row>
    <row r="30" spans="1:12" x14ac:dyDescent="0.25">
      <c r="A30" s="3" t="str">
        <f>[3]ЗАПОЛНИТЬ!$C$19</f>
        <v>"12" січня 2016</v>
      </c>
    </row>
    <row r="31" spans="1:12" x14ac:dyDescent="0.25">
      <c r="A31" s="562" t="s">
        <v>193</v>
      </c>
    </row>
  </sheetData>
  <mergeCells count="40">
    <mergeCell ref="E23:F23"/>
    <mergeCell ref="G23:H23"/>
    <mergeCell ref="E24:F24"/>
    <mergeCell ref="G24:H24"/>
    <mergeCell ref="D26:F26"/>
    <mergeCell ref="D28:F28"/>
    <mergeCell ref="E20:F20"/>
    <mergeCell ref="G20:H20"/>
    <mergeCell ref="E21:F21"/>
    <mergeCell ref="G21:H21"/>
    <mergeCell ref="E22:F22"/>
    <mergeCell ref="G22:H22"/>
    <mergeCell ref="J16:J18"/>
    <mergeCell ref="K16:L16"/>
    <mergeCell ref="D17:D18"/>
    <mergeCell ref="K17:K18"/>
    <mergeCell ref="E19:F19"/>
    <mergeCell ref="G19:H19"/>
    <mergeCell ref="A10:D10"/>
    <mergeCell ref="F10:L10"/>
    <mergeCell ref="A14:A18"/>
    <mergeCell ref="B14:B18"/>
    <mergeCell ref="C14:D15"/>
    <mergeCell ref="E14:F18"/>
    <mergeCell ref="G14:H18"/>
    <mergeCell ref="I14:L15"/>
    <mergeCell ref="C16:C18"/>
    <mergeCell ref="I16:I18"/>
    <mergeCell ref="B7:H7"/>
    <mergeCell ref="K7:L7"/>
    <mergeCell ref="B8:H8"/>
    <mergeCell ref="K8:L8"/>
    <mergeCell ref="A9:D9"/>
    <mergeCell ref="F9:L9"/>
    <mergeCell ref="H1:L2"/>
    <mergeCell ref="A3:L3"/>
    <mergeCell ref="A4:L4"/>
    <mergeCell ref="A5:L5"/>
    <mergeCell ref="B6:H6"/>
    <mergeCell ref="K6:L6"/>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workbookViewId="0">
      <selection sqref="A1:XFD1048576"/>
    </sheetView>
  </sheetViews>
  <sheetFormatPr defaultColWidth="4.109375" defaultRowHeight="13.8" x14ac:dyDescent="0.25"/>
  <cols>
    <col min="1" max="1" width="4.109375" style="3" customWidth="1"/>
    <col min="2" max="2" width="7.33203125" style="3" customWidth="1"/>
    <col min="3" max="3" width="4.109375" style="3" customWidth="1"/>
    <col min="4" max="4" width="2.88671875" style="3" customWidth="1"/>
    <col min="5" max="5" width="8.33203125" style="3" customWidth="1"/>
    <col min="6" max="6" width="3" style="3" customWidth="1"/>
    <col min="7" max="7" width="2.88671875" style="3" customWidth="1"/>
    <col min="8" max="8" width="6" style="3" customWidth="1"/>
    <col min="9" max="13" width="4.109375" style="3" customWidth="1"/>
    <col min="14" max="14" width="5" style="3" customWidth="1"/>
    <col min="15" max="18" width="4.109375" style="3" customWidth="1"/>
    <col min="19" max="19" width="7.88671875" style="3" customWidth="1"/>
    <col min="20" max="20" width="0.5546875" style="3" customWidth="1"/>
    <col min="21" max="256" width="4.109375" style="3"/>
    <col min="257" max="257" width="4.109375" style="3" customWidth="1"/>
    <col min="258" max="258" width="7.33203125" style="3" customWidth="1"/>
    <col min="259" max="259" width="4.109375" style="3" customWidth="1"/>
    <col min="260" max="260" width="2.88671875" style="3" customWidth="1"/>
    <col min="261" max="261" width="8.33203125" style="3" customWidth="1"/>
    <col min="262" max="262" width="3" style="3" customWidth="1"/>
    <col min="263" max="263" width="2.88671875" style="3" customWidth="1"/>
    <col min="264" max="264" width="6" style="3" customWidth="1"/>
    <col min="265" max="269" width="4.109375" style="3" customWidth="1"/>
    <col min="270" max="270" width="5" style="3" customWidth="1"/>
    <col min="271" max="274" width="4.109375" style="3" customWidth="1"/>
    <col min="275" max="275" width="7.88671875" style="3" customWidth="1"/>
    <col min="276" max="276" width="0.5546875" style="3" customWidth="1"/>
    <col min="277" max="512" width="4.109375" style="3"/>
    <col min="513" max="513" width="4.109375" style="3" customWidth="1"/>
    <col min="514" max="514" width="7.33203125" style="3" customWidth="1"/>
    <col min="515" max="515" width="4.109375" style="3" customWidth="1"/>
    <col min="516" max="516" width="2.88671875" style="3" customWidth="1"/>
    <col min="517" max="517" width="8.33203125" style="3" customWidth="1"/>
    <col min="518" max="518" width="3" style="3" customWidth="1"/>
    <col min="519" max="519" width="2.88671875" style="3" customWidth="1"/>
    <col min="520" max="520" width="6" style="3" customWidth="1"/>
    <col min="521" max="525" width="4.109375" style="3" customWidth="1"/>
    <col min="526" max="526" width="5" style="3" customWidth="1"/>
    <col min="527" max="530" width="4.109375" style="3" customWidth="1"/>
    <col min="531" max="531" width="7.88671875" style="3" customWidth="1"/>
    <col min="532" max="532" width="0.5546875" style="3" customWidth="1"/>
    <col min="533" max="768" width="4.109375" style="3"/>
    <col min="769" max="769" width="4.109375" style="3" customWidth="1"/>
    <col min="770" max="770" width="7.33203125" style="3" customWidth="1"/>
    <col min="771" max="771" width="4.109375" style="3" customWidth="1"/>
    <col min="772" max="772" width="2.88671875" style="3" customWidth="1"/>
    <col min="773" max="773" width="8.33203125" style="3" customWidth="1"/>
    <col min="774" max="774" width="3" style="3" customWidth="1"/>
    <col min="775" max="775" width="2.88671875" style="3" customWidth="1"/>
    <col min="776" max="776" width="6" style="3" customWidth="1"/>
    <col min="777" max="781" width="4.109375" style="3" customWidth="1"/>
    <col min="782" max="782" width="5" style="3" customWidth="1"/>
    <col min="783" max="786" width="4.109375" style="3" customWidth="1"/>
    <col min="787" max="787" width="7.88671875" style="3" customWidth="1"/>
    <col min="788" max="788" width="0.5546875" style="3" customWidth="1"/>
    <col min="789" max="1024" width="4.109375" style="3"/>
    <col min="1025" max="1025" width="4.109375" style="3" customWidth="1"/>
    <col min="1026" max="1026" width="7.33203125" style="3" customWidth="1"/>
    <col min="1027" max="1027" width="4.109375" style="3" customWidth="1"/>
    <col min="1028" max="1028" width="2.88671875" style="3" customWidth="1"/>
    <col min="1029" max="1029" width="8.33203125" style="3" customWidth="1"/>
    <col min="1030" max="1030" width="3" style="3" customWidth="1"/>
    <col min="1031" max="1031" width="2.88671875" style="3" customWidth="1"/>
    <col min="1032" max="1032" width="6" style="3" customWidth="1"/>
    <col min="1033" max="1037" width="4.109375" style="3" customWidth="1"/>
    <col min="1038" max="1038" width="5" style="3" customWidth="1"/>
    <col min="1039" max="1042" width="4.109375" style="3" customWidth="1"/>
    <col min="1043" max="1043" width="7.88671875" style="3" customWidth="1"/>
    <col min="1044" max="1044" width="0.5546875" style="3" customWidth="1"/>
    <col min="1045" max="1280" width="4.109375" style="3"/>
    <col min="1281" max="1281" width="4.109375" style="3" customWidth="1"/>
    <col min="1282" max="1282" width="7.33203125" style="3" customWidth="1"/>
    <col min="1283" max="1283" width="4.109375" style="3" customWidth="1"/>
    <col min="1284" max="1284" width="2.88671875" style="3" customWidth="1"/>
    <col min="1285" max="1285" width="8.33203125" style="3" customWidth="1"/>
    <col min="1286" max="1286" width="3" style="3" customWidth="1"/>
    <col min="1287" max="1287" width="2.88671875" style="3" customWidth="1"/>
    <col min="1288" max="1288" width="6" style="3" customWidth="1"/>
    <col min="1289" max="1293" width="4.109375" style="3" customWidth="1"/>
    <col min="1294" max="1294" width="5" style="3" customWidth="1"/>
    <col min="1295" max="1298" width="4.109375" style="3" customWidth="1"/>
    <col min="1299" max="1299" width="7.88671875" style="3" customWidth="1"/>
    <col min="1300" max="1300" width="0.5546875" style="3" customWidth="1"/>
    <col min="1301" max="1536" width="4.109375" style="3"/>
    <col min="1537" max="1537" width="4.109375" style="3" customWidth="1"/>
    <col min="1538" max="1538" width="7.33203125" style="3" customWidth="1"/>
    <col min="1539" max="1539" width="4.109375" style="3" customWidth="1"/>
    <col min="1540" max="1540" width="2.88671875" style="3" customWidth="1"/>
    <col min="1541" max="1541" width="8.33203125" style="3" customWidth="1"/>
    <col min="1542" max="1542" width="3" style="3" customWidth="1"/>
    <col min="1543" max="1543" width="2.88671875" style="3" customWidth="1"/>
    <col min="1544" max="1544" width="6" style="3" customWidth="1"/>
    <col min="1545" max="1549" width="4.109375" style="3" customWidth="1"/>
    <col min="1550" max="1550" width="5" style="3" customWidth="1"/>
    <col min="1551" max="1554" width="4.109375" style="3" customWidth="1"/>
    <col min="1555" max="1555" width="7.88671875" style="3" customWidth="1"/>
    <col min="1556" max="1556" width="0.5546875" style="3" customWidth="1"/>
    <col min="1557" max="1792" width="4.109375" style="3"/>
    <col min="1793" max="1793" width="4.109375" style="3" customWidth="1"/>
    <col min="1794" max="1794" width="7.33203125" style="3" customWidth="1"/>
    <col min="1795" max="1795" width="4.109375" style="3" customWidth="1"/>
    <col min="1796" max="1796" width="2.88671875" style="3" customWidth="1"/>
    <col min="1797" max="1797" width="8.33203125" style="3" customWidth="1"/>
    <col min="1798" max="1798" width="3" style="3" customWidth="1"/>
    <col min="1799" max="1799" width="2.88671875" style="3" customWidth="1"/>
    <col min="1800" max="1800" width="6" style="3" customWidth="1"/>
    <col min="1801" max="1805" width="4.109375" style="3" customWidth="1"/>
    <col min="1806" max="1806" width="5" style="3" customWidth="1"/>
    <col min="1807" max="1810" width="4.109375" style="3" customWidth="1"/>
    <col min="1811" max="1811" width="7.88671875" style="3" customWidth="1"/>
    <col min="1812" max="1812" width="0.5546875" style="3" customWidth="1"/>
    <col min="1813" max="2048" width="4.109375" style="3"/>
    <col min="2049" max="2049" width="4.109375" style="3" customWidth="1"/>
    <col min="2050" max="2050" width="7.33203125" style="3" customWidth="1"/>
    <col min="2051" max="2051" width="4.109375" style="3" customWidth="1"/>
    <col min="2052" max="2052" width="2.88671875" style="3" customWidth="1"/>
    <col min="2053" max="2053" width="8.33203125" style="3" customWidth="1"/>
    <col min="2054" max="2054" width="3" style="3" customWidth="1"/>
    <col min="2055" max="2055" width="2.88671875" style="3" customWidth="1"/>
    <col min="2056" max="2056" width="6" style="3" customWidth="1"/>
    <col min="2057" max="2061" width="4.109375" style="3" customWidth="1"/>
    <col min="2062" max="2062" width="5" style="3" customWidth="1"/>
    <col min="2063" max="2066" width="4.109375" style="3" customWidth="1"/>
    <col min="2067" max="2067" width="7.88671875" style="3" customWidth="1"/>
    <col min="2068" max="2068" width="0.5546875" style="3" customWidth="1"/>
    <col min="2069" max="2304" width="4.109375" style="3"/>
    <col min="2305" max="2305" width="4.109375" style="3" customWidth="1"/>
    <col min="2306" max="2306" width="7.33203125" style="3" customWidth="1"/>
    <col min="2307" max="2307" width="4.109375" style="3" customWidth="1"/>
    <col min="2308" max="2308" width="2.88671875" style="3" customWidth="1"/>
    <col min="2309" max="2309" width="8.33203125" style="3" customWidth="1"/>
    <col min="2310" max="2310" width="3" style="3" customWidth="1"/>
    <col min="2311" max="2311" width="2.88671875" style="3" customWidth="1"/>
    <col min="2312" max="2312" width="6" style="3" customWidth="1"/>
    <col min="2313" max="2317" width="4.109375" style="3" customWidth="1"/>
    <col min="2318" max="2318" width="5" style="3" customWidth="1"/>
    <col min="2319" max="2322" width="4.109375" style="3" customWidth="1"/>
    <col min="2323" max="2323" width="7.88671875" style="3" customWidth="1"/>
    <col min="2324" max="2324" width="0.5546875" style="3" customWidth="1"/>
    <col min="2325" max="2560" width="4.109375" style="3"/>
    <col min="2561" max="2561" width="4.109375" style="3" customWidth="1"/>
    <col min="2562" max="2562" width="7.33203125" style="3" customWidth="1"/>
    <col min="2563" max="2563" width="4.109375" style="3" customWidth="1"/>
    <col min="2564" max="2564" width="2.88671875" style="3" customWidth="1"/>
    <col min="2565" max="2565" width="8.33203125" style="3" customWidth="1"/>
    <col min="2566" max="2566" width="3" style="3" customWidth="1"/>
    <col min="2567" max="2567" width="2.88671875" style="3" customWidth="1"/>
    <col min="2568" max="2568" width="6" style="3" customWidth="1"/>
    <col min="2569" max="2573" width="4.109375" style="3" customWidth="1"/>
    <col min="2574" max="2574" width="5" style="3" customWidth="1"/>
    <col min="2575" max="2578" width="4.109375" style="3" customWidth="1"/>
    <col min="2579" max="2579" width="7.88671875" style="3" customWidth="1"/>
    <col min="2580" max="2580" width="0.5546875" style="3" customWidth="1"/>
    <col min="2581" max="2816" width="4.109375" style="3"/>
    <col min="2817" max="2817" width="4.109375" style="3" customWidth="1"/>
    <col min="2818" max="2818" width="7.33203125" style="3" customWidth="1"/>
    <col min="2819" max="2819" width="4.109375" style="3" customWidth="1"/>
    <col min="2820" max="2820" width="2.88671875" style="3" customWidth="1"/>
    <col min="2821" max="2821" width="8.33203125" style="3" customWidth="1"/>
    <col min="2822" max="2822" width="3" style="3" customWidth="1"/>
    <col min="2823" max="2823" width="2.88671875" style="3" customWidth="1"/>
    <col min="2824" max="2824" width="6" style="3" customWidth="1"/>
    <col min="2825" max="2829" width="4.109375" style="3" customWidth="1"/>
    <col min="2830" max="2830" width="5" style="3" customWidth="1"/>
    <col min="2831" max="2834" width="4.109375" style="3" customWidth="1"/>
    <col min="2835" max="2835" width="7.88671875" style="3" customWidth="1"/>
    <col min="2836" max="2836" width="0.5546875" style="3" customWidth="1"/>
    <col min="2837" max="3072" width="4.109375" style="3"/>
    <col min="3073" max="3073" width="4.109375" style="3" customWidth="1"/>
    <col min="3074" max="3074" width="7.33203125" style="3" customWidth="1"/>
    <col min="3075" max="3075" width="4.109375" style="3" customWidth="1"/>
    <col min="3076" max="3076" width="2.88671875" style="3" customWidth="1"/>
    <col min="3077" max="3077" width="8.33203125" style="3" customWidth="1"/>
    <col min="3078" max="3078" width="3" style="3" customWidth="1"/>
    <col min="3079" max="3079" width="2.88671875" style="3" customWidth="1"/>
    <col min="3080" max="3080" width="6" style="3" customWidth="1"/>
    <col min="3081" max="3085" width="4.109375" style="3" customWidth="1"/>
    <col min="3086" max="3086" width="5" style="3" customWidth="1"/>
    <col min="3087" max="3090" width="4.109375" style="3" customWidth="1"/>
    <col min="3091" max="3091" width="7.88671875" style="3" customWidth="1"/>
    <col min="3092" max="3092" width="0.5546875" style="3" customWidth="1"/>
    <col min="3093" max="3328" width="4.109375" style="3"/>
    <col min="3329" max="3329" width="4.109375" style="3" customWidth="1"/>
    <col min="3330" max="3330" width="7.33203125" style="3" customWidth="1"/>
    <col min="3331" max="3331" width="4.109375" style="3" customWidth="1"/>
    <col min="3332" max="3332" width="2.88671875" style="3" customWidth="1"/>
    <col min="3333" max="3333" width="8.33203125" style="3" customWidth="1"/>
    <col min="3334" max="3334" width="3" style="3" customWidth="1"/>
    <col min="3335" max="3335" width="2.88671875" style="3" customWidth="1"/>
    <col min="3336" max="3336" width="6" style="3" customWidth="1"/>
    <col min="3337" max="3341" width="4.109375" style="3" customWidth="1"/>
    <col min="3342" max="3342" width="5" style="3" customWidth="1"/>
    <col min="3343" max="3346" width="4.109375" style="3" customWidth="1"/>
    <col min="3347" max="3347" width="7.88671875" style="3" customWidth="1"/>
    <col min="3348" max="3348" width="0.5546875" style="3" customWidth="1"/>
    <col min="3349" max="3584" width="4.109375" style="3"/>
    <col min="3585" max="3585" width="4.109375" style="3" customWidth="1"/>
    <col min="3586" max="3586" width="7.33203125" style="3" customWidth="1"/>
    <col min="3587" max="3587" width="4.109375" style="3" customWidth="1"/>
    <col min="3588" max="3588" width="2.88671875" style="3" customWidth="1"/>
    <col min="3589" max="3589" width="8.33203125" style="3" customWidth="1"/>
    <col min="3590" max="3590" width="3" style="3" customWidth="1"/>
    <col min="3591" max="3591" width="2.88671875" style="3" customWidth="1"/>
    <col min="3592" max="3592" width="6" style="3" customWidth="1"/>
    <col min="3593" max="3597" width="4.109375" style="3" customWidth="1"/>
    <col min="3598" max="3598" width="5" style="3" customWidth="1"/>
    <col min="3599" max="3602" width="4.109375" style="3" customWidth="1"/>
    <col min="3603" max="3603" width="7.88671875" style="3" customWidth="1"/>
    <col min="3604" max="3604" width="0.5546875" style="3" customWidth="1"/>
    <col min="3605" max="3840" width="4.109375" style="3"/>
    <col min="3841" max="3841" width="4.109375" style="3" customWidth="1"/>
    <col min="3842" max="3842" width="7.33203125" style="3" customWidth="1"/>
    <col min="3843" max="3843" width="4.109375" style="3" customWidth="1"/>
    <col min="3844" max="3844" width="2.88671875" style="3" customWidth="1"/>
    <col min="3845" max="3845" width="8.33203125" style="3" customWidth="1"/>
    <col min="3846" max="3846" width="3" style="3" customWidth="1"/>
    <col min="3847" max="3847" width="2.88671875" style="3" customWidth="1"/>
    <col min="3848" max="3848" width="6" style="3" customWidth="1"/>
    <col min="3849" max="3853" width="4.109375" style="3" customWidth="1"/>
    <col min="3854" max="3854" width="5" style="3" customWidth="1"/>
    <col min="3855" max="3858" width="4.109375" style="3" customWidth="1"/>
    <col min="3859" max="3859" width="7.88671875" style="3" customWidth="1"/>
    <col min="3860" max="3860" width="0.5546875" style="3" customWidth="1"/>
    <col min="3861" max="4096" width="4.109375" style="3"/>
    <col min="4097" max="4097" width="4.109375" style="3" customWidth="1"/>
    <col min="4098" max="4098" width="7.33203125" style="3" customWidth="1"/>
    <col min="4099" max="4099" width="4.109375" style="3" customWidth="1"/>
    <col min="4100" max="4100" width="2.88671875" style="3" customWidth="1"/>
    <col min="4101" max="4101" width="8.33203125" style="3" customWidth="1"/>
    <col min="4102" max="4102" width="3" style="3" customWidth="1"/>
    <col min="4103" max="4103" width="2.88671875" style="3" customWidth="1"/>
    <col min="4104" max="4104" width="6" style="3" customWidth="1"/>
    <col min="4105" max="4109" width="4.109375" style="3" customWidth="1"/>
    <col min="4110" max="4110" width="5" style="3" customWidth="1"/>
    <col min="4111" max="4114" width="4.109375" style="3" customWidth="1"/>
    <col min="4115" max="4115" width="7.88671875" style="3" customWidth="1"/>
    <col min="4116" max="4116" width="0.5546875" style="3" customWidth="1"/>
    <col min="4117" max="4352" width="4.109375" style="3"/>
    <col min="4353" max="4353" width="4.109375" style="3" customWidth="1"/>
    <col min="4354" max="4354" width="7.33203125" style="3" customWidth="1"/>
    <col min="4355" max="4355" width="4.109375" style="3" customWidth="1"/>
    <col min="4356" max="4356" width="2.88671875" style="3" customWidth="1"/>
    <col min="4357" max="4357" width="8.33203125" style="3" customWidth="1"/>
    <col min="4358" max="4358" width="3" style="3" customWidth="1"/>
    <col min="4359" max="4359" width="2.88671875" style="3" customWidth="1"/>
    <col min="4360" max="4360" width="6" style="3" customWidth="1"/>
    <col min="4361" max="4365" width="4.109375" style="3" customWidth="1"/>
    <col min="4366" max="4366" width="5" style="3" customWidth="1"/>
    <col min="4367" max="4370" width="4.109375" style="3" customWidth="1"/>
    <col min="4371" max="4371" width="7.88671875" style="3" customWidth="1"/>
    <col min="4372" max="4372" width="0.5546875" style="3" customWidth="1"/>
    <col min="4373" max="4608" width="4.109375" style="3"/>
    <col min="4609" max="4609" width="4.109375" style="3" customWidth="1"/>
    <col min="4610" max="4610" width="7.33203125" style="3" customWidth="1"/>
    <col min="4611" max="4611" width="4.109375" style="3" customWidth="1"/>
    <col min="4612" max="4612" width="2.88671875" style="3" customWidth="1"/>
    <col min="4613" max="4613" width="8.33203125" style="3" customWidth="1"/>
    <col min="4614" max="4614" width="3" style="3" customWidth="1"/>
    <col min="4615" max="4615" width="2.88671875" style="3" customWidth="1"/>
    <col min="4616" max="4616" width="6" style="3" customWidth="1"/>
    <col min="4617" max="4621" width="4.109375" style="3" customWidth="1"/>
    <col min="4622" max="4622" width="5" style="3" customWidth="1"/>
    <col min="4623" max="4626" width="4.109375" style="3" customWidth="1"/>
    <col min="4627" max="4627" width="7.88671875" style="3" customWidth="1"/>
    <col min="4628" max="4628" width="0.5546875" style="3" customWidth="1"/>
    <col min="4629" max="4864" width="4.109375" style="3"/>
    <col min="4865" max="4865" width="4.109375" style="3" customWidth="1"/>
    <col min="4866" max="4866" width="7.33203125" style="3" customWidth="1"/>
    <col min="4867" max="4867" width="4.109375" style="3" customWidth="1"/>
    <col min="4868" max="4868" width="2.88671875" style="3" customWidth="1"/>
    <col min="4869" max="4869" width="8.33203125" style="3" customWidth="1"/>
    <col min="4870" max="4870" width="3" style="3" customWidth="1"/>
    <col min="4871" max="4871" width="2.88671875" style="3" customWidth="1"/>
    <col min="4872" max="4872" width="6" style="3" customWidth="1"/>
    <col min="4873" max="4877" width="4.109375" style="3" customWidth="1"/>
    <col min="4878" max="4878" width="5" style="3" customWidth="1"/>
    <col min="4879" max="4882" width="4.109375" style="3" customWidth="1"/>
    <col min="4883" max="4883" width="7.88671875" style="3" customWidth="1"/>
    <col min="4884" max="4884" width="0.5546875" style="3" customWidth="1"/>
    <col min="4885" max="5120" width="4.109375" style="3"/>
    <col min="5121" max="5121" width="4.109375" style="3" customWidth="1"/>
    <col min="5122" max="5122" width="7.33203125" style="3" customWidth="1"/>
    <col min="5123" max="5123" width="4.109375" style="3" customWidth="1"/>
    <col min="5124" max="5124" width="2.88671875" style="3" customWidth="1"/>
    <col min="5125" max="5125" width="8.33203125" style="3" customWidth="1"/>
    <col min="5126" max="5126" width="3" style="3" customWidth="1"/>
    <col min="5127" max="5127" width="2.88671875" style="3" customWidth="1"/>
    <col min="5128" max="5128" width="6" style="3" customWidth="1"/>
    <col min="5129" max="5133" width="4.109375" style="3" customWidth="1"/>
    <col min="5134" max="5134" width="5" style="3" customWidth="1"/>
    <col min="5135" max="5138" width="4.109375" style="3" customWidth="1"/>
    <col min="5139" max="5139" width="7.88671875" style="3" customWidth="1"/>
    <col min="5140" max="5140" width="0.5546875" style="3" customWidth="1"/>
    <col min="5141" max="5376" width="4.109375" style="3"/>
    <col min="5377" max="5377" width="4.109375" style="3" customWidth="1"/>
    <col min="5378" max="5378" width="7.33203125" style="3" customWidth="1"/>
    <col min="5379" max="5379" width="4.109375" style="3" customWidth="1"/>
    <col min="5380" max="5380" width="2.88671875" style="3" customWidth="1"/>
    <col min="5381" max="5381" width="8.33203125" style="3" customWidth="1"/>
    <col min="5382" max="5382" width="3" style="3" customWidth="1"/>
    <col min="5383" max="5383" width="2.88671875" style="3" customWidth="1"/>
    <col min="5384" max="5384" width="6" style="3" customWidth="1"/>
    <col min="5385" max="5389" width="4.109375" style="3" customWidth="1"/>
    <col min="5390" max="5390" width="5" style="3" customWidth="1"/>
    <col min="5391" max="5394" width="4.109375" style="3" customWidth="1"/>
    <col min="5395" max="5395" width="7.88671875" style="3" customWidth="1"/>
    <col min="5396" max="5396" width="0.5546875" style="3" customWidth="1"/>
    <col min="5397" max="5632" width="4.109375" style="3"/>
    <col min="5633" max="5633" width="4.109375" style="3" customWidth="1"/>
    <col min="5634" max="5634" width="7.33203125" style="3" customWidth="1"/>
    <col min="5635" max="5635" width="4.109375" style="3" customWidth="1"/>
    <col min="5636" max="5636" width="2.88671875" style="3" customWidth="1"/>
    <col min="5637" max="5637" width="8.33203125" style="3" customWidth="1"/>
    <col min="5638" max="5638" width="3" style="3" customWidth="1"/>
    <col min="5639" max="5639" width="2.88671875" style="3" customWidth="1"/>
    <col min="5640" max="5640" width="6" style="3" customWidth="1"/>
    <col min="5641" max="5645" width="4.109375" style="3" customWidth="1"/>
    <col min="5646" max="5646" width="5" style="3" customWidth="1"/>
    <col min="5647" max="5650" width="4.109375" style="3" customWidth="1"/>
    <col min="5651" max="5651" width="7.88671875" style="3" customWidth="1"/>
    <col min="5652" max="5652" width="0.5546875" style="3" customWidth="1"/>
    <col min="5653" max="5888" width="4.109375" style="3"/>
    <col min="5889" max="5889" width="4.109375" style="3" customWidth="1"/>
    <col min="5890" max="5890" width="7.33203125" style="3" customWidth="1"/>
    <col min="5891" max="5891" width="4.109375" style="3" customWidth="1"/>
    <col min="5892" max="5892" width="2.88671875" style="3" customWidth="1"/>
    <col min="5893" max="5893" width="8.33203125" style="3" customWidth="1"/>
    <col min="5894" max="5894" width="3" style="3" customWidth="1"/>
    <col min="5895" max="5895" width="2.88671875" style="3" customWidth="1"/>
    <col min="5896" max="5896" width="6" style="3" customWidth="1"/>
    <col min="5897" max="5901" width="4.109375" style="3" customWidth="1"/>
    <col min="5902" max="5902" width="5" style="3" customWidth="1"/>
    <col min="5903" max="5906" width="4.109375" style="3" customWidth="1"/>
    <col min="5907" max="5907" width="7.88671875" style="3" customWidth="1"/>
    <col min="5908" max="5908" width="0.5546875" style="3" customWidth="1"/>
    <col min="5909" max="6144" width="4.109375" style="3"/>
    <col min="6145" max="6145" width="4.109375" style="3" customWidth="1"/>
    <col min="6146" max="6146" width="7.33203125" style="3" customWidth="1"/>
    <col min="6147" max="6147" width="4.109375" style="3" customWidth="1"/>
    <col min="6148" max="6148" width="2.88671875" style="3" customWidth="1"/>
    <col min="6149" max="6149" width="8.33203125" style="3" customWidth="1"/>
    <col min="6150" max="6150" width="3" style="3" customWidth="1"/>
    <col min="6151" max="6151" width="2.88671875" style="3" customWidth="1"/>
    <col min="6152" max="6152" width="6" style="3" customWidth="1"/>
    <col min="6153" max="6157" width="4.109375" style="3" customWidth="1"/>
    <col min="6158" max="6158" width="5" style="3" customWidth="1"/>
    <col min="6159" max="6162" width="4.109375" style="3" customWidth="1"/>
    <col min="6163" max="6163" width="7.88671875" style="3" customWidth="1"/>
    <col min="6164" max="6164" width="0.5546875" style="3" customWidth="1"/>
    <col min="6165" max="6400" width="4.109375" style="3"/>
    <col min="6401" max="6401" width="4.109375" style="3" customWidth="1"/>
    <col min="6402" max="6402" width="7.33203125" style="3" customWidth="1"/>
    <col min="6403" max="6403" width="4.109375" style="3" customWidth="1"/>
    <col min="6404" max="6404" width="2.88671875" style="3" customWidth="1"/>
    <col min="6405" max="6405" width="8.33203125" style="3" customWidth="1"/>
    <col min="6406" max="6406" width="3" style="3" customWidth="1"/>
    <col min="6407" max="6407" width="2.88671875" style="3" customWidth="1"/>
    <col min="6408" max="6408" width="6" style="3" customWidth="1"/>
    <col min="6409" max="6413" width="4.109375" style="3" customWidth="1"/>
    <col min="6414" max="6414" width="5" style="3" customWidth="1"/>
    <col min="6415" max="6418" width="4.109375" style="3" customWidth="1"/>
    <col min="6419" max="6419" width="7.88671875" style="3" customWidth="1"/>
    <col min="6420" max="6420" width="0.5546875" style="3" customWidth="1"/>
    <col min="6421" max="6656" width="4.109375" style="3"/>
    <col min="6657" max="6657" width="4.109375" style="3" customWidth="1"/>
    <col min="6658" max="6658" width="7.33203125" style="3" customWidth="1"/>
    <col min="6659" max="6659" width="4.109375" style="3" customWidth="1"/>
    <col min="6660" max="6660" width="2.88671875" style="3" customWidth="1"/>
    <col min="6661" max="6661" width="8.33203125" style="3" customWidth="1"/>
    <col min="6662" max="6662" width="3" style="3" customWidth="1"/>
    <col min="6663" max="6663" width="2.88671875" style="3" customWidth="1"/>
    <col min="6664" max="6664" width="6" style="3" customWidth="1"/>
    <col min="6665" max="6669" width="4.109375" style="3" customWidth="1"/>
    <col min="6670" max="6670" width="5" style="3" customWidth="1"/>
    <col min="6671" max="6674" width="4.109375" style="3" customWidth="1"/>
    <col min="6675" max="6675" width="7.88671875" style="3" customWidth="1"/>
    <col min="6676" max="6676" width="0.5546875" style="3" customWidth="1"/>
    <col min="6677" max="6912" width="4.109375" style="3"/>
    <col min="6913" max="6913" width="4.109375" style="3" customWidth="1"/>
    <col min="6914" max="6914" width="7.33203125" style="3" customWidth="1"/>
    <col min="6915" max="6915" width="4.109375" style="3" customWidth="1"/>
    <col min="6916" max="6916" width="2.88671875" style="3" customWidth="1"/>
    <col min="6917" max="6917" width="8.33203125" style="3" customWidth="1"/>
    <col min="6918" max="6918" width="3" style="3" customWidth="1"/>
    <col min="6919" max="6919" width="2.88671875" style="3" customWidth="1"/>
    <col min="6920" max="6920" width="6" style="3" customWidth="1"/>
    <col min="6921" max="6925" width="4.109375" style="3" customWidth="1"/>
    <col min="6926" max="6926" width="5" style="3" customWidth="1"/>
    <col min="6927" max="6930" width="4.109375" style="3" customWidth="1"/>
    <col min="6931" max="6931" width="7.88671875" style="3" customWidth="1"/>
    <col min="6932" max="6932" width="0.5546875" style="3" customWidth="1"/>
    <col min="6933" max="7168" width="4.109375" style="3"/>
    <col min="7169" max="7169" width="4.109375" style="3" customWidth="1"/>
    <col min="7170" max="7170" width="7.33203125" style="3" customWidth="1"/>
    <col min="7171" max="7171" width="4.109375" style="3" customWidth="1"/>
    <col min="7172" max="7172" width="2.88671875" style="3" customWidth="1"/>
    <col min="7173" max="7173" width="8.33203125" style="3" customWidth="1"/>
    <col min="7174" max="7174" width="3" style="3" customWidth="1"/>
    <col min="7175" max="7175" width="2.88671875" style="3" customWidth="1"/>
    <col min="7176" max="7176" width="6" style="3" customWidth="1"/>
    <col min="7177" max="7181" width="4.109375" style="3" customWidth="1"/>
    <col min="7182" max="7182" width="5" style="3" customWidth="1"/>
    <col min="7183" max="7186" width="4.109375" style="3" customWidth="1"/>
    <col min="7187" max="7187" width="7.88671875" style="3" customWidth="1"/>
    <col min="7188" max="7188" width="0.5546875" style="3" customWidth="1"/>
    <col min="7189" max="7424" width="4.109375" style="3"/>
    <col min="7425" max="7425" width="4.109375" style="3" customWidth="1"/>
    <col min="7426" max="7426" width="7.33203125" style="3" customWidth="1"/>
    <col min="7427" max="7427" width="4.109375" style="3" customWidth="1"/>
    <col min="7428" max="7428" width="2.88671875" style="3" customWidth="1"/>
    <col min="7429" max="7429" width="8.33203125" style="3" customWidth="1"/>
    <col min="7430" max="7430" width="3" style="3" customWidth="1"/>
    <col min="7431" max="7431" width="2.88671875" style="3" customWidth="1"/>
    <col min="7432" max="7432" width="6" style="3" customWidth="1"/>
    <col min="7433" max="7437" width="4.109375" style="3" customWidth="1"/>
    <col min="7438" max="7438" width="5" style="3" customWidth="1"/>
    <col min="7439" max="7442" width="4.109375" style="3" customWidth="1"/>
    <col min="7443" max="7443" width="7.88671875" style="3" customWidth="1"/>
    <col min="7444" max="7444" width="0.5546875" style="3" customWidth="1"/>
    <col min="7445" max="7680" width="4.109375" style="3"/>
    <col min="7681" max="7681" width="4.109375" style="3" customWidth="1"/>
    <col min="7682" max="7682" width="7.33203125" style="3" customWidth="1"/>
    <col min="7683" max="7683" width="4.109375" style="3" customWidth="1"/>
    <col min="7684" max="7684" width="2.88671875" style="3" customWidth="1"/>
    <col min="7685" max="7685" width="8.33203125" style="3" customWidth="1"/>
    <col min="7686" max="7686" width="3" style="3" customWidth="1"/>
    <col min="7687" max="7687" width="2.88671875" style="3" customWidth="1"/>
    <col min="7688" max="7688" width="6" style="3" customWidth="1"/>
    <col min="7689" max="7693" width="4.109375" style="3" customWidth="1"/>
    <col min="7694" max="7694" width="5" style="3" customWidth="1"/>
    <col min="7695" max="7698" width="4.109375" style="3" customWidth="1"/>
    <col min="7699" max="7699" width="7.88671875" style="3" customWidth="1"/>
    <col min="7700" max="7700" width="0.5546875" style="3" customWidth="1"/>
    <col min="7701" max="7936" width="4.109375" style="3"/>
    <col min="7937" max="7937" width="4.109375" style="3" customWidth="1"/>
    <col min="7938" max="7938" width="7.33203125" style="3" customWidth="1"/>
    <col min="7939" max="7939" width="4.109375" style="3" customWidth="1"/>
    <col min="7940" max="7940" width="2.88671875" style="3" customWidth="1"/>
    <col min="7941" max="7941" width="8.33203125" style="3" customWidth="1"/>
    <col min="7942" max="7942" width="3" style="3" customWidth="1"/>
    <col min="7943" max="7943" width="2.88671875" style="3" customWidth="1"/>
    <col min="7944" max="7944" width="6" style="3" customWidth="1"/>
    <col min="7945" max="7949" width="4.109375" style="3" customWidth="1"/>
    <col min="7950" max="7950" width="5" style="3" customWidth="1"/>
    <col min="7951" max="7954" width="4.109375" style="3" customWidth="1"/>
    <col min="7955" max="7955" width="7.88671875" style="3" customWidth="1"/>
    <col min="7956" max="7956" width="0.5546875" style="3" customWidth="1"/>
    <col min="7957" max="8192" width="4.109375" style="3"/>
    <col min="8193" max="8193" width="4.109375" style="3" customWidth="1"/>
    <col min="8194" max="8194" width="7.33203125" style="3" customWidth="1"/>
    <col min="8195" max="8195" width="4.109375" style="3" customWidth="1"/>
    <col min="8196" max="8196" width="2.88671875" style="3" customWidth="1"/>
    <col min="8197" max="8197" width="8.33203125" style="3" customWidth="1"/>
    <col min="8198" max="8198" width="3" style="3" customWidth="1"/>
    <col min="8199" max="8199" width="2.88671875" style="3" customWidth="1"/>
    <col min="8200" max="8200" width="6" style="3" customWidth="1"/>
    <col min="8201" max="8205" width="4.109375" style="3" customWidth="1"/>
    <col min="8206" max="8206" width="5" style="3" customWidth="1"/>
    <col min="8207" max="8210" width="4.109375" style="3" customWidth="1"/>
    <col min="8211" max="8211" width="7.88671875" style="3" customWidth="1"/>
    <col min="8212" max="8212" width="0.5546875" style="3" customWidth="1"/>
    <col min="8213" max="8448" width="4.109375" style="3"/>
    <col min="8449" max="8449" width="4.109375" style="3" customWidth="1"/>
    <col min="8450" max="8450" width="7.33203125" style="3" customWidth="1"/>
    <col min="8451" max="8451" width="4.109375" style="3" customWidth="1"/>
    <col min="8452" max="8452" width="2.88671875" style="3" customWidth="1"/>
    <col min="8453" max="8453" width="8.33203125" style="3" customWidth="1"/>
    <col min="8454" max="8454" width="3" style="3" customWidth="1"/>
    <col min="8455" max="8455" width="2.88671875" style="3" customWidth="1"/>
    <col min="8456" max="8456" width="6" style="3" customWidth="1"/>
    <col min="8457" max="8461" width="4.109375" style="3" customWidth="1"/>
    <col min="8462" max="8462" width="5" style="3" customWidth="1"/>
    <col min="8463" max="8466" width="4.109375" style="3" customWidth="1"/>
    <col min="8467" max="8467" width="7.88671875" style="3" customWidth="1"/>
    <col min="8468" max="8468" width="0.5546875" style="3" customWidth="1"/>
    <col min="8469" max="8704" width="4.109375" style="3"/>
    <col min="8705" max="8705" width="4.109375" style="3" customWidth="1"/>
    <col min="8706" max="8706" width="7.33203125" style="3" customWidth="1"/>
    <col min="8707" max="8707" width="4.109375" style="3" customWidth="1"/>
    <col min="8708" max="8708" width="2.88671875" style="3" customWidth="1"/>
    <col min="8709" max="8709" width="8.33203125" style="3" customWidth="1"/>
    <col min="8710" max="8710" width="3" style="3" customWidth="1"/>
    <col min="8711" max="8711" width="2.88671875" style="3" customWidth="1"/>
    <col min="8712" max="8712" width="6" style="3" customWidth="1"/>
    <col min="8713" max="8717" width="4.109375" style="3" customWidth="1"/>
    <col min="8718" max="8718" width="5" style="3" customWidth="1"/>
    <col min="8719" max="8722" width="4.109375" style="3" customWidth="1"/>
    <col min="8723" max="8723" width="7.88671875" style="3" customWidth="1"/>
    <col min="8724" max="8724" width="0.5546875" style="3" customWidth="1"/>
    <col min="8725" max="8960" width="4.109375" style="3"/>
    <col min="8961" max="8961" width="4.109375" style="3" customWidth="1"/>
    <col min="8962" max="8962" width="7.33203125" style="3" customWidth="1"/>
    <col min="8963" max="8963" width="4.109375" style="3" customWidth="1"/>
    <col min="8964" max="8964" width="2.88671875" style="3" customWidth="1"/>
    <col min="8965" max="8965" width="8.33203125" style="3" customWidth="1"/>
    <col min="8966" max="8966" width="3" style="3" customWidth="1"/>
    <col min="8967" max="8967" width="2.88671875" style="3" customWidth="1"/>
    <col min="8968" max="8968" width="6" style="3" customWidth="1"/>
    <col min="8969" max="8973" width="4.109375" style="3" customWidth="1"/>
    <col min="8974" max="8974" width="5" style="3" customWidth="1"/>
    <col min="8975" max="8978" width="4.109375" style="3" customWidth="1"/>
    <col min="8979" max="8979" width="7.88671875" style="3" customWidth="1"/>
    <col min="8980" max="8980" width="0.5546875" style="3" customWidth="1"/>
    <col min="8981" max="9216" width="4.109375" style="3"/>
    <col min="9217" max="9217" width="4.109375" style="3" customWidth="1"/>
    <col min="9218" max="9218" width="7.33203125" style="3" customWidth="1"/>
    <col min="9219" max="9219" width="4.109375" style="3" customWidth="1"/>
    <col min="9220" max="9220" width="2.88671875" style="3" customWidth="1"/>
    <col min="9221" max="9221" width="8.33203125" style="3" customWidth="1"/>
    <col min="9222" max="9222" width="3" style="3" customWidth="1"/>
    <col min="9223" max="9223" width="2.88671875" style="3" customWidth="1"/>
    <col min="9224" max="9224" width="6" style="3" customWidth="1"/>
    <col min="9225" max="9229" width="4.109375" style="3" customWidth="1"/>
    <col min="9230" max="9230" width="5" style="3" customWidth="1"/>
    <col min="9231" max="9234" width="4.109375" style="3" customWidth="1"/>
    <col min="9235" max="9235" width="7.88671875" style="3" customWidth="1"/>
    <col min="9236" max="9236" width="0.5546875" style="3" customWidth="1"/>
    <col min="9237" max="9472" width="4.109375" style="3"/>
    <col min="9473" max="9473" width="4.109375" style="3" customWidth="1"/>
    <col min="9474" max="9474" width="7.33203125" style="3" customWidth="1"/>
    <col min="9475" max="9475" width="4.109375" style="3" customWidth="1"/>
    <col min="9476" max="9476" width="2.88671875" style="3" customWidth="1"/>
    <col min="9477" max="9477" width="8.33203125" style="3" customWidth="1"/>
    <col min="9478" max="9478" width="3" style="3" customWidth="1"/>
    <col min="9479" max="9479" width="2.88671875" style="3" customWidth="1"/>
    <col min="9480" max="9480" width="6" style="3" customWidth="1"/>
    <col min="9481" max="9485" width="4.109375" style="3" customWidth="1"/>
    <col min="9486" max="9486" width="5" style="3" customWidth="1"/>
    <col min="9487" max="9490" width="4.109375" style="3" customWidth="1"/>
    <col min="9491" max="9491" width="7.88671875" style="3" customWidth="1"/>
    <col min="9492" max="9492" width="0.5546875" style="3" customWidth="1"/>
    <col min="9493" max="9728" width="4.109375" style="3"/>
    <col min="9729" max="9729" width="4.109375" style="3" customWidth="1"/>
    <col min="9730" max="9730" width="7.33203125" style="3" customWidth="1"/>
    <col min="9731" max="9731" width="4.109375" style="3" customWidth="1"/>
    <col min="9732" max="9732" width="2.88671875" style="3" customWidth="1"/>
    <col min="9733" max="9733" width="8.33203125" style="3" customWidth="1"/>
    <col min="9734" max="9734" width="3" style="3" customWidth="1"/>
    <col min="9735" max="9735" width="2.88671875" style="3" customWidth="1"/>
    <col min="9736" max="9736" width="6" style="3" customWidth="1"/>
    <col min="9737" max="9741" width="4.109375" style="3" customWidth="1"/>
    <col min="9742" max="9742" width="5" style="3" customWidth="1"/>
    <col min="9743" max="9746" width="4.109375" style="3" customWidth="1"/>
    <col min="9747" max="9747" width="7.88671875" style="3" customWidth="1"/>
    <col min="9748" max="9748" width="0.5546875" style="3" customWidth="1"/>
    <col min="9749" max="9984" width="4.109375" style="3"/>
    <col min="9985" max="9985" width="4.109375" style="3" customWidth="1"/>
    <col min="9986" max="9986" width="7.33203125" style="3" customWidth="1"/>
    <col min="9987" max="9987" width="4.109375" style="3" customWidth="1"/>
    <col min="9988" max="9988" width="2.88671875" style="3" customWidth="1"/>
    <col min="9989" max="9989" width="8.33203125" style="3" customWidth="1"/>
    <col min="9990" max="9990" width="3" style="3" customWidth="1"/>
    <col min="9991" max="9991" width="2.88671875" style="3" customWidth="1"/>
    <col min="9992" max="9992" width="6" style="3" customWidth="1"/>
    <col min="9993" max="9997" width="4.109375" style="3" customWidth="1"/>
    <col min="9998" max="9998" width="5" style="3" customWidth="1"/>
    <col min="9999" max="10002" width="4.109375" style="3" customWidth="1"/>
    <col min="10003" max="10003" width="7.88671875" style="3" customWidth="1"/>
    <col min="10004" max="10004" width="0.5546875" style="3" customWidth="1"/>
    <col min="10005" max="10240" width="4.109375" style="3"/>
    <col min="10241" max="10241" width="4.109375" style="3" customWidth="1"/>
    <col min="10242" max="10242" width="7.33203125" style="3" customWidth="1"/>
    <col min="10243" max="10243" width="4.109375" style="3" customWidth="1"/>
    <col min="10244" max="10244" width="2.88671875" style="3" customWidth="1"/>
    <col min="10245" max="10245" width="8.33203125" style="3" customWidth="1"/>
    <col min="10246" max="10246" width="3" style="3" customWidth="1"/>
    <col min="10247" max="10247" width="2.88671875" style="3" customWidth="1"/>
    <col min="10248" max="10248" width="6" style="3" customWidth="1"/>
    <col min="10249" max="10253" width="4.109375" style="3" customWidth="1"/>
    <col min="10254" max="10254" width="5" style="3" customWidth="1"/>
    <col min="10255" max="10258" width="4.109375" style="3" customWidth="1"/>
    <col min="10259" max="10259" width="7.88671875" style="3" customWidth="1"/>
    <col min="10260" max="10260" width="0.5546875" style="3" customWidth="1"/>
    <col min="10261" max="10496" width="4.109375" style="3"/>
    <col min="10497" max="10497" width="4.109375" style="3" customWidth="1"/>
    <col min="10498" max="10498" width="7.33203125" style="3" customWidth="1"/>
    <col min="10499" max="10499" width="4.109375" style="3" customWidth="1"/>
    <col min="10500" max="10500" width="2.88671875" style="3" customWidth="1"/>
    <col min="10501" max="10501" width="8.33203125" style="3" customWidth="1"/>
    <col min="10502" max="10502" width="3" style="3" customWidth="1"/>
    <col min="10503" max="10503" width="2.88671875" style="3" customWidth="1"/>
    <col min="10504" max="10504" width="6" style="3" customWidth="1"/>
    <col min="10505" max="10509" width="4.109375" style="3" customWidth="1"/>
    <col min="10510" max="10510" width="5" style="3" customWidth="1"/>
    <col min="10511" max="10514" width="4.109375" style="3" customWidth="1"/>
    <col min="10515" max="10515" width="7.88671875" style="3" customWidth="1"/>
    <col min="10516" max="10516" width="0.5546875" style="3" customWidth="1"/>
    <col min="10517" max="10752" width="4.109375" style="3"/>
    <col min="10753" max="10753" width="4.109375" style="3" customWidth="1"/>
    <col min="10754" max="10754" width="7.33203125" style="3" customWidth="1"/>
    <col min="10755" max="10755" width="4.109375" style="3" customWidth="1"/>
    <col min="10756" max="10756" width="2.88671875" style="3" customWidth="1"/>
    <col min="10757" max="10757" width="8.33203125" style="3" customWidth="1"/>
    <col min="10758" max="10758" width="3" style="3" customWidth="1"/>
    <col min="10759" max="10759" width="2.88671875" style="3" customWidth="1"/>
    <col min="10760" max="10760" width="6" style="3" customWidth="1"/>
    <col min="10761" max="10765" width="4.109375" style="3" customWidth="1"/>
    <col min="10766" max="10766" width="5" style="3" customWidth="1"/>
    <col min="10767" max="10770" width="4.109375" style="3" customWidth="1"/>
    <col min="10771" max="10771" width="7.88671875" style="3" customWidth="1"/>
    <col min="10772" max="10772" width="0.5546875" style="3" customWidth="1"/>
    <col min="10773" max="11008" width="4.109375" style="3"/>
    <col min="11009" max="11009" width="4.109375" style="3" customWidth="1"/>
    <col min="11010" max="11010" width="7.33203125" style="3" customWidth="1"/>
    <col min="11011" max="11011" width="4.109375" style="3" customWidth="1"/>
    <col min="11012" max="11012" width="2.88671875" style="3" customWidth="1"/>
    <col min="11013" max="11013" width="8.33203125" style="3" customWidth="1"/>
    <col min="11014" max="11014" width="3" style="3" customWidth="1"/>
    <col min="11015" max="11015" width="2.88671875" style="3" customWidth="1"/>
    <col min="11016" max="11016" width="6" style="3" customWidth="1"/>
    <col min="11017" max="11021" width="4.109375" style="3" customWidth="1"/>
    <col min="11022" max="11022" width="5" style="3" customWidth="1"/>
    <col min="11023" max="11026" width="4.109375" style="3" customWidth="1"/>
    <col min="11027" max="11027" width="7.88671875" style="3" customWidth="1"/>
    <col min="11028" max="11028" width="0.5546875" style="3" customWidth="1"/>
    <col min="11029" max="11264" width="4.109375" style="3"/>
    <col min="11265" max="11265" width="4.109375" style="3" customWidth="1"/>
    <col min="11266" max="11266" width="7.33203125" style="3" customWidth="1"/>
    <col min="11267" max="11267" width="4.109375" style="3" customWidth="1"/>
    <col min="11268" max="11268" width="2.88671875" style="3" customWidth="1"/>
    <col min="11269" max="11269" width="8.33203125" style="3" customWidth="1"/>
    <col min="11270" max="11270" width="3" style="3" customWidth="1"/>
    <col min="11271" max="11271" width="2.88671875" style="3" customWidth="1"/>
    <col min="11272" max="11272" width="6" style="3" customWidth="1"/>
    <col min="11273" max="11277" width="4.109375" style="3" customWidth="1"/>
    <col min="11278" max="11278" width="5" style="3" customWidth="1"/>
    <col min="11279" max="11282" width="4.109375" style="3" customWidth="1"/>
    <col min="11283" max="11283" width="7.88671875" style="3" customWidth="1"/>
    <col min="11284" max="11284" width="0.5546875" style="3" customWidth="1"/>
    <col min="11285" max="11520" width="4.109375" style="3"/>
    <col min="11521" max="11521" width="4.109375" style="3" customWidth="1"/>
    <col min="11522" max="11522" width="7.33203125" style="3" customWidth="1"/>
    <col min="11523" max="11523" width="4.109375" style="3" customWidth="1"/>
    <col min="11524" max="11524" width="2.88671875" style="3" customWidth="1"/>
    <col min="11525" max="11525" width="8.33203125" style="3" customWidth="1"/>
    <col min="11526" max="11526" width="3" style="3" customWidth="1"/>
    <col min="11527" max="11527" width="2.88671875" style="3" customWidth="1"/>
    <col min="11528" max="11528" width="6" style="3" customWidth="1"/>
    <col min="11529" max="11533" width="4.109375" style="3" customWidth="1"/>
    <col min="11534" max="11534" width="5" style="3" customWidth="1"/>
    <col min="11535" max="11538" width="4.109375" style="3" customWidth="1"/>
    <col min="11539" max="11539" width="7.88671875" style="3" customWidth="1"/>
    <col min="11540" max="11540" width="0.5546875" style="3" customWidth="1"/>
    <col min="11541" max="11776" width="4.109375" style="3"/>
    <col min="11777" max="11777" width="4.109375" style="3" customWidth="1"/>
    <col min="11778" max="11778" width="7.33203125" style="3" customWidth="1"/>
    <col min="11779" max="11779" width="4.109375" style="3" customWidth="1"/>
    <col min="11780" max="11780" width="2.88671875" style="3" customWidth="1"/>
    <col min="11781" max="11781" width="8.33203125" style="3" customWidth="1"/>
    <col min="11782" max="11782" width="3" style="3" customWidth="1"/>
    <col min="11783" max="11783" width="2.88671875" style="3" customWidth="1"/>
    <col min="11784" max="11784" width="6" style="3" customWidth="1"/>
    <col min="11785" max="11789" width="4.109375" style="3" customWidth="1"/>
    <col min="11790" max="11790" width="5" style="3" customWidth="1"/>
    <col min="11791" max="11794" width="4.109375" style="3" customWidth="1"/>
    <col min="11795" max="11795" width="7.88671875" style="3" customWidth="1"/>
    <col min="11796" max="11796" width="0.5546875" style="3" customWidth="1"/>
    <col min="11797" max="12032" width="4.109375" style="3"/>
    <col min="12033" max="12033" width="4.109375" style="3" customWidth="1"/>
    <col min="12034" max="12034" width="7.33203125" style="3" customWidth="1"/>
    <col min="12035" max="12035" width="4.109375" style="3" customWidth="1"/>
    <col min="12036" max="12036" width="2.88671875" style="3" customWidth="1"/>
    <col min="12037" max="12037" width="8.33203125" style="3" customWidth="1"/>
    <col min="12038" max="12038" width="3" style="3" customWidth="1"/>
    <col min="12039" max="12039" width="2.88671875" style="3" customWidth="1"/>
    <col min="12040" max="12040" width="6" style="3" customWidth="1"/>
    <col min="12041" max="12045" width="4.109375" style="3" customWidth="1"/>
    <col min="12046" max="12046" width="5" style="3" customWidth="1"/>
    <col min="12047" max="12050" width="4.109375" style="3" customWidth="1"/>
    <col min="12051" max="12051" width="7.88671875" style="3" customWidth="1"/>
    <col min="12052" max="12052" width="0.5546875" style="3" customWidth="1"/>
    <col min="12053" max="12288" width="4.109375" style="3"/>
    <col min="12289" max="12289" width="4.109375" style="3" customWidth="1"/>
    <col min="12290" max="12290" width="7.33203125" style="3" customWidth="1"/>
    <col min="12291" max="12291" width="4.109375" style="3" customWidth="1"/>
    <col min="12292" max="12292" width="2.88671875" style="3" customWidth="1"/>
    <col min="12293" max="12293" width="8.33203125" style="3" customWidth="1"/>
    <col min="12294" max="12294" width="3" style="3" customWidth="1"/>
    <col min="12295" max="12295" width="2.88671875" style="3" customWidth="1"/>
    <col min="12296" max="12296" width="6" style="3" customWidth="1"/>
    <col min="12297" max="12301" width="4.109375" style="3" customWidth="1"/>
    <col min="12302" max="12302" width="5" style="3" customWidth="1"/>
    <col min="12303" max="12306" width="4.109375" style="3" customWidth="1"/>
    <col min="12307" max="12307" width="7.88671875" style="3" customWidth="1"/>
    <col min="12308" max="12308" width="0.5546875" style="3" customWidth="1"/>
    <col min="12309" max="12544" width="4.109375" style="3"/>
    <col min="12545" max="12545" width="4.109375" style="3" customWidth="1"/>
    <col min="12546" max="12546" width="7.33203125" style="3" customWidth="1"/>
    <col min="12547" max="12547" width="4.109375" style="3" customWidth="1"/>
    <col min="12548" max="12548" width="2.88671875" style="3" customWidth="1"/>
    <col min="12549" max="12549" width="8.33203125" style="3" customWidth="1"/>
    <col min="12550" max="12550" width="3" style="3" customWidth="1"/>
    <col min="12551" max="12551" width="2.88671875" style="3" customWidth="1"/>
    <col min="12552" max="12552" width="6" style="3" customWidth="1"/>
    <col min="12553" max="12557" width="4.109375" style="3" customWidth="1"/>
    <col min="12558" max="12558" width="5" style="3" customWidth="1"/>
    <col min="12559" max="12562" width="4.109375" style="3" customWidth="1"/>
    <col min="12563" max="12563" width="7.88671875" style="3" customWidth="1"/>
    <col min="12564" max="12564" width="0.5546875" style="3" customWidth="1"/>
    <col min="12565" max="12800" width="4.109375" style="3"/>
    <col min="12801" max="12801" width="4.109375" style="3" customWidth="1"/>
    <col min="12802" max="12802" width="7.33203125" style="3" customWidth="1"/>
    <col min="12803" max="12803" width="4.109375" style="3" customWidth="1"/>
    <col min="12804" max="12804" width="2.88671875" style="3" customWidth="1"/>
    <col min="12805" max="12805" width="8.33203125" style="3" customWidth="1"/>
    <col min="12806" max="12806" width="3" style="3" customWidth="1"/>
    <col min="12807" max="12807" width="2.88671875" style="3" customWidth="1"/>
    <col min="12808" max="12808" width="6" style="3" customWidth="1"/>
    <col min="12809" max="12813" width="4.109375" style="3" customWidth="1"/>
    <col min="12814" max="12814" width="5" style="3" customWidth="1"/>
    <col min="12815" max="12818" width="4.109375" style="3" customWidth="1"/>
    <col min="12819" max="12819" width="7.88671875" style="3" customWidth="1"/>
    <col min="12820" max="12820" width="0.5546875" style="3" customWidth="1"/>
    <col min="12821" max="13056" width="4.109375" style="3"/>
    <col min="13057" max="13057" width="4.109375" style="3" customWidth="1"/>
    <col min="13058" max="13058" width="7.33203125" style="3" customWidth="1"/>
    <col min="13059" max="13059" width="4.109375" style="3" customWidth="1"/>
    <col min="13060" max="13060" width="2.88671875" style="3" customWidth="1"/>
    <col min="13061" max="13061" width="8.33203125" style="3" customWidth="1"/>
    <col min="13062" max="13062" width="3" style="3" customWidth="1"/>
    <col min="13063" max="13063" width="2.88671875" style="3" customWidth="1"/>
    <col min="13064" max="13064" width="6" style="3" customWidth="1"/>
    <col min="13065" max="13069" width="4.109375" style="3" customWidth="1"/>
    <col min="13070" max="13070" width="5" style="3" customWidth="1"/>
    <col min="13071" max="13074" width="4.109375" style="3" customWidth="1"/>
    <col min="13075" max="13075" width="7.88671875" style="3" customWidth="1"/>
    <col min="13076" max="13076" width="0.5546875" style="3" customWidth="1"/>
    <col min="13077" max="13312" width="4.109375" style="3"/>
    <col min="13313" max="13313" width="4.109375" style="3" customWidth="1"/>
    <col min="13314" max="13314" width="7.33203125" style="3" customWidth="1"/>
    <col min="13315" max="13315" width="4.109375" style="3" customWidth="1"/>
    <col min="13316" max="13316" width="2.88671875" style="3" customWidth="1"/>
    <col min="13317" max="13317" width="8.33203125" style="3" customWidth="1"/>
    <col min="13318" max="13318" width="3" style="3" customWidth="1"/>
    <col min="13319" max="13319" width="2.88671875" style="3" customWidth="1"/>
    <col min="13320" max="13320" width="6" style="3" customWidth="1"/>
    <col min="13321" max="13325" width="4.109375" style="3" customWidth="1"/>
    <col min="13326" max="13326" width="5" style="3" customWidth="1"/>
    <col min="13327" max="13330" width="4.109375" style="3" customWidth="1"/>
    <col min="13331" max="13331" width="7.88671875" style="3" customWidth="1"/>
    <col min="13332" max="13332" width="0.5546875" style="3" customWidth="1"/>
    <col min="13333" max="13568" width="4.109375" style="3"/>
    <col min="13569" max="13569" width="4.109375" style="3" customWidth="1"/>
    <col min="13570" max="13570" width="7.33203125" style="3" customWidth="1"/>
    <col min="13571" max="13571" width="4.109375" style="3" customWidth="1"/>
    <col min="13572" max="13572" width="2.88671875" style="3" customWidth="1"/>
    <col min="13573" max="13573" width="8.33203125" style="3" customWidth="1"/>
    <col min="13574" max="13574" width="3" style="3" customWidth="1"/>
    <col min="13575" max="13575" width="2.88671875" style="3" customWidth="1"/>
    <col min="13576" max="13576" width="6" style="3" customWidth="1"/>
    <col min="13577" max="13581" width="4.109375" style="3" customWidth="1"/>
    <col min="13582" max="13582" width="5" style="3" customWidth="1"/>
    <col min="13583" max="13586" width="4.109375" style="3" customWidth="1"/>
    <col min="13587" max="13587" width="7.88671875" style="3" customWidth="1"/>
    <col min="13588" max="13588" width="0.5546875" style="3" customWidth="1"/>
    <col min="13589" max="13824" width="4.109375" style="3"/>
    <col min="13825" max="13825" width="4.109375" style="3" customWidth="1"/>
    <col min="13826" max="13826" width="7.33203125" style="3" customWidth="1"/>
    <col min="13827" max="13827" width="4.109375" style="3" customWidth="1"/>
    <col min="13828" max="13828" width="2.88671875" style="3" customWidth="1"/>
    <col min="13829" max="13829" width="8.33203125" style="3" customWidth="1"/>
    <col min="13830" max="13830" width="3" style="3" customWidth="1"/>
    <col min="13831" max="13831" width="2.88671875" style="3" customWidth="1"/>
    <col min="13832" max="13832" width="6" style="3" customWidth="1"/>
    <col min="13833" max="13837" width="4.109375" style="3" customWidth="1"/>
    <col min="13838" max="13838" width="5" style="3" customWidth="1"/>
    <col min="13839" max="13842" width="4.109375" style="3" customWidth="1"/>
    <col min="13843" max="13843" width="7.88671875" style="3" customWidth="1"/>
    <col min="13844" max="13844" width="0.5546875" style="3" customWidth="1"/>
    <col min="13845" max="14080" width="4.109375" style="3"/>
    <col min="14081" max="14081" width="4.109375" style="3" customWidth="1"/>
    <col min="14082" max="14082" width="7.33203125" style="3" customWidth="1"/>
    <col min="14083" max="14083" width="4.109375" style="3" customWidth="1"/>
    <col min="14084" max="14084" width="2.88671875" style="3" customWidth="1"/>
    <col min="14085" max="14085" width="8.33203125" style="3" customWidth="1"/>
    <col min="14086" max="14086" width="3" style="3" customWidth="1"/>
    <col min="14087" max="14087" width="2.88671875" style="3" customWidth="1"/>
    <col min="14088" max="14088" width="6" style="3" customWidth="1"/>
    <col min="14089" max="14093" width="4.109375" style="3" customWidth="1"/>
    <col min="14094" max="14094" width="5" style="3" customWidth="1"/>
    <col min="14095" max="14098" width="4.109375" style="3" customWidth="1"/>
    <col min="14099" max="14099" width="7.88671875" style="3" customWidth="1"/>
    <col min="14100" max="14100" width="0.5546875" style="3" customWidth="1"/>
    <col min="14101" max="14336" width="4.109375" style="3"/>
    <col min="14337" max="14337" width="4.109375" style="3" customWidth="1"/>
    <col min="14338" max="14338" width="7.33203125" style="3" customWidth="1"/>
    <col min="14339" max="14339" width="4.109375" style="3" customWidth="1"/>
    <col min="14340" max="14340" width="2.88671875" style="3" customWidth="1"/>
    <col min="14341" max="14341" width="8.33203125" style="3" customWidth="1"/>
    <col min="14342" max="14342" width="3" style="3" customWidth="1"/>
    <col min="14343" max="14343" width="2.88671875" style="3" customWidth="1"/>
    <col min="14344" max="14344" width="6" style="3" customWidth="1"/>
    <col min="14345" max="14349" width="4.109375" style="3" customWidth="1"/>
    <col min="14350" max="14350" width="5" style="3" customWidth="1"/>
    <col min="14351" max="14354" width="4.109375" style="3" customWidth="1"/>
    <col min="14355" max="14355" width="7.88671875" style="3" customWidth="1"/>
    <col min="14356" max="14356" width="0.5546875" style="3" customWidth="1"/>
    <col min="14357" max="14592" width="4.109375" style="3"/>
    <col min="14593" max="14593" width="4.109375" style="3" customWidth="1"/>
    <col min="14594" max="14594" width="7.33203125" style="3" customWidth="1"/>
    <col min="14595" max="14595" width="4.109375" style="3" customWidth="1"/>
    <col min="14596" max="14596" width="2.88671875" style="3" customWidth="1"/>
    <col min="14597" max="14597" width="8.33203125" style="3" customWidth="1"/>
    <col min="14598" max="14598" width="3" style="3" customWidth="1"/>
    <col min="14599" max="14599" width="2.88671875" style="3" customWidth="1"/>
    <col min="14600" max="14600" width="6" style="3" customWidth="1"/>
    <col min="14601" max="14605" width="4.109375" style="3" customWidth="1"/>
    <col min="14606" max="14606" width="5" style="3" customWidth="1"/>
    <col min="14607" max="14610" width="4.109375" style="3" customWidth="1"/>
    <col min="14611" max="14611" width="7.88671875" style="3" customWidth="1"/>
    <col min="14612" max="14612" width="0.5546875" style="3" customWidth="1"/>
    <col min="14613" max="14848" width="4.109375" style="3"/>
    <col min="14849" max="14849" width="4.109375" style="3" customWidth="1"/>
    <col min="14850" max="14850" width="7.33203125" style="3" customWidth="1"/>
    <col min="14851" max="14851" width="4.109375" style="3" customWidth="1"/>
    <col min="14852" max="14852" width="2.88671875" style="3" customWidth="1"/>
    <col min="14853" max="14853" width="8.33203125" style="3" customWidth="1"/>
    <col min="14854" max="14854" width="3" style="3" customWidth="1"/>
    <col min="14855" max="14855" width="2.88671875" style="3" customWidth="1"/>
    <col min="14856" max="14856" width="6" style="3" customWidth="1"/>
    <col min="14857" max="14861" width="4.109375" style="3" customWidth="1"/>
    <col min="14862" max="14862" width="5" style="3" customWidth="1"/>
    <col min="14863" max="14866" width="4.109375" style="3" customWidth="1"/>
    <col min="14867" max="14867" width="7.88671875" style="3" customWidth="1"/>
    <col min="14868" max="14868" width="0.5546875" style="3" customWidth="1"/>
    <col min="14869" max="15104" width="4.109375" style="3"/>
    <col min="15105" max="15105" width="4.109375" style="3" customWidth="1"/>
    <col min="15106" max="15106" width="7.33203125" style="3" customWidth="1"/>
    <col min="15107" max="15107" width="4.109375" style="3" customWidth="1"/>
    <col min="15108" max="15108" width="2.88671875" style="3" customWidth="1"/>
    <col min="15109" max="15109" width="8.33203125" style="3" customWidth="1"/>
    <col min="15110" max="15110" width="3" style="3" customWidth="1"/>
    <col min="15111" max="15111" width="2.88671875" style="3" customWidth="1"/>
    <col min="15112" max="15112" width="6" style="3" customWidth="1"/>
    <col min="15113" max="15117" width="4.109375" style="3" customWidth="1"/>
    <col min="15118" max="15118" width="5" style="3" customWidth="1"/>
    <col min="15119" max="15122" width="4.109375" style="3" customWidth="1"/>
    <col min="15123" max="15123" width="7.88671875" style="3" customWidth="1"/>
    <col min="15124" max="15124" width="0.5546875" style="3" customWidth="1"/>
    <col min="15125" max="15360" width="4.109375" style="3"/>
    <col min="15361" max="15361" width="4.109375" style="3" customWidth="1"/>
    <col min="15362" max="15362" width="7.33203125" style="3" customWidth="1"/>
    <col min="15363" max="15363" width="4.109375" style="3" customWidth="1"/>
    <col min="15364" max="15364" width="2.88671875" style="3" customWidth="1"/>
    <col min="15365" max="15365" width="8.33203125" style="3" customWidth="1"/>
    <col min="15366" max="15366" width="3" style="3" customWidth="1"/>
    <col min="15367" max="15367" width="2.88671875" style="3" customWidth="1"/>
    <col min="15368" max="15368" width="6" style="3" customWidth="1"/>
    <col min="15369" max="15373" width="4.109375" style="3" customWidth="1"/>
    <col min="15374" max="15374" width="5" style="3" customWidth="1"/>
    <col min="15375" max="15378" width="4.109375" style="3" customWidth="1"/>
    <col min="15379" max="15379" width="7.88671875" style="3" customWidth="1"/>
    <col min="15380" max="15380" width="0.5546875" style="3" customWidth="1"/>
    <col min="15381" max="15616" width="4.109375" style="3"/>
    <col min="15617" max="15617" width="4.109375" style="3" customWidth="1"/>
    <col min="15618" max="15618" width="7.33203125" style="3" customWidth="1"/>
    <col min="15619" max="15619" width="4.109375" style="3" customWidth="1"/>
    <col min="15620" max="15620" width="2.88671875" style="3" customWidth="1"/>
    <col min="15621" max="15621" width="8.33203125" style="3" customWidth="1"/>
    <col min="15622" max="15622" width="3" style="3" customWidth="1"/>
    <col min="15623" max="15623" width="2.88671875" style="3" customWidth="1"/>
    <col min="15624" max="15624" width="6" style="3" customWidth="1"/>
    <col min="15625" max="15629" width="4.109375" style="3" customWidth="1"/>
    <col min="15630" max="15630" width="5" style="3" customWidth="1"/>
    <col min="15631" max="15634" width="4.109375" style="3" customWidth="1"/>
    <col min="15635" max="15635" width="7.88671875" style="3" customWidth="1"/>
    <col min="15636" max="15636" width="0.5546875" style="3" customWidth="1"/>
    <col min="15637" max="15872" width="4.109375" style="3"/>
    <col min="15873" max="15873" width="4.109375" style="3" customWidth="1"/>
    <col min="15874" max="15874" width="7.33203125" style="3" customWidth="1"/>
    <col min="15875" max="15875" width="4.109375" style="3" customWidth="1"/>
    <col min="15876" max="15876" width="2.88671875" style="3" customWidth="1"/>
    <col min="15877" max="15877" width="8.33203125" style="3" customWidth="1"/>
    <col min="15878" max="15878" width="3" style="3" customWidth="1"/>
    <col min="15879" max="15879" width="2.88671875" style="3" customWidth="1"/>
    <col min="15880" max="15880" width="6" style="3" customWidth="1"/>
    <col min="15881" max="15885" width="4.109375" style="3" customWidth="1"/>
    <col min="15886" max="15886" width="5" style="3" customWidth="1"/>
    <col min="15887" max="15890" width="4.109375" style="3" customWidth="1"/>
    <col min="15891" max="15891" width="7.88671875" style="3" customWidth="1"/>
    <col min="15892" max="15892" width="0.5546875" style="3" customWidth="1"/>
    <col min="15893" max="16128" width="4.109375" style="3"/>
    <col min="16129" max="16129" width="4.109375" style="3" customWidth="1"/>
    <col min="16130" max="16130" width="7.33203125" style="3" customWidth="1"/>
    <col min="16131" max="16131" width="4.109375" style="3" customWidth="1"/>
    <col min="16132" max="16132" width="2.88671875" style="3" customWidth="1"/>
    <col min="16133" max="16133" width="8.33203125" style="3" customWidth="1"/>
    <col min="16134" max="16134" width="3" style="3" customWidth="1"/>
    <col min="16135" max="16135" width="2.88671875" style="3" customWidth="1"/>
    <col min="16136" max="16136" width="6" style="3" customWidth="1"/>
    <col min="16137" max="16141" width="4.109375" style="3" customWidth="1"/>
    <col min="16142" max="16142" width="5" style="3" customWidth="1"/>
    <col min="16143" max="16146" width="4.109375" style="3" customWidth="1"/>
    <col min="16147" max="16147" width="7.88671875" style="3" customWidth="1"/>
    <col min="16148" max="16148" width="0.5546875" style="3" customWidth="1"/>
    <col min="16149" max="16384" width="4.109375" style="3"/>
  </cols>
  <sheetData>
    <row r="1" spans="1:36" x14ac:dyDescent="0.25">
      <c r="Z1" s="285" t="s">
        <v>724</v>
      </c>
      <c r="AA1" s="286"/>
      <c r="AB1" s="286"/>
      <c r="AC1" s="286"/>
      <c r="AD1" s="286"/>
      <c r="AE1" s="286"/>
      <c r="AF1" s="286"/>
      <c r="AG1" s="286"/>
      <c r="AH1" s="286"/>
      <c r="AI1" s="286"/>
      <c r="AJ1" s="286"/>
    </row>
    <row r="2" spans="1:36" x14ac:dyDescent="0.25">
      <c r="O2" s="701"/>
      <c r="P2" s="702"/>
      <c r="Q2" s="703"/>
      <c r="Z2" s="286"/>
      <c r="AA2" s="286"/>
      <c r="AB2" s="286"/>
      <c r="AC2" s="286"/>
      <c r="AD2" s="286"/>
      <c r="AE2" s="286"/>
      <c r="AF2" s="286"/>
      <c r="AG2" s="286"/>
      <c r="AH2" s="286"/>
      <c r="AI2" s="286"/>
      <c r="AJ2" s="286"/>
    </row>
    <row r="3" spans="1:36" x14ac:dyDescent="0.25">
      <c r="Z3" s="286"/>
      <c r="AA3" s="286"/>
      <c r="AB3" s="286"/>
      <c r="AC3" s="286"/>
      <c r="AD3" s="286"/>
      <c r="AE3" s="286"/>
      <c r="AF3" s="286"/>
      <c r="AG3" s="286"/>
      <c r="AH3" s="286"/>
      <c r="AI3" s="286"/>
      <c r="AJ3" s="286"/>
    </row>
    <row r="4" spans="1:36" ht="32.25" customHeight="1" x14ac:dyDescent="0.25">
      <c r="A4" s="365" t="s">
        <v>725</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5" spans="1:36" x14ac:dyDescent="0.25">
      <c r="A5" s="5" t="s">
        <v>726</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row>
    <row r="6" spans="1:36" x14ac:dyDescent="0.25">
      <c r="A6" s="5" t="str">
        <f>CONCATENATE("на ",[3]ЗАПОЛНИТЬ!$B$18," ",[3]ЗАПОЛНИТЬ!$C$18)</f>
        <v>на 1 січня 2016</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row>
    <row r="7" spans="1:36" ht="24.75" customHeight="1" x14ac:dyDescent="0.25">
      <c r="A7" s="21" t="s">
        <v>4</v>
      </c>
      <c r="B7" s="21"/>
      <c r="C7" s="21"/>
      <c r="D7" s="21"/>
      <c r="E7" s="21"/>
      <c r="F7" s="21"/>
      <c r="G7" s="21"/>
      <c r="H7" s="21"/>
      <c r="I7" s="21"/>
      <c r="J7" s="21"/>
      <c r="K7" s="21"/>
      <c r="L7" s="21"/>
      <c r="M7" s="15" t="str">
        <f>[3]ЗАПОЛНИТЬ!$B$3</f>
        <v>Відділ освіти Амур-Нижньодніпровської районної у місті Дніпропетровську ради</v>
      </c>
      <c r="N7" s="15"/>
      <c r="O7" s="15"/>
      <c r="P7" s="15"/>
      <c r="Q7" s="15"/>
      <c r="R7" s="15"/>
      <c r="S7" s="15"/>
      <c r="T7" s="15"/>
      <c r="U7" s="15"/>
      <c r="V7" s="15"/>
      <c r="W7" s="15"/>
      <c r="X7" s="15"/>
      <c r="Y7" s="15"/>
      <c r="Z7" s="15"/>
      <c r="AA7" s="15"/>
      <c r="AB7" s="15"/>
      <c r="AC7" s="15"/>
      <c r="AD7" s="117" t="str">
        <f>[3]ЗАПОЛНИТЬ!$A$13</f>
        <v>за ЄДРПОУ</v>
      </c>
      <c r="AG7" s="288" t="str">
        <f>[3]ЗАПОЛНИТЬ!$B$13</f>
        <v>02142187</v>
      </c>
      <c r="AH7" s="288"/>
      <c r="AI7" s="288"/>
      <c r="AJ7" s="288"/>
    </row>
    <row r="8" spans="1:36" x14ac:dyDescent="0.25">
      <c r="A8" s="21" t="s">
        <v>6</v>
      </c>
      <c r="B8" s="21"/>
      <c r="C8" s="21"/>
      <c r="D8" s="21"/>
      <c r="E8" s="21"/>
      <c r="F8" s="21"/>
      <c r="G8" s="21"/>
      <c r="H8" s="21"/>
      <c r="I8" s="21"/>
      <c r="J8" s="21"/>
      <c r="K8" s="21"/>
      <c r="L8" s="21"/>
      <c r="M8" s="289" t="str">
        <f>[3]ЗАПОЛНИТЬ!$B$5</f>
        <v>49023, м. Дніпропетровськ АНД район, пр. Воронцова, 31</v>
      </c>
      <c r="N8" s="289"/>
      <c r="O8" s="289"/>
      <c r="P8" s="289"/>
      <c r="Q8" s="289"/>
      <c r="R8" s="289"/>
      <c r="S8" s="289"/>
      <c r="T8" s="289"/>
      <c r="U8" s="289"/>
      <c r="V8" s="289"/>
      <c r="W8" s="289"/>
      <c r="X8" s="289"/>
      <c r="Y8" s="289"/>
      <c r="Z8" s="289"/>
      <c r="AA8" s="289"/>
      <c r="AB8" s="289"/>
      <c r="AC8" s="289"/>
      <c r="AD8" s="117" t="str">
        <f>[3]ЗАПОЛНИТЬ!$A$14</f>
        <v>за КОАТУУ</v>
      </c>
      <c r="AG8" s="290">
        <f>[3]ЗАПОЛНИТЬ!$B$14</f>
        <v>1210136300</v>
      </c>
      <c r="AH8" s="290"/>
      <c r="AI8" s="290"/>
      <c r="AJ8" s="290"/>
    </row>
    <row r="9" spans="1:36" x14ac:dyDescent="0.25">
      <c r="A9" s="21" t="str">
        <f>[3]Ф.4.3.1.КВК2!$A$11</f>
        <v>Організаційно-правова форма господарювання</v>
      </c>
      <c r="B9" s="21"/>
      <c r="C9" s="21"/>
      <c r="D9" s="21"/>
      <c r="E9" s="21"/>
      <c r="F9" s="21"/>
      <c r="G9" s="21"/>
      <c r="H9" s="21"/>
      <c r="I9" s="21"/>
      <c r="J9" s="21"/>
      <c r="K9" s="21"/>
      <c r="L9" s="21"/>
      <c r="M9" s="685" t="str">
        <f>[3]ЗАПОЛНИТЬ!$D$15</f>
        <v>Орган місцевого самоврядування</v>
      </c>
      <c r="N9" s="685"/>
      <c r="O9" s="685"/>
      <c r="P9" s="685"/>
      <c r="Q9" s="685"/>
      <c r="R9" s="685"/>
      <c r="S9" s="685"/>
      <c r="T9" s="685"/>
      <c r="U9" s="685"/>
      <c r="V9" s="685"/>
      <c r="W9" s="685"/>
      <c r="X9" s="685"/>
      <c r="Y9" s="685"/>
      <c r="Z9" s="685"/>
      <c r="AA9" s="685"/>
      <c r="AB9" s="685"/>
      <c r="AC9" s="685"/>
      <c r="AD9" s="117" t="str">
        <f>[3]ЗАПОЛНИТЬ!$A$15</f>
        <v>за КОПФГ</v>
      </c>
      <c r="AG9" s="290">
        <f>[3]ЗАПОЛНИТЬ!$B$15</f>
        <v>420</v>
      </c>
      <c r="AH9" s="290"/>
      <c r="AI9" s="290"/>
      <c r="AJ9" s="290"/>
    </row>
    <row r="10" spans="1:36" ht="15" customHeight="1" x14ac:dyDescent="0.25">
      <c r="A10" s="162" t="s">
        <v>10</v>
      </c>
      <c r="B10" s="162"/>
      <c r="C10" s="162"/>
      <c r="D10" s="162"/>
      <c r="E10" s="162"/>
      <c r="F10" s="162"/>
      <c r="G10" s="162"/>
      <c r="H10" s="162"/>
      <c r="I10" s="162"/>
      <c r="J10" s="162"/>
      <c r="K10" s="162"/>
      <c r="L10" s="162"/>
      <c r="M10" s="162"/>
      <c r="N10" s="162"/>
      <c r="O10" s="162"/>
      <c r="P10" s="162"/>
      <c r="Q10" s="162"/>
      <c r="R10" s="162"/>
      <c r="S10" s="120">
        <f>[3]ЗАПОЛНИТЬ!$H$9</f>
        <v>0</v>
      </c>
      <c r="T10" s="704" t="str">
        <f>[3]д33сф!F9</f>
        <v/>
      </c>
      <c r="U10" s="581"/>
      <c r="V10" s="581"/>
      <c r="W10" s="581"/>
      <c r="X10" s="581"/>
      <c r="Y10" s="581"/>
      <c r="Z10" s="581"/>
      <c r="AA10" s="581"/>
      <c r="AB10" s="581"/>
      <c r="AC10" s="581"/>
      <c r="AD10" s="581"/>
      <c r="AE10" s="581"/>
      <c r="AF10" s="581"/>
      <c r="AG10" s="581"/>
      <c r="AH10" s="581"/>
      <c r="AI10" s="581"/>
      <c r="AJ10" s="581"/>
    </row>
    <row r="11" spans="1:36" ht="15" customHeight="1" x14ac:dyDescent="0.25">
      <c r="A11" s="21" t="s">
        <v>13</v>
      </c>
      <c r="B11" s="21"/>
      <c r="C11" s="21"/>
      <c r="D11" s="21"/>
      <c r="E11" s="21"/>
      <c r="F11" s="21"/>
      <c r="G11" s="21"/>
      <c r="H11" s="21"/>
      <c r="I11" s="21"/>
      <c r="J11" s="21"/>
      <c r="K11" s="21"/>
      <c r="L11" s="21"/>
      <c r="M11" s="21"/>
      <c r="N11" s="21"/>
      <c r="O11" s="21"/>
      <c r="P11" s="21"/>
      <c r="Q11" s="21"/>
      <c r="R11" s="21"/>
      <c r="S11" s="705" t="str">
        <f>[3]ЗАПОЛНИТЬ!$H$10</f>
        <v>10</v>
      </c>
      <c r="T11" s="289" t="str">
        <f>[3]ЗАПОЛНИТЬ!I10</f>
        <v>Орган з питань освіти і науки, молоді</v>
      </c>
      <c r="U11" s="289"/>
      <c r="V11" s="289"/>
      <c r="W11" s="289"/>
      <c r="X11" s="289"/>
      <c r="Y11" s="289"/>
      <c r="Z11" s="289"/>
      <c r="AA11" s="289"/>
      <c r="AB11" s="289"/>
      <c r="AC11" s="289"/>
      <c r="AD11" s="289"/>
      <c r="AE11" s="289"/>
      <c r="AF11" s="289"/>
      <c r="AG11" s="289"/>
      <c r="AH11" s="289"/>
      <c r="AI11" s="289"/>
      <c r="AJ11" s="289"/>
    </row>
    <row r="12" spans="1:36" ht="11.25" customHeight="1" x14ac:dyDescent="0.25">
      <c r="A12" s="706" t="s">
        <v>103</v>
      </c>
      <c r="B12" s="706"/>
      <c r="C12" s="706"/>
      <c r="D12" s="706"/>
      <c r="E12" s="706"/>
      <c r="F12" s="706"/>
      <c r="G12" s="706"/>
      <c r="H12" s="706"/>
      <c r="I12" s="706"/>
    </row>
    <row r="13" spans="1:36" ht="13.5" customHeight="1" x14ac:dyDescent="0.25">
      <c r="A13" s="707" t="s">
        <v>16</v>
      </c>
      <c r="B13" s="707"/>
      <c r="C13" s="707"/>
      <c r="D13" s="707"/>
      <c r="E13" s="707"/>
      <c r="F13" s="707"/>
      <c r="G13" s="707"/>
      <c r="H13" s="707"/>
      <c r="I13" s="707"/>
    </row>
    <row r="14" spans="1:36" x14ac:dyDescent="0.25">
      <c r="B14" s="325" t="s">
        <v>727</v>
      </c>
    </row>
    <row r="15" spans="1:36" ht="12" customHeight="1" thickBot="1" x14ac:dyDescent="0.3"/>
    <row r="16" spans="1:36" ht="15" customHeight="1" thickTop="1" thickBot="1" x14ac:dyDescent="0.3">
      <c r="A16" s="589" t="s">
        <v>728</v>
      </c>
      <c r="B16" s="589"/>
      <c r="C16" s="589"/>
      <c r="D16" s="589" t="s">
        <v>510</v>
      </c>
      <c r="E16" s="589"/>
      <c r="F16" s="589"/>
      <c r="G16" s="589"/>
      <c r="H16" s="589"/>
      <c r="I16" s="589" t="s">
        <v>729</v>
      </c>
      <c r="J16" s="589"/>
      <c r="K16" s="589"/>
      <c r="L16" s="589"/>
      <c r="M16" s="589"/>
      <c r="N16" s="589"/>
      <c r="O16" s="589" t="s">
        <v>730</v>
      </c>
      <c r="P16" s="589"/>
      <c r="Q16" s="589"/>
      <c r="R16" s="589"/>
      <c r="S16" s="589"/>
      <c r="T16" s="589"/>
      <c r="U16" s="589"/>
      <c r="V16" s="589"/>
      <c r="W16" s="589"/>
      <c r="X16" s="589"/>
      <c r="Y16" s="589" t="s">
        <v>731</v>
      </c>
      <c r="Z16" s="589"/>
      <c r="AA16" s="589"/>
      <c r="AB16" s="589"/>
      <c r="AC16" s="589"/>
      <c r="AD16" s="589"/>
      <c r="AE16" s="589"/>
      <c r="AF16" s="589"/>
      <c r="AG16" s="589"/>
      <c r="AH16" s="589"/>
      <c r="AI16" s="589"/>
      <c r="AJ16" s="589"/>
    </row>
    <row r="17" spans="1:36" ht="40.5" customHeight="1" thickTop="1" thickBot="1" x14ac:dyDescent="0.3">
      <c r="A17" s="589"/>
      <c r="B17" s="589"/>
      <c r="C17" s="589"/>
      <c r="D17" s="589" t="s">
        <v>732</v>
      </c>
      <c r="E17" s="589"/>
      <c r="F17" s="589" t="s">
        <v>172</v>
      </c>
      <c r="G17" s="589"/>
      <c r="H17" s="589"/>
      <c r="I17" s="589"/>
      <c r="J17" s="589"/>
      <c r="K17" s="589"/>
      <c r="L17" s="589"/>
      <c r="M17" s="589"/>
      <c r="N17" s="589"/>
      <c r="O17" s="549" t="s">
        <v>710</v>
      </c>
      <c r="P17" s="549"/>
      <c r="Q17" s="549"/>
      <c r="R17" s="549"/>
      <c r="S17" s="549" t="s">
        <v>711</v>
      </c>
      <c r="T17" s="549"/>
      <c r="U17" s="549"/>
      <c r="V17" s="549"/>
      <c r="W17" s="549"/>
      <c r="X17" s="549"/>
      <c r="Y17" s="589"/>
      <c r="Z17" s="589"/>
      <c r="AA17" s="589"/>
      <c r="AB17" s="589"/>
      <c r="AC17" s="589"/>
      <c r="AD17" s="589"/>
      <c r="AE17" s="589"/>
      <c r="AF17" s="589"/>
      <c r="AG17" s="589"/>
      <c r="AH17" s="589"/>
      <c r="AI17" s="589"/>
      <c r="AJ17" s="589"/>
    </row>
    <row r="18" spans="1:36" ht="13.5" customHeight="1" thickTop="1" thickBot="1" x14ac:dyDescent="0.3">
      <c r="A18" s="708">
        <v>1</v>
      </c>
      <c r="B18" s="708"/>
      <c r="C18" s="708"/>
      <c r="D18" s="708">
        <v>2</v>
      </c>
      <c r="E18" s="708"/>
      <c r="F18" s="708">
        <v>3</v>
      </c>
      <c r="G18" s="708"/>
      <c r="H18" s="708"/>
      <c r="I18" s="708">
        <v>4</v>
      </c>
      <c r="J18" s="708"/>
      <c r="K18" s="708"/>
      <c r="L18" s="708"/>
      <c r="M18" s="708"/>
      <c r="N18" s="708"/>
      <c r="O18" s="708">
        <v>5</v>
      </c>
      <c r="P18" s="708"/>
      <c r="Q18" s="708"/>
      <c r="R18" s="708"/>
      <c r="S18" s="708">
        <v>6</v>
      </c>
      <c r="T18" s="708"/>
      <c r="U18" s="708"/>
      <c r="V18" s="708"/>
      <c r="W18" s="708"/>
      <c r="X18" s="708"/>
      <c r="Y18" s="708">
        <v>7</v>
      </c>
      <c r="Z18" s="708"/>
      <c r="AA18" s="708"/>
      <c r="AB18" s="708"/>
      <c r="AC18" s="708"/>
      <c r="AD18" s="708"/>
      <c r="AE18" s="708"/>
      <c r="AF18" s="708"/>
      <c r="AG18" s="708"/>
      <c r="AH18" s="708"/>
      <c r="AI18" s="708"/>
      <c r="AJ18" s="708"/>
    </row>
    <row r="19" spans="1:36" s="325" customFormat="1" ht="14.4" thickTop="1" thickBot="1" x14ac:dyDescent="0.3">
      <c r="A19" s="587" t="s">
        <v>11</v>
      </c>
      <c r="B19" s="587"/>
      <c r="C19" s="587"/>
      <c r="D19" s="626" t="s">
        <v>11</v>
      </c>
      <c r="E19" s="626"/>
      <c r="F19" s="626" t="s">
        <v>11</v>
      </c>
      <c r="G19" s="626"/>
      <c r="H19" s="626"/>
      <c r="I19" s="587" t="s">
        <v>11</v>
      </c>
      <c r="J19" s="587"/>
      <c r="K19" s="587"/>
      <c r="L19" s="587"/>
      <c r="M19" s="587"/>
      <c r="N19" s="587"/>
      <c r="O19" s="587" t="s">
        <v>11</v>
      </c>
      <c r="P19" s="587"/>
      <c r="Q19" s="587"/>
      <c r="R19" s="587"/>
      <c r="S19" s="587" t="s">
        <v>11</v>
      </c>
      <c r="T19" s="587"/>
      <c r="U19" s="587"/>
      <c r="V19" s="587"/>
      <c r="W19" s="587"/>
      <c r="X19" s="587"/>
      <c r="Y19" s="587" t="s">
        <v>11</v>
      </c>
      <c r="Z19" s="587"/>
      <c r="AA19" s="587"/>
      <c r="AB19" s="587"/>
      <c r="AC19" s="587"/>
      <c r="AD19" s="587"/>
      <c r="AE19" s="587"/>
      <c r="AF19" s="587"/>
      <c r="AG19" s="587"/>
      <c r="AH19" s="587"/>
      <c r="AI19" s="587"/>
      <c r="AJ19" s="587"/>
    </row>
    <row r="20" spans="1:36" s="325" customFormat="1" ht="14.4" thickTop="1" thickBot="1" x14ac:dyDescent="0.3">
      <c r="A20" s="587" t="s">
        <v>11</v>
      </c>
      <c r="B20" s="587"/>
      <c r="C20" s="587"/>
      <c r="D20" s="626" t="s">
        <v>11</v>
      </c>
      <c r="E20" s="626"/>
      <c r="F20" s="626" t="s">
        <v>11</v>
      </c>
      <c r="G20" s="626"/>
      <c r="H20" s="626"/>
      <c r="I20" s="587" t="s">
        <v>11</v>
      </c>
      <c r="J20" s="587"/>
      <c r="K20" s="587"/>
      <c r="L20" s="587"/>
      <c r="M20" s="587"/>
      <c r="N20" s="587"/>
      <c r="O20" s="587" t="s">
        <v>11</v>
      </c>
      <c r="P20" s="587"/>
      <c r="Q20" s="587"/>
      <c r="R20" s="587"/>
      <c r="S20" s="587" t="s">
        <v>11</v>
      </c>
      <c r="T20" s="587"/>
      <c r="U20" s="587"/>
      <c r="V20" s="587"/>
      <c r="W20" s="587"/>
      <c r="X20" s="587"/>
      <c r="Y20" s="587" t="s">
        <v>11</v>
      </c>
      <c r="Z20" s="587"/>
      <c r="AA20" s="587"/>
      <c r="AB20" s="587"/>
      <c r="AC20" s="587"/>
      <c r="AD20" s="587"/>
      <c r="AE20" s="587"/>
      <c r="AF20" s="587"/>
      <c r="AG20" s="587"/>
      <c r="AH20" s="587"/>
      <c r="AI20" s="587"/>
      <c r="AJ20" s="587"/>
    </row>
    <row r="21" spans="1:36" s="325" customFormat="1" ht="14.4" thickTop="1" thickBot="1" x14ac:dyDescent="0.3">
      <c r="A21" s="587" t="s">
        <v>11</v>
      </c>
      <c r="B21" s="587"/>
      <c r="C21" s="587"/>
      <c r="D21" s="626" t="s">
        <v>11</v>
      </c>
      <c r="E21" s="626"/>
      <c r="F21" s="626" t="s">
        <v>11</v>
      </c>
      <c r="G21" s="626"/>
      <c r="H21" s="626"/>
      <c r="I21" s="587" t="s">
        <v>11</v>
      </c>
      <c r="J21" s="587"/>
      <c r="K21" s="587"/>
      <c r="L21" s="587"/>
      <c r="M21" s="587"/>
      <c r="N21" s="587"/>
      <c r="O21" s="587" t="s">
        <v>11</v>
      </c>
      <c r="P21" s="587"/>
      <c r="Q21" s="587"/>
      <c r="R21" s="587"/>
      <c r="S21" s="587" t="s">
        <v>11</v>
      </c>
      <c r="T21" s="587"/>
      <c r="U21" s="587"/>
      <c r="V21" s="587"/>
      <c r="W21" s="587"/>
      <c r="X21" s="587"/>
      <c r="Y21" s="587" t="s">
        <v>11</v>
      </c>
      <c r="Z21" s="587"/>
      <c r="AA21" s="587"/>
      <c r="AB21" s="587"/>
      <c r="AC21" s="587"/>
      <c r="AD21" s="587"/>
      <c r="AE21" s="587"/>
      <c r="AF21" s="587"/>
      <c r="AG21" s="587"/>
      <c r="AH21" s="587"/>
      <c r="AI21" s="587"/>
      <c r="AJ21" s="587"/>
    </row>
    <row r="22" spans="1:36" s="325" customFormat="1" ht="14.4" thickTop="1" thickBot="1" x14ac:dyDescent="0.3">
      <c r="A22" s="587" t="s">
        <v>11</v>
      </c>
      <c r="B22" s="587"/>
      <c r="C22" s="587"/>
      <c r="D22" s="626" t="s">
        <v>11</v>
      </c>
      <c r="E22" s="626"/>
      <c r="F22" s="626" t="s">
        <v>11</v>
      </c>
      <c r="G22" s="626"/>
      <c r="H22" s="626"/>
      <c r="I22" s="587" t="s">
        <v>11</v>
      </c>
      <c r="J22" s="587"/>
      <c r="K22" s="587"/>
      <c r="L22" s="587"/>
      <c r="M22" s="587"/>
      <c r="N22" s="587"/>
      <c r="O22" s="587" t="s">
        <v>11</v>
      </c>
      <c r="P22" s="587"/>
      <c r="Q22" s="587"/>
      <c r="R22" s="587"/>
      <c r="S22" s="587" t="s">
        <v>11</v>
      </c>
      <c r="T22" s="587"/>
      <c r="U22" s="587"/>
      <c r="V22" s="587"/>
      <c r="W22" s="587"/>
      <c r="X22" s="587"/>
      <c r="Y22" s="587" t="s">
        <v>11</v>
      </c>
      <c r="Z22" s="587"/>
      <c r="AA22" s="587"/>
      <c r="AB22" s="587"/>
      <c r="AC22" s="587"/>
      <c r="AD22" s="587"/>
      <c r="AE22" s="587"/>
      <c r="AF22" s="587"/>
      <c r="AG22" s="587"/>
      <c r="AH22" s="587"/>
      <c r="AI22" s="587"/>
      <c r="AJ22" s="587"/>
    </row>
    <row r="23" spans="1:36" s="325" customFormat="1" ht="14.4" thickTop="1" thickBot="1" x14ac:dyDescent="0.3">
      <c r="A23" s="587" t="s">
        <v>11</v>
      </c>
      <c r="B23" s="587"/>
      <c r="C23" s="587"/>
      <c r="D23" s="626" t="s">
        <v>11</v>
      </c>
      <c r="E23" s="626"/>
      <c r="F23" s="626" t="s">
        <v>11</v>
      </c>
      <c r="G23" s="626"/>
      <c r="H23" s="626"/>
      <c r="I23" s="587" t="s">
        <v>11</v>
      </c>
      <c r="J23" s="587"/>
      <c r="K23" s="587"/>
      <c r="L23" s="587"/>
      <c r="M23" s="587"/>
      <c r="N23" s="587"/>
      <c r="O23" s="587" t="s">
        <v>11</v>
      </c>
      <c r="P23" s="587"/>
      <c r="Q23" s="587"/>
      <c r="R23" s="587"/>
      <c r="S23" s="587" t="s">
        <v>11</v>
      </c>
      <c r="T23" s="587"/>
      <c r="U23" s="587"/>
      <c r="V23" s="587"/>
      <c r="W23" s="587"/>
      <c r="X23" s="587"/>
      <c r="Y23" s="587" t="s">
        <v>11</v>
      </c>
      <c r="Z23" s="587"/>
      <c r="AA23" s="587"/>
      <c r="AB23" s="587"/>
      <c r="AC23" s="587"/>
      <c r="AD23" s="587"/>
      <c r="AE23" s="587"/>
      <c r="AF23" s="587"/>
      <c r="AG23" s="587"/>
      <c r="AH23" s="587"/>
      <c r="AI23" s="587"/>
      <c r="AJ23" s="587"/>
    </row>
    <row r="24" spans="1:36" s="325" customFormat="1" ht="14.4" thickTop="1" thickBot="1" x14ac:dyDescent="0.3">
      <c r="A24" s="587" t="s">
        <v>11</v>
      </c>
      <c r="B24" s="587"/>
      <c r="C24" s="587"/>
      <c r="D24" s="626" t="s">
        <v>11</v>
      </c>
      <c r="E24" s="626"/>
      <c r="F24" s="626" t="s">
        <v>11</v>
      </c>
      <c r="G24" s="626"/>
      <c r="H24" s="626"/>
      <c r="I24" s="587" t="s">
        <v>11</v>
      </c>
      <c r="J24" s="587"/>
      <c r="K24" s="587"/>
      <c r="L24" s="587"/>
      <c r="M24" s="587"/>
      <c r="N24" s="587"/>
      <c r="O24" s="587" t="s">
        <v>11</v>
      </c>
      <c r="P24" s="587"/>
      <c r="Q24" s="587"/>
      <c r="R24" s="587"/>
      <c r="S24" s="587" t="s">
        <v>11</v>
      </c>
      <c r="T24" s="587"/>
      <c r="U24" s="587"/>
      <c r="V24" s="587"/>
      <c r="W24" s="587"/>
      <c r="X24" s="587"/>
      <c r="Y24" s="587" t="s">
        <v>11</v>
      </c>
      <c r="Z24" s="587"/>
      <c r="AA24" s="587"/>
      <c r="AB24" s="587"/>
      <c r="AC24" s="587"/>
      <c r="AD24" s="587"/>
      <c r="AE24" s="587"/>
      <c r="AF24" s="587"/>
      <c r="AG24" s="587"/>
      <c r="AH24" s="587"/>
      <c r="AI24" s="587"/>
      <c r="AJ24" s="587"/>
    </row>
    <row r="25" spans="1:36" s="325" customFormat="1" ht="14.4" thickTop="1" thickBot="1" x14ac:dyDescent="0.3">
      <c r="A25" s="587" t="s">
        <v>11</v>
      </c>
      <c r="B25" s="587"/>
      <c r="C25" s="587"/>
      <c r="D25" s="626" t="s">
        <v>11</v>
      </c>
      <c r="E25" s="626"/>
      <c r="F25" s="626" t="s">
        <v>11</v>
      </c>
      <c r="G25" s="626"/>
      <c r="H25" s="626"/>
      <c r="I25" s="587" t="s">
        <v>11</v>
      </c>
      <c r="J25" s="587"/>
      <c r="K25" s="587"/>
      <c r="L25" s="587"/>
      <c r="M25" s="587"/>
      <c r="N25" s="587"/>
      <c r="O25" s="587" t="s">
        <v>11</v>
      </c>
      <c r="P25" s="587"/>
      <c r="Q25" s="587"/>
      <c r="R25" s="587"/>
      <c r="S25" s="587" t="s">
        <v>11</v>
      </c>
      <c r="T25" s="587"/>
      <c r="U25" s="587"/>
      <c r="V25" s="587"/>
      <c r="W25" s="587"/>
      <c r="X25" s="587"/>
      <c r="Y25" s="587" t="s">
        <v>11</v>
      </c>
      <c r="Z25" s="587"/>
      <c r="AA25" s="587"/>
      <c r="AB25" s="587"/>
      <c r="AC25" s="587"/>
      <c r="AD25" s="587"/>
      <c r="AE25" s="587"/>
      <c r="AF25" s="587"/>
      <c r="AG25" s="587"/>
      <c r="AH25" s="587"/>
      <c r="AI25" s="587"/>
      <c r="AJ25" s="587"/>
    </row>
    <row r="26" spans="1:36" s="325" customFormat="1" ht="14.4" thickTop="1" thickBot="1" x14ac:dyDescent="0.3">
      <c r="A26" s="587" t="s">
        <v>11</v>
      </c>
      <c r="B26" s="587"/>
      <c r="C26" s="587"/>
      <c r="D26" s="626" t="s">
        <v>11</v>
      </c>
      <c r="E26" s="626"/>
      <c r="F26" s="626" t="s">
        <v>11</v>
      </c>
      <c r="G26" s="626"/>
      <c r="H26" s="626"/>
      <c r="I26" s="587" t="s">
        <v>11</v>
      </c>
      <c r="J26" s="587"/>
      <c r="K26" s="587"/>
      <c r="L26" s="587"/>
      <c r="M26" s="587"/>
      <c r="N26" s="587"/>
      <c r="O26" s="587" t="s">
        <v>11</v>
      </c>
      <c r="P26" s="587"/>
      <c r="Q26" s="587"/>
      <c r="R26" s="587"/>
      <c r="S26" s="587" t="s">
        <v>11</v>
      </c>
      <c r="T26" s="587"/>
      <c r="U26" s="587"/>
      <c r="V26" s="587"/>
      <c r="W26" s="587"/>
      <c r="X26" s="587"/>
      <c r="Y26" s="587" t="s">
        <v>11</v>
      </c>
      <c r="Z26" s="587"/>
      <c r="AA26" s="587"/>
      <c r="AB26" s="587"/>
      <c r="AC26" s="587"/>
      <c r="AD26" s="587"/>
      <c r="AE26" s="587"/>
      <c r="AF26" s="587"/>
      <c r="AG26" s="587"/>
      <c r="AH26" s="587"/>
      <c r="AI26" s="587"/>
      <c r="AJ26" s="587"/>
    </row>
    <row r="27" spans="1:36" s="325" customFormat="1" ht="14.4" thickTop="1" thickBot="1" x14ac:dyDescent="0.3">
      <c r="A27" s="587" t="s">
        <v>11</v>
      </c>
      <c r="B27" s="587"/>
      <c r="C27" s="587"/>
      <c r="D27" s="626" t="s">
        <v>11</v>
      </c>
      <c r="E27" s="626"/>
      <c r="F27" s="626" t="s">
        <v>11</v>
      </c>
      <c r="G27" s="626"/>
      <c r="H27" s="626"/>
      <c r="I27" s="587" t="s">
        <v>11</v>
      </c>
      <c r="J27" s="587"/>
      <c r="K27" s="587"/>
      <c r="L27" s="587"/>
      <c r="M27" s="587"/>
      <c r="N27" s="587"/>
      <c r="O27" s="587" t="s">
        <v>11</v>
      </c>
      <c r="P27" s="587"/>
      <c r="Q27" s="587"/>
      <c r="R27" s="587"/>
      <c r="S27" s="587" t="s">
        <v>11</v>
      </c>
      <c r="T27" s="587"/>
      <c r="U27" s="587"/>
      <c r="V27" s="587"/>
      <c r="W27" s="587"/>
      <c r="X27" s="587"/>
      <c r="Y27" s="587" t="s">
        <v>11</v>
      </c>
      <c r="Z27" s="587"/>
      <c r="AA27" s="587"/>
      <c r="AB27" s="587"/>
      <c r="AC27" s="587"/>
      <c r="AD27" s="587"/>
      <c r="AE27" s="587"/>
      <c r="AF27" s="587"/>
      <c r="AG27" s="587"/>
      <c r="AH27" s="587"/>
      <c r="AI27" s="587"/>
      <c r="AJ27" s="587"/>
    </row>
    <row r="28" spans="1:36" s="325" customFormat="1" ht="14.4" thickTop="1" thickBot="1" x14ac:dyDescent="0.3">
      <c r="A28" s="587" t="s">
        <v>11</v>
      </c>
      <c r="B28" s="587"/>
      <c r="C28" s="587"/>
      <c r="D28" s="626" t="s">
        <v>11</v>
      </c>
      <c r="E28" s="626"/>
      <c r="F28" s="626" t="s">
        <v>11</v>
      </c>
      <c r="G28" s="626"/>
      <c r="H28" s="626"/>
      <c r="I28" s="587" t="s">
        <v>11</v>
      </c>
      <c r="J28" s="587"/>
      <c r="K28" s="587"/>
      <c r="L28" s="587"/>
      <c r="M28" s="587"/>
      <c r="N28" s="587"/>
      <c r="O28" s="587" t="s">
        <v>11</v>
      </c>
      <c r="P28" s="587"/>
      <c r="Q28" s="587"/>
      <c r="R28" s="587"/>
      <c r="S28" s="587" t="s">
        <v>11</v>
      </c>
      <c r="T28" s="587"/>
      <c r="U28" s="587"/>
      <c r="V28" s="587"/>
      <c r="W28" s="587"/>
      <c r="X28" s="587"/>
      <c r="Y28" s="587" t="s">
        <v>11</v>
      </c>
      <c r="Z28" s="587"/>
      <c r="AA28" s="587"/>
      <c r="AB28" s="587"/>
      <c r="AC28" s="587"/>
      <c r="AD28" s="587"/>
      <c r="AE28" s="587"/>
      <c r="AF28" s="587"/>
      <c r="AG28" s="587"/>
      <c r="AH28" s="587"/>
      <c r="AI28" s="587"/>
      <c r="AJ28" s="587"/>
    </row>
    <row r="29" spans="1:36" s="325" customFormat="1" ht="14.4" thickTop="1" thickBot="1" x14ac:dyDescent="0.3">
      <c r="A29" s="587" t="s">
        <v>11</v>
      </c>
      <c r="B29" s="587"/>
      <c r="C29" s="587"/>
      <c r="D29" s="626" t="s">
        <v>11</v>
      </c>
      <c r="E29" s="626"/>
      <c r="F29" s="626" t="s">
        <v>11</v>
      </c>
      <c r="G29" s="626"/>
      <c r="H29" s="626"/>
      <c r="I29" s="587" t="s">
        <v>11</v>
      </c>
      <c r="J29" s="587"/>
      <c r="K29" s="587"/>
      <c r="L29" s="587"/>
      <c r="M29" s="587"/>
      <c r="N29" s="587"/>
      <c r="O29" s="587" t="s">
        <v>11</v>
      </c>
      <c r="P29" s="587"/>
      <c r="Q29" s="587"/>
      <c r="R29" s="587"/>
      <c r="S29" s="587" t="s">
        <v>11</v>
      </c>
      <c r="T29" s="587"/>
      <c r="U29" s="587"/>
      <c r="V29" s="587"/>
      <c r="W29" s="587"/>
      <c r="X29" s="587"/>
      <c r="Y29" s="587" t="s">
        <v>11</v>
      </c>
      <c r="Z29" s="587"/>
      <c r="AA29" s="587"/>
      <c r="AB29" s="587"/>
      <c r="AC29" s="587"/>
      <c r="AD29" s="587"/>
      <c r="AE29" s="587"/>
      <c r="AF29" s="587"/>
      <c r="AG29" s="587"/>
      <c r="AH29" s="587"/>
      <c r="AI29" s="587"/>
      <c r="AJ29" s="587"/>
    </row>
    <row r="30" spans="1:36" s="325" customFormat="1" ht="14.4" thickTop="1" thickBot="1" x14ac:dyDescent="0.3">
      <c r="A30" s="709" t="s">
        <v>733</v>
      </c>
      <c r="B30" s="709"/>
      <c r="C30" s="709"/>
      <c r="D30" s="626" t="str">
        <f>IF(SUM(D19:E29)&gt;0,SUM(D19:E29),"-")</f>
        <v>-</v>
      </c>
      <c r="E30" s="626"/>
      <c r="F30" s="626" t="str">
        <f>IF(SUM(F19:H29)&gt;0,SUM(F19:H29),"-")</f>
        <v>-</v>
      </c>
      <c r="G30" s="626"/>
      <c r="H30" s="626"/>
      <c r="I30" s="710"/>
      <c r="J30" s="710"/>
      <c r="K30" s="710"/>
      <c r="L30" s="710"/>
      <c r="M30" s="710"/>
      <c r="N30" s="710"/>
      <c r="O30" s="710"/>
      <c r="P30" s="710"/>
      <c r="Q30" s="710"/>
      <c r="R30" s="710"/>
      <c r="S30" s="710"/>
      <c r="T30" s="710"/>
      <c r="U30" s="710"/>
      <c r="V30" s="710"/>
      <c r="W30" s="710"/>
      <c r="X30" s="710"/>
      <c r="Y30" s="710"/>
      <c r="Z30" s="710"/>
      <c r="AA30" s="710"/>
      <c r="AB30" s="710"/>
      <c r="AC30" s="710"/>
      <c r="AD30" s="710"/>
      <c r="AE30" s="710"/>
      <c r="AF30" s="710"/>
      <c r="AG30" s="710"/>
      <c r="AH30" s="710"/>
      <c r="AI30" s="710"/>
      <c r="AJ30" s="710"/>
    </row>
    <row r="31" spans="1:36" ht="14.4" thickTop="1" x14ac:dyDescent="0.25"/>
    <row r="32" spans="1:36" x14ac:dyDescent="0.25">
      <c r="D32" s="352" t="str">
        <f>[3]ЗАПОЛНИТЬ!$F$30</f>
        <v>Начальник</v>
      </c>
      <c r="F32" s="76"/>
      <c r="O32" s="711"/>
      <c r="P32" s="711"/>
      <c r="Q32" s="711"/>
      <c r="R32" s="711"/>
      <c r="S32" s="711"/>
      <c r="AA32" s="110" t="str">
        <f>[3]ЗАПОЛНИТЬ!$F$26</f>
        <v>Л. О. Темченко</v>
      </c>
      <c r="AB32" s="110"/>
      <c r="AC32" s="110"/>
      <c r="AD32" s="110"/>
      <c r="AE32" s="110"/>
      <c r="AF32" s="110"/>
      <c r="AG32" s="110"/>
      <c r="AH32" s="110"/>
      <c r="AI32" s="110"/>
      <c r="AJ32" s="110"/>
    </row>
    <row r="33" spans="4:36" x14ac:dyDescent="0.25">
      <c r="D33" s="352"/>
      <c r="F33" s="76"/>
      <c r="O33" s="569" t="s">
        <v>97</v>
      </c>
      <c r="P33" s="569"/>
      <c r="Q33" s="569"/>
      <c r="R33" s="569"/>
      <c r="S33" s="569"/>
      <c r="AA33" s="712" t="s">
        <v>98</v>
      </c>
      <c r="AB33" s="712"/>
      <c r="AC33" s="712"/>
      <c r="AD33" s="712"/>
      <c r="AE33" s="712"/>
      <c r="AF33" s="712"/>
      <c r="AG33" s="712"/>
      <c r="AH33" s="712"/>
      <c r="AI33" s="712"/>
      <c r="AJ33" s="712"/>
    </row>
    <row r="34" spans="4:36" x14ac:dyDescent="0.25">
      <c r="D34" s="352" t="str">
        <f>[3]ЗАПОЛНИТЬ!$F$31</f>
        <v>Головний бухгалтер</v>
      </c>
      <c r="F34" s="76"/>
      <c r="O34" s="711"/>
      <c r="P34" s="711"/>
      <c r="Q34" s="711"/>
      <c r="R34" s="711"/>
      <c r="S34" s="711"/>
      <c r="AA34" s="110" t="str">
        <f>[3]ЗАПОЛНИТЬ!$F$28</f>
        <v>А. М. Трусевич</v>
      </c>
      <c r="AB34" s="110"/>
      <c r="AC34" s="110"/>
      <c r="AD34" s="110"/>
      <c r="AE34" s="110"/>
      <c r="AF34" s="110"/>
      <c r="AG34" s="110"/>
      <c r="AH34" s="110"/>
      <c r="AI34" s="110"/>
      <c r="AJ34" s="110"/>
    </row>
    <row r="35" spans="4:36" x14ac:dyDescent="0.25">
      <c r="O35" s="569" t="s">
        <v>97</v>
      </c>
      <c r="P35" s="569"/>
      <c r="Q35" s="569"/>
      <c r="R35" s="569"/>
      <c r="S35" s="569"/>
      <c r="AA35" s="712" t="s">
        <v>98</v>
      </c>
      <c r="AB35" s="712"/>
      <c r="AC35" s="712"/>
      <c r="AD35" s="712"/>
      <c r="AE35" s="712"/>
      <c r="AF35" s="712"/>
      <c r="AG35" s="712"/>
      <c r="AH35" s="712"/>
      <c r="AI35" s="712"/>
      <c r="AJ35" s="712"/>
    </row>
    <row r="36" spans="4:36" x14ac:dyDescent="0.25">
      <c r="D36" s="3" t="str">
        <f>[3]ЗАПОЛНИТЬ!$C$19</f>
        <v>"12" січня 2016</v>
      </c>
    </row>
  </sheetData>
  <mergeCells count="127">
    <mergeCell ref="O35:S35"/>
    <mergeCell ref="AA35:AJ35"/>
    <mergeCell ref="Y30:AJ30"/>
    <mergeCell ref="O32:S32"/>
    <mergeCell ref="AA32:AJ32"/>
    <mergeCell ref="O33:S33"/>
    <mergeCell ref="AA33:AJ33"/>
    <mergeCell ref="O34:S34"/>
    <mergeCell ref="AA34:AJ34"/>
    <mergeCell ref="A30:C30"/>
    <mergeCell ref="D30:E30"/>
    <mergeCell ref="F30:H30"/>
    <mergeCell ref="I30:N30"/>
    <mergeCell ref="O30:R30"/>
    <mergeCell ref="S30:X30"/>
    <mergeCell ref="Y28:AJ28"/>
    <mergeCell ref="A29:C29"/>
    <mergeCell ref="D29:E29"/>
    <mergeCell ref="F29:H29"/>
    <mergeCell ref="I29:N29"/>
    <mergeCell ref="O29:R29"/>
    <mergeCell ref="S29:X29"/>
    <mergeCell ref="Y29:AJ29"/>
    <mergeCell ref="A28:C28"/>
    <mergeCell ref="D28:E28"/>
    <mergeCell ref="F28:H28"/>
    <mergeCell ref="I28:N28"/>
    <mergeCell ref="O28:R28"/>
    <mergeCell ref="S28:X28"/>
    <mergeCell ref="Y26:AJ26"/>
    <mergeCell ref="A27:C27"/>
    <mergeCell ref="D27:E27"/>
    <mergeCell ref="F27:H27"/>
    <mergeCell ref="I27:N27"/>
    <mergeCell ref="O27:R27"/>
    <mergeCell ref="S27:X27"/>
    <mergeCell ref="Y27:AJ27"/>
    <mergeCell ref="A26:C26"/>
    <mergeCell ref="D26:E26"/>
    <mergeCell ref="F26:H26"/>
    <mergeCell ref="I26:N26"/>
    <mergeCell ref="O26:R26"/>
    <mergeCell ref="S26:X26"/>
    <mergeCell ref="Y24:AJ24"/>
    <mergeCell ref="A25:C25"/>
    <mergeCell ref="D25:E25"/>
    <mergeCell ref="F25:H25"/>
    <mergeCell ref="I25:N25"/>
    <mergeCell ref="O25:R25"/>
    <mergeCell ref="S25:X25"/>
    <mergeCell ref="Y25:AJ25"/>
    <mergeCell ref="A24:C24"/>
    <mergeCell ref="D24:E24"/>
    <mergeCell ref="F24:H24"/>
    <mergeCell ref="I24:N24"/>
    <mergeCell ref="O24:R24"/>
    <mergeCell ref="S24:X24"/>
    <mergeCell ref="Y22:AJ22"/>
    <mergeCell ref="A23:C23"/>
    <mergeCell ref="D23:E23"/>
    <mergeCell ref="F23:H23"/>
    <mergeCell ref="I23:N23"/>
    <mergeCell ref="O23:R23"/>
    <mergeCell ref="S23:X23"/>
    <mergeCell ref="Y23:AJ23"/>
    <mergeCell ref="A22:C22"/>
    <mergeCell ref="D22:E22"/>
    <mergeCell ref="F22:H22"/>
    <mergeCell ref="I22:N22"/>
    <mergeCell ref="O22:R22"/>
    <mergeCell ref="S22:X22"/>
    <mergeCell ref="Y20:AJ20"/>
    <mergeCell ref="A21:C21"/>
    <mergeCell ref="D21:E21"/>
    <mergeCell ref="F21:H21"/>
    <mergeCell ref="I21:N21"/>
    <mergeCell ref="O21:R21"/>
    <mergeCell ref="S21:X21"/>
    <mergeCell ref="Y21:AJ21"/>
    <mergeCell ref="A20:C20"/>
    <mergeCell ref="D20:E20"/>
    <mergeCell ref="F20:H20"/>
    <mergeCell ref="I20:N20"/>
    <mergeCell ref="O20:R20"/>
    <mergeCell ref="S20:X20"/>
    <mergeCell ref="Y18:AJ18"/>
    <mergeCell ref="A19:C19"/>
    <mergeCell ref="D19:E19"/>
    <mergeCell ref="F19:H19"/>
    <mergeCell ref="I19:N19"/>
    <mergeCell ref="O19:R19"/>
    <mergeCell ref="S19:X19"/>
    <mergeCell ref="Y19:AJ19"/>
    <mergeCell ref="A18:C18"/>
    <mergeCell ref="D18:E18"/>
    <mergeCell ref="F18:H18"/>
    <mergeCell ref="I18:N18"/>
    <mergeCell ref="O18:R18"/>
    <mergeCell ref="S18:X18"/>
    <mergeCell ref="A16:C17"/>
    <mergeCell ref="D16:H16"/>
    <mergeCell ref="I16:N17"/>
    <mergeCell ref="O16:X16"/>
    <mergeCell ref="Y16:AJ17"/>
    <mergeCell ref="D17:E17"/>
    <mergeCell ref="F17:H17"/>
    <mergeCell ref="O17:R17"/>
    <mergeCell ref="S17:X17"/>
    <mergeCell ref="A10:R10"/>
    <mergeCell ref="T10:AJ10"/>
    <mergeCell ref="A11:R11"/>
    <mergeCell ref="T11:AJ11"/>
    <mergeCell ref="A12:I12"/>
    <mergeCell ref="A13:I13"/>
    <mergeCell ref="A8:L8"/>
    <mergeCell ref="M8:AC8"/>
    <mergeCell ref="AG8:AJ8"/>
    <mergeCell ref="A9:L9"/>
    <mergeCell ref="M9:AC9"/>
    <mergeCell ref="AG9:AJ9"/>
    <mergeCell ref="Z1:AJ3"/>
    <mergeCell ref="A4:AJ4"/>
    <mergeCell ref="A5:AJ5"/>
    <mergeCell ref="A6:AJ6"/>
    <mergeCell ref="A7:L7"/>
    <mergeCell ref="M7:AC7"/>
    <mergeCell ref="AG7:AJ7"/>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workbookViewId="0">
      <selection activeCell="Y16" sqref="Y16:AJ17"/>
    </sheetView>
  </sheetViews>
  <sheetFormatPr defaultColWidth="4.109375" defaultRowHeight="13.8" x14ac:dyDescent="0.25"/>
  <cols>
    <col min="1" max="1" width="4.109375" style="3" customWidth="1"/>
    <col min="2" max="2" width="7.33203125" style="3" customWidth="1"/>
    <col min="3" max="3" width="4.109375" style="3" customWidth="1"/>
    <col min="4" max="4" width="2.88671875" style="3" customWidth="1"/>
    <col min="5" max="5" width="8.33203125" style="3" customWidth="1"/>
    <col min="6" max="6" width="3" style="3" customWidth="1"/>
    <col min="7" max="7" width="2.88671875" style="3" customWidth="1"/>
    <col min="8" max="8" width="6" style="3" customWidth="1"/>
    <col min="9" max="13" width="4.109375" style="3" customWidth="1"/>
    <col min="14" max="14" width="5" style="3" customWidth="1"/>
    <col min="15" max="18" width="4.109375" style="3" customWidth="1"/>
    <col min="19" max="19" width="7.88671875" style="3" customWidth="1"/>
    <col min="20" max="20" width="0.5546875" style="3" customWidth="1"/>
    <col min="21" max="256" width="4.109375" style="3"/>
    <col min="257" max="257" width="4.109375" style="3" customWidth="1"/>
    <col min="258" max="258" width="7.33203125" style="3" customWidth="1"/>
    <col min="259" max="259" width="4.109375" style="3" customWidth="1"/>
    <col min="260" max="260" width="2.88671875" style="3" customWidth="1"/>
    <col min="261" max="261" width="8.33203125" style="3" customWidth="1"/>
    <col min="262" max="262" width="3" style="3" customWidth="1"/>
    <col min="263" max="263" width="2.88671875" style="3" customWidth="1"/>
    <col min="264" max="264" width="6" style="3" customWidth="1"/>
    <col min="265" max="269" width="4.109375" style="3" customWidth="1"/>
    <col min="270" max="270" width="5" style="3" customWidth="1"/>
    <col min="271" max="274" width="4.109375" style="3" customWidth="1"/>
    <col min="275" max="275" width="7.88671875" style="3" customWidth="1"/>
    <col min="276" max="276" width="0.5546875" style="3" customWidth="1"/>
    <col min="277" max="512" width="4.109375" style="3"/>
    <col min="513" max="513" width="4.109375" style="3" customWidth="1"/>
    <col min="514" max="514" width="7.33203125" style="3" customWidth="1"/>
    <col min="515" max="515" width="4.109375" style="3" customWidth="1"/>
    <col min="516" max="516" width="2.88671875" style="3" customWidth="1"/>
    <col min="517" max="517" width="8.33203125" style="3" customWidth="1"/>
    <col min="518" max="518" width="3" style="3" customWidth="1"/>
    <col min="519" max="519" width="2.88671875" style="3" customWidth="1"/>
    <col min="520" max="520" width="6" style="3" customWidth="1"/>
    <col min="521" max="525" width="4.109375" style="3" customWidth="1"/>
    <col min="526" max="526" width="5" style="3" customWidth="1"/>
    <col min="527" max="530" width="4.109375" style="3" customWidth="1"/>
    <col min="531" max="531" width="7.88671875" style="3" customWidth="1"/>
    <col min="532" max="532" width="0.5546875" style="3" customWidth="1"/>
    <col min="533" max="768" width="4.109375" style="3"/>
    <col min="769" max="769" width="4.109375" style="3" customWidth="1"/>
    <col min="770" max="770" width="7.33203125" style="3" customWidth="1"/>
    <col min="771" max="771" width="4.109375" style="3" customWidth="1"/>
    <col min="772" max="772" width="2.88671875" style="3" customWidth="1"/>
    <col min="773" max="773" width="8.33203125" style="3" customWidth="1"/>
    <col min="774" max="774" width="3" style="3" customWidth="1"/>
    <col min="775" max="775" width="2.88671875" style="3" customWidth="1"/>
    <col min="776" max="776" width="6" style="3" customWidth="1"/>
    <col min="777" max="781" width="4.109375" style="3" customWidth="1"/>
    <col min="782" max="782" width="5" style="3" customWidth="1"/>
    <col min="783" max="786" width="4.109375" style="3" customWidth="1"/>
    <col min="787" max="787" width="7.88671875" style="3" customWidth="1"/>
    <col min="788" max="788" width="0.5546875" style="3" customWidth="1"/>
    <col min="789" max="1024" width="4.109375" style="3"/>
    <col min="1025" max="1025" width="4.109375" style="3" customWidth="1"/>
    <col min="1026" max="1026" width="7.33203125" style="3" customWidth="1"/>
    <col min="1027" max="1027" width="4.109375" style="3" customWidth="1"/>
    <col min="1028" max="1028" width="2.88671875" style="3" customWidth="1"/>
    <col min="1029" max="1029" width="8.33203125" style="3" customWidth="1"/>
    <col min="1030" max="1030" width="3" style="3" customWidth="1"/>
    <col min="1031" max="1031" width="2.88671875" style="3" customWidth="1"/>
    <col min="1032" max="1032" width="6" style="3" customWidth="1"/>
    <col min="1033" max="1037" width="4.109375" style="3" customWidth="1"/>
    <col min="1038" max="1038" width="5" style="3" customWidth="1"/>
    <col min="1039" max="1042" width="4.109375" style="3" customWidth="1"/>
    <col min="1043" max="1043" width="7.88671875" style="3" customWidth="1"/>
    <col min="1044" max="1044" width="0.5546875" style="3" customWidth="1"/>
    <col min="1045" max="1280" width="4.109375" style="3"/>
    <col min="1281" max="1281" width="4.109375" style="3" customWidth="1"/>
    <col min="1282" max="1282" width="7.33203125" style="3" customWidth="1"/>
    <col min="1283" max="1283" width="4.109375" style="3" customWidth="1"/>
    <col min="1284" max="1284" width="2.88671875" style="3" customWidth="1"/>
    <col min="1285" max="1285" width="8.33203125" style="3" customWidth="1"/>
    <col min="1286" max="1286" width="3" style="3" customWidth="1"/>
    <col min="1287" max="1287" width="2.88671875" style="3" customWidth="1"/>
    <col min="1288" max="1288" width="6" style="3" customWidth="1"/>
    <col min="1289" max="1293" width="4.109375" style="3" customWidth="1"/>
    <col min="1294" max="1294" width="5" style="3" customWidth="1"/>
    <col min="1295" max="1298" width="4.109375" style="3" customWidth="1"/>
    <col min="1299" max="1299" width="7.88671875" style="3" customWidth="1"/>
    <col min="1300" max="1300" width="0.5546875" style="3" customWidth="1"/>
    <col min="1301" max="1536" width="4.109375" style="3"/>
    <col min="1537" max="1537" width="4.109375" style="3" customWidth="1"/>
    <col min="1538" max="1538" width="7.33203125" style="3" customWidth="1"/>
    <col min="1539" max="1539" width="4.109375" style="3" customWidth="1"/>
    <col min="1540" max="1540" width="2.88671875" style="3" customWidth="1"/>
    <col min="1541" max="1541" width="8.33203125" style="3" customWidth="1"/>
    <col min="1542" max="1542" width="3" style="3" customWidth="1"/>
    <col min="1543" max="1543" width="2.88671875" style="3" customWidth="1"/>
    <col min="1544" max="1544" width="6" style="3" customWidth="1"/>
    <col min="1545" max="1549" width="4.109375" style="3" customWidth="1"/>
    <col min="1550" max="1550" width="5" style="3" customWidth="1"/>
    <col min="1551" max="1554" width="4.109375" style="3" customWidth="1"/>
    <col min="1555" max="1555" width="7.88671875" style="3" customWidth="1"/>
    <col min="1556" max="1556" width="0.5546875" style="3" customWidth="1"/>
    <col min="1557" max="1792" width="4.109375" style="3"/>
    <col min="1793" max="1793" width="4.109375" style="3" customWidth="1"/>
    <col min="1794" max="1794" width="7.33203125" style="3" customWidth="1"/>
    <col min="1795" max="1795" width="4.109375" style="3" customWidth="1"/>
    <col min="1796" max="1796" width="2.88671875" style="3" customWidth="1"/>
    <col min="1797" max="1797" width="8.33203125" style="3" customWidth="1"/>
    <col min="1798" max="1798" width="3" style="3" customWidth="1"/>
    <col min="1799" max="1799" width="2.88671875" style="3" customWidth="1"/>
    <col min="1800" max="1800" width="6" style="3" customWidth="1"/>
    <col min="1801" max="1805" width="4.109375" style="3" customWidth="1"/>
    <col min="1806" max="1806" width="5" style="3" customWidth="1"/>
    <col min="1807" max="1810" width="4.109375" style="3" customWidth="1"/>
    <col min="1811" max="1811" width="7.88671875" style="3" customWidth="1"/>
    <col min="1812" max="1812" width="0.5546875" style="3" customWidth="1"/>
    <col min="1813" max="2048" width="4.109375" style="3"/>
    <col min="2049" max="2049" width="4.109375" style="3" customWidth="1"/>
    <col min="2050" max="2050" width="7.33203125" style="3" customWidth="1"/>
    <col min="2051" max="2051" width="4.109375" style="3" customWidth="1"/>
    <col min="2052" max="2052" width="2.88671875" style="3" customWidth="1"/>
    <col min="2053" max="2053" width="8.33203125" style="3" customWidth="1"/>
    <col min="2054" max="2054" width="3" style="3" customWidth="1"/>
    <col min="2055" max="2055" width="2.88671875" style="3" customWidth="1"/>
    <col min="2056" max="2056" width="6" style="3" customWidth="1"/>
    <col min="2057" max="2061" width="4.109375" style="3" customWidth="1"/>
    <col min="2062" max="2062" width="5" style="3" customWidth="1"/>
    <col min="2063" max="2066" width="4.109375" style="3" customWidth="1"/>
    <col min="2067" max="2067" width="7.88671875" style="3" customWidth="1"/>
    <col min="2068" max="2068" width="0.5546875" style="3" customWidth="1"/>
    <col min="2069" max="2304" width="4.109375" style="3"/>
    <col min="2305" max="2305" width="4.109375" style="3" customWidth="1"/>
    <col min="2306" max="2306" width="7.33203125" style="3" customWidth="1"/>
    <col min="2307" max="2307" width="4.109375" style="3" customWidth="1"/>
    <col min="2308" max="2308" width="2.88671875" style="3" customWidth="1"/>
    <col min="2309" max="2309" width="8.33203125" style="3" customWidth="1"/>
    <col min="2310" max="2310" width="3" style="3" customWidth="1"/>
    <col min="2311" max="2311" width="2.88671875" style="3" customWidth="1"/>
    <col min="2312" max="2312" width="6" style="3" customWidth="1"/>
    <col min="2313" max="2317" width="4.109375" style="3" customWidth="1"/>
    <col min="2318" max="2318" width="5" style="3" customWidth="1"/>
    <col min="2319" max="2322" width="4.109375" style="3" customWidth="1"/>
    <col min="2323" max="2323" width="7.88671875" style="3" customWidth="1"/>
    <col min="2324" max="2324" width="0.5546875" style="3" customWidth="1"/>
    <col min="2325" max="2560" width="4.109375" style="3"/>
    <col min="2561" max="2561" width="4.109375" style="3" customWidth="1"/>
    <col min="2562" max="2562" width="7.33203125" style="3" customWidth="1"/>
    <col min="2563" max="2563" width="4.109375" style="3" customWidth="1"/>
    <col min="2564" max="2564" width="2.88671875" style="3" customWidth="1"/>
    <col min="2565" max="2565" width="8.33203125" style="3" customWidth="1"/>
    <col min="2566" max="2566" width="3" style="3" customWidth="1"/>
    <col min="2567" max="2567" width="2.88671875" style="3" customWidth="1"/>
    <col min="2568" max="2568" width="6" style="3" customWidth="1"/>
    <col min="2569" max="2573" width="4.109375" style="3" customWidth="1"/>
    <col min="2574" max="2574" width="5" style="3" customWidth="1"/>
    <col min="2575" max="2578" width="4.109375" style="3" customWidth="1"/>
    <col min="2579" max="2579" width="7.88671875" style="3" customWidth="1"/>
    <col min="2580" max="2580" width="0.5546875" style="3" customWidth="1"/>
    <col min="2581" max="2816" width="4.109375" style="3"/>
    <col min="2817" max="2817" width="4.109375" style="3" customWidth="1"/>
    <col min="2818" max="2818" width="7.33203125" style="3" customWidth="1"/>
    <col min="2819" max="2819" width="4.109375" style="3" customWidth="1"/>
    <col min="2820" max="2820" width="2.88671875" style="3" customWidth="1"/>
    <col min="2821" max="2821" width="8.33203125" style="3" customWidth="1"/>
    <col min="2822" max="2822" width="3" style="3" customWidth="1"/>
    <col min="2823" max="2823" width="2.88671875" style="3" customWidth="1"/>
    <col min="2824" max="2824" width="6" style="3" customWidth="1"/>
    <col min="2825" max="2829" width="4.109375" style="3" customWidth="1"/>
    <col min="2830" max="2830" width="5" style="3" customWidth="1"/>
    <col min="2831" max="2834" width="4.109375" style="3" customWidth="1"/>
    <col min="2835" max="2835" width="7.88671875" style="3" customWidth="1"/>
    <col min="2836" max="2836" width="0.5546875" style="3" customWidth="1"/>
    <col min="2837" max="3072" width="4.109375" style="3"/>
    <col min="3073" max="3073" width="4.109375" style="3" customWidth="1"/>
    <col min="3074" max="3074" width="7.33203125" style="3" customWidth="1"/>
    <col min="3075" max="3075" width="4.109375" style="3" customWidth="1"/>
    <col min="3076" max="3076" width="2.88671875" style="3" customWidth="1"/>
    <col min="3077" max="3077" width="8.33203125" style="3" customWidth="1"/>
    <col min="3078" max="3078" width="3" style="3" customWidth="1"/>
    <col min="3079" max="3079" width="2.88671875" style="3" customWidth="1"/>
    <col min="3080" max="3080" width="6" style="3" customWidth="1"/>
    <col min="3081" max="3085" width="4.109375" style="3" customWidth="1"/>
    <col min="3086" max="3086" width="5" style="3" customWidth="1"/>
    <col min="3087" max="3090" width="4.109375" style="3" customWidth="1"/>
    <col min="3091" max="3091" width="7.88671875" style="3" customWidth="1"/>
    <col min="3092" max="3092" width="0.5546875" style="3" customWidth="1"/>
    <col min="3093" max="3328" width="4.109375" style="3"/>
    <col min="3329" max="3329" width="4.109375" style="3" customWidth="1"/>
    <col min="3330" max="3330" width="7.33203125" style="3" customWidth="1"/>
    <col min="3331" max="3331" width="4.109375" style="3" customWidth="1"/>
    <col min="3332" max="3332" width="2.88671875" style="3" customWidth="1"/>
    <col min="3333" max="3333" width="8.33203125" style="3" customWidth="1"/>
    <col min="3334" max="3334" width="3" style="3" customWidth="1"/>
    <col min="3335" max="3335" width="2.88671875" style="3" customWidth="1"/>
    <col min="3336" max="3336" width="6" style="3" customWidth="1"/>
    <col min="3337" max="3341" width="4.109375" style="3" customWidth="1"/>
    <col min="3342" max="3342" width="5" style="3" customWidth="1"/>
    <col min="3343" max="3346" width="4.109375" style="3" customWidth="1"/>
    <col min="3347" max="3347" width="7.88671875" style="3" customWidth="1"/>
    <col min="3348" max="3348" width="0.5546875" style="3" customWidth="1"/>
    <col min="3349" max="3584" width="4.109375" style="3"/>
    <col min="3585" max="3585" width="4.109375" style="3" customWidth="1"/>
    <col min="3586" max="3586" width="7.33203125" style="3" customWidth="1"/>
    <col min="3587" max="3587" width="4.109375" style="3" customWidth="1"/>
    <col min="3588" max="3588" width="2.88671875" style="3" customWidth="1"/>
    <col min="3589" max="3589" width="8.33203125" style="3" customWidth="1"/>
    <col min="3590" max="3590" width="3" style="3" customWidth="1"/>
    <col min="3591" max="3591" width="2.88671875" style="3" customWidth="1"/>
    <col min="3592" max="3592" width="6" style="3" customWidth="1"/>
    <col min="3593" max="3597" width="4.109375" style="3" customWidth="1"/>
    <col min="3598" max="3598" width="5" style="3" customWidth="1"/>
    <col min="3599" max="3602" width="4.109375" style="3" customWidth="1"/>
    <col min="3603" max="3603" width="7.88671875" style="3" customWidth="1"/>
    <col min="3604" max="3604" width="0.5546875" style="3" customWidth="1"/>
    <col min="3605" max="3840" width="4.109375" style="3"/>
    <col min="3841" max="3841" width="4.109375" style="3" customWidth="1"/>
    <col min="3842" max="3842" width="7.33203125" style="3" customWidth="1"/>
    <col min="3843" max="3843" width="4.109375" style="3" customWidth="1"/>
    <col min="3844" max="3844" width="2.88671875" style="3" customWidth="1"/>
    <col min="3845" max="3845" width="8.33203125" style="3" customWidth="1"/>
    <col min="3846" max="3846" width="3" style="3" customWidth="1"/>
    <col min="3847" max="3847" width="2.88671875" style="3" customWidth="1"/>
    <col min="3848" max="3848" width="6" style="3" customWidth="1"/>
    <col min="3849" max="3853" width="4.109375" style="3" customWidth="1"/>
    <col min="3854" max="3854" width="5" style="3" customWidth="1"/>
    <col min="3855" max="3858" width="4.109375" style="3" customWidth="1"/>
    <col min="3859" max="3859" width="7.88671875" style="3" customWidth="1"/>
    <col min="3860" max="3860" width="0.5546875" style="3" customWidth="1"/>
    <col min="3861" max="4096" width="4.109375" style="3"/>
    <col min="4097" max="4097" width="4.109375" style="3" customWidth="1"/>
    <col min="4098" max="4098" width="7.33203125" style="3" customWidth="1"/>
    <col min="4099" max="4099" width="4.109375" style="3" customWidth="1"/>
    <col min="4100" max="4100" width="2.88671875" style="3" customWidth="1"/>
    <col min="4101" max="4101" width="8.33203125" style="3" customWidth="1"/>
    <col min="4102" max="4102" width="3" style="3" customWidth="1"/>
    <col min="4103" max="4103" width="2.88671875" style="3" customWidth="1"/>
    <col min="4104" max="4104" width="6" style="3" customWidth="1"/>
    <col min="4105" max="4109" width="4.109375" style="3" customWidth="1"/>
    <col min="4110" max="4110" width="5" style="3" customWidth="1"/>
    <col min="4111" max="4114" width="4.109375" style="3" customWidth="1"/>
    <col min="4115" max="4115" width="7.88671875" style="3" customWidth="1"/>
    <col min="4116" max="4116" width="0.5546875" style="3" customWidth="1"/>
    <col min="4117" max="4352" width="4.109375" style="3"/>
    <col min="4353" max="4353" width="4.109375" style="3" customWidth="1"/>
    <col min="4354" max="4354" width="7.33203125" style="3" customWidth="1"/>
    <col min="4355" max="4355" width="4.109375" style="3" customWidth="1"/>
    <col min="4356" max="4356" width="2.88671875" style="3" customWidth="1"/>
    <col min="4357" max="4357" width="8.33203125" style="3" customWidth="1"/>
    <col min="4358" max="4358" width="3" style="3" customWidth="1"/>
    <col min="4359" max="4359" width="2.88671875" style="3" customWidth="1"/>
    <col min="4360" max="4360" width="6" style="3" customWidth="1"/>
    <col min="4361" max="4365" width="4.109375" style="3" customWidth="1"/>
    <col min="4366" max="4366" width="5" style="3" customWidth="1"/>
    <col min="4367" max="4370" width="4.109375" style="3" customWidth="1"/>
    <col min="4371" max="4371" width="7.88671875" style="3" customWidth="1"/>
    <col min="4372" max="4372" width="0.5546875" style="3" customWidth="1"/>
    <col min="4373" max="4608" width="4.109375" style="3"/>
    <col min="4609" max="4609" width="4.109375" style="3" customWidth="1"/>
    <col min="4610" max="4610" width="7.33203125" style="3" customWidth="1"/>
    <col min="4611" max="4611" width="4.109375" style="3" customWidth="1"/>
    <col min="4612" max="4612" width="2.88671875" style="3" customWidth="1"/>
    <col min="4613" max="4613" width="8.33203125" style="3" customWidth="1"/>
    <col min="4614" max="4614" width="3" style="3" customWidth="1"/>
    <col min="4615" max="4615" width="2.88671875" style="3" customWidth="1"/>
    <col min="4616" max="4616" width="6" style="3" customWidth="1"/>
    <col min="4617" max="4621" width="4.109375" style="3" customWidth="1"/>
    <col min="4622" max="4622" width="5" style="3" customWidth="1"/>
    <col min="4623" max="4626" width="4.109375" style="3" customWidth="1"/>
    <col min="4627" max="4627" width="7.88671875" style="3" customWidth="1"/>
    <col min="4628" max="4628" width="0.5546875" style="3" customWidth="1"/>
    <col min="4629" max="4864" width="4.109375" style="3"/>
    <col min="4865" max="4865" width="4.109375" style="3" customWidth="1"/>
    <col min="4866" max="4866" width="7.33203125" style="3" customWidth="1"/>
    <col min="4867" max="4867" width="4.109375" style="3" customWidth="1"/>
    <col min="4868" max="4868" width="2.88671875" style="3" customWidth="1"/>
    <col min="4869" max="4869" width="8.33203125" style="3" customWidth="1"/>
    <col min="4870" max="4870" width="3" style="3" customWidth="1"/>
    <col min="4871" max="4871" width="2.88671875" style="3" customWidth="1"/>
    <col min="4872" max="4872" width="6" style="3" customWidth="1"/>
    <col min="4873" max="4877" width="4.109375" style="3" customWidth="1"/>
    <col min="4878" max="4878" width="5" style="3" customWidth="1"/>
    <col min="4879" max="4882" width="4.109375" style="3" customWidth="1"/>
    <col min="4883" max="4883" width="7.88671875" style="3" customWidth="1"/>
    <col min="4884" max="4884" width="0.5546875" style="3" customWidth="1"/>
    <col min="4885" max="5120" width="4.109375" style="3"/>
    <col min="5121" max="5121" width="4.109375" style="3" customWidth="1"/>
    <col min="5122" max="5122" width="7.33203125" style="3" customWidth="1"/>
    <col min="5123" max="5123" width="4.109375" style="3" customWidth="1"/>
    <col min="5124" max="5124" width="2.88671875" style="3" customWidth="1"/>
    <col min="5125" max="5125" width="8.33203125" style="3" customWidth="1"/>
    <col min="5126" max="5126" width="3" style="3" customWidth="1"/>
    <col min="5127" max="5127" width="2.88671875" style="3" customWidth="1"/>
    <col min="5128" max="5128" width="6" style="3" customWidth="1"/>
    <col min="5129" max="5133" width="4.109375" style="3" customWidth="1"/>
    <col min="5134" max="5134" width="5" style="3" customWidth="1"/>
    <col min="5135" max="5138" width="4.109375" style="3" customWidth="1"/>
    <col min="5139" max="5139" width="7.88671875" style="3" customWidth="1"/>
    <col min="5140" max="5140" width="0.5546875" style="3" customWidth="1"/>
    <col min="5141" max="5376" width="4.109375" style="3"/>
    <col min="5377" max="5377" width="4.109375" style="3" customWidth="1"/>
    <col min="5378" max="5378" width="7.33203125" style="3" customWidth="1"/>
    <col min="5379" max="5379" width="4.109375" style="3" customWidth="1"/>
    <col min="5380" max="5380" width="2.88671875" style="3" customWidth="1"/>
    <col min="5381" max="5381" width="8.33203125" style="3" customWidth="1"/>
    <col min="5382" max="5382" width="3" style="3" customWidth="1"/>
    <col min="5383" max="5383" width="2.88671875" style="3" customWidth="1"/>
    <col min="5384" max="5384" width="6" style="3" customWidth="1"/>
    <col min="5385" max="5389" width="4.109375" style="3" customWidth="1"/>
    <col min="5390" max="5390" width="5" style="3" customWidth="1"/>
    <col min="5391" max="5394" width="4.109375" style="3" customWidth="1"/>
    <col min="5395" max="5395" width="7.88671875" style="3" customWidth="1"/>
    <col min="5396" max="5396" width="0.5546875" style="3" customWidth="1"/>
    <col min="5397" max="5632" width="4.109375" style="3"/>
    <col min="5633" max="5633" width="4.109375" style="3" customWidth="1"/>
    <col min="5634" max="5634" width="7.33203125" style="3" customWidth="1"/>
    <col min="5635" max="5635" width="4.109375" style="3" customWidth="1"/>
    <col min="5636" max="5636" width="2.88671875" style="3" customWidth="1"/>
    <col min="5637" max="5637" width="8.33203125" style="3" customWidth="1"/>
    <col min="5638" max="5638" width="3" style="3" customWidth="1"/>
    <col min="5639" max="5639" width="2.88671875" style="3" customWidth="1"/>
    <col min="5640" max="5640" width="6" style="3" customWidth="1"/>
    <col min="5641" max="5645" width="4.109375" style="3" customWidth="1"/>
    <col min="5646" max="5646" width="5" style="3" customWidth="1"/>
    <col min="5647" max="5650" width="4.109375" style="3" customWidth="1"/>
    <col min="5651" max="5651" width="7.88671875" style="3" customWidth="1"/>
    <col min="5652" max="5652" width="0.5546875" style="3" customWidth="1"/>
    <col min="5653" max="5888" width="4.109375" style="3"/>
    <col min="5889" max="5889" width="4.109375" style="3" customWidth="1"/>
    <col min="5890" max="5890" width="7.33203125" style="3" customWidth="1"/>
    <col min="5891" max="5891" width="4.109375" style="3" customWidth="1"/>
    <col min="5892" max="5892" width="2.88671875" style="3" customWidth="1"/>
    <col min="5893" max="5893" width="8.33203125" style="3" customWidth="1"/>
    <col min="5894" max="5894" width="3" style="3" customWidth="1"/>
    <col min="5895" max="5895" width="2.88671875" style="3" customWidth="1"/>
    <col min="5896" max="5896" width="6" style="3" customWidth="1"/>
    <col min="5897" max="5901" width="4.109375" style="3" customWidth="1"/>
    <col min="5902" max="5902" width="5" style="3" customWidth="1"/>
    <col min="5903" max="5906" width="4.109375" style="3" customWidth="1"/>
    <col min="5907" max="5907" width="7.88671875" style="3" customWidth="1"/>
    <col min="5908" max="5908" width="0.5546875" style="3" customWidth="1"/>
    <col min="5909" max="6144" width="4.109375" style="3"/>
    <col min="6145" max="6145" width="4.109375" style="3" customWidth="1"/>
    <col min="6146" max="6146" width="7.33203125" style="3" customWidth="1"/>
    <col min="6147" max="6147" width="4.109375" style="3" customWidth="1"/>
    <col min="6148" max="6148" width="2.88671875" style="3" customWidth="1"/>
    <col min="6149" max="6149" width="8.33203125" style="3" customWidth="1"/>
    <col min="6150" max="6150" width="3" style="3" customWidth="1"/>
    <col min="6151" max="6151" width="2.88671875" style="3" customWidth="1"/>
    <col min="6152" max="6152" width="6" style="3" customWidth="1"/>
    <col min="6153" max="6157" width="4.109375" style="3" customWidth="1"/>
    <col min="6158" max="6158" width="5" style="3" customWidth="1"/>
    <col min="6159" max="6162" width="4.109375" style="3" customWidth="1"/>
    <col min="6163" max="6163" width="7.88671875" style="3" customWidth="1"/>
    <col min="6164" max="6164" width="0.5546875" style="3" customWidth="1"/>
    <col min="6165" max="6400" width="4.109375" style="3"/>
    <col min="6401" max="6401" width="4.109375" style="3" customWidth="1"/>
    <col min="6402" max="6402" width="7.33203125" style="3" customWidth="1"/>
    <col min="6403" max="6403" width="4.109375" style="3" customWidth="1"/>
    <col min="6404" max="6404" width="2.88671875" style="3" customWidth="1"/>
    <col min="6405" max="6405" width="8.33203125" style="3" customWidth="1"/>
    <col min="6406" max="6406" width="3" style="3" customWidth="1"/>
    <col min="6407" max="6407" width="2.88671875" style="3" customWidth="1"/>
    <col min="6408" max="6408" width="6" style="3" customWidth="1"/>
    <col min="6409" max="6413" width="4.109375" style="3" customWidth="1"/>
    <col min="6414" max="6414" width="5" style="3" customWidth="1"/>
    <col min="6415" max="6418" width="4.109375" style="3" customWidth="1"/>
    <col min="6419" max="6419" width="7.88671875" style="3" customWidth="1"/>
    <col min="6420" max="6420" width="0.5546875" style="3" customWidth="1"/>
    <col min="6421" max="6656" width="4.109375" style="3"/>
    <col min="6657" max="6657" width="4.109375" style="3" customWidth="1"/>
    <col min="6658" max="6658" width="7.33203125" style="3" customWidth="1"/>
    <col min="6659" max="6659" width="4.109375" style="3" customWidth="1"/>
    <col min="6660" max="6660" width="2.88671875" style="3" customWidth="1"/>
    <col min="6661" max="6661" width="8.33203125" style="3" customWidth="1"/>
    <col min="6662" max="6662" width="3" style="3" customWidth="1"/>
    <col min="6663" max="6663" width="2.88671875" style="3" customWidth="1"/>
    <col min="6664" max="6664" width="6" style="3" customWidth="1"/>
    <col min="6665" max="6669" width="4.109375" style="3" customWidth="1"/>
    <col min="6670" max="6670" width="5" style="3" customWidth="1"/>
    <col min="6671" max="6674" width="4.109375" style="3" customWidth="1"/>
    <col min="6675" max="6675" width="7.88671875" style="3" customWidth="1"/>
    <col min="6676" max="6676" width="0.5546875" style="3" customWidth="1"/>
    <col min="6677" max="6912" width="4.109375" style="3"/>
    <col min="6913" max="6913" width="4.109375" style="3" customWidth="1"/>
    <col min="6914" max="6914" width="7.33203125" style="3" customWidth="1"/>
    <col min="6915" max="6915" width="4.109375" style="3" customWidth="1"/>
    <col min="6916" max="6916" width="2.88671875" style="3" customWidth="1"/>
    <col min="6917" max="6917" width="8.33203125" style="3" customWidth="1"/>
    <col min="6918" max="6918" width="3" style="3" customWidth="1"/>
    <col min="6919" max="6919" width="2.88671875" style="3" customWidth="1"/>
    <col min="6920" max="6920" width="6" style="3" customWidth="1"/>
    <col min="6921" max="6925" width="4.109375" style="3" customWidth="1"/>
    <col min="6926" max="6926" width="5" style="3" customWidth="1"/>
    <col min="6927" max="6930" width="4.109375" style="3" customWidth="1"/>
    <col min="6931" max="6931" width="7.88671875" style="3" customWidth="1"/>
    <col min="6932" max="6932" width="0.5546875" style="3" customWidth="1"/>
    <col min="6933" max="7168" width="4.109375" style="3"/>
    <col min="7169" max="7169" width="4.109375" style="3" customWidth="1"/>
    <col min="7170" max="7170" width="7.33203125" style="3" customWidth="1"/>
    <col min="7171" max="7171" width="4.109375" style="3" customWidth="1"/>
    <col min="7172" max="7172" width="2.88671875" style="3" customWidth="1"/>
    <col min="7173" max="7173" width="8.33203125" style="3" customWidth="1"/>
    <col min="7174" max="7174" width="3" style="3" customWidth="1"/>
    <col min="7175" max="7175" width="2.88671875" style="3" customWidth="1"/>
    <col min="7176" max="7176" width="6" style="3" customWidth="1"/>
    <col min="7177" max="7181" width="4.109375" style="3" customWidth="1"/>
    <col min="7182" max="7182" width="5" style="3" customWidth="1"/>
    <col min="7183" max="7186" width="4.109375" style="3" customWidth="1"/>
    <col min="7187" max="7187" width="7.88671875" style="3" customWidth="1"/>
    <col min="7188" max="7188" width="0.5546875" style="3" customWidth="1"/>
    <col min="7189" max="7424" width="4.109375" style="3"/>
    <col min="7425" max="7425" width="4.109375" style="3" customWidth="1"/>
    <col min="7426" max="7426" width="7.33203125" style="3" customWidth="1"/>
    <col min="7427" max="7427" width="4.109375" style="3" customWidth="1"/>
    <col min="7428" max="7428" width="2.88671875" style="3" customWidth="1"/>
    <col min="7429" max="7429" width="8.33203125" style="3" customWidth="1"/>
    <col min="7430" max="7430" width="3" style="3" customWidth="1"/>
    <col min="7431" max="7431" width="2.88671875" style="3" customWidth="1"/>
    <col min="7432" max="7432" width="6" style="3" customWidth="1"/>
    <col min="7433" max="7437" width="4.109375" style="3" customWidth="1"/>
    <col min="7438" max="7438" width="5" style="3" customWidth="1"/>
    <col min="7439" max="7442" width="4.109375" style="3" customWidth="1"/>
    <col min="7443" max="7443" width="7.88671875" style="3" customWidth="1"/>
    <col min="7444" max="7444" width="0.5546875" style="3" customWidth="1"/>
    <col min="7445" max="7680" width="4.109375" style="3"/>
    <col min="7681" max="7681" width="4.109375" style="3" customWidth="1"/>
    <col min="7682" max="7682" width="7.33203125" style="3" customWidth="1"/>
    <col min="7683" max="7683" width="4.109375" style="3" customWidth="1"/>
    <col min="7684" max="7684" width="2.88671875" style="3" customWidth="1"/>
    <col min="7685" max="7685" width="8.33203125" style="3" customWidth="1"/>
    <col min="7686" max="7686" width="3" style="3" customWidth="1"/>
    <col min="7687" max="7687" width="2.88671875" style="3" customWidth="1"/>
    <col min="7688" max="7688" width="6" style="3" customWidth="1"/>
    <col min="7689" max="7693" width="4.109375" style="3" customWidth="1"/>
    <col min="7694" max="7694" width="5" style="3" customWidth="1"/>
    <col min="7695" max="7698" width="4.109375" style="3" customWidth="1"/>
    <col min="7699" max="7699" width="7.88671875" style="3" customWidth="1"/>
    <col min="7700" max="7700" width="0.5546875" style="3" customWidth="1"/>
    <col min="7701" max="7936" width="4.109375" style="3"/>
    <col min="7937" max="7937" width="4.109375" style="3" customWidth="1"/>
    <col min="7938" max="7938" width="7.33203125" style="3" customWidth="1"/>
    <col min="7939" max="7939" width="4.109375" style="3" customWidth="1"/>
    <col min="7940" max="7940" width="2.88671875" style="3" customWidth="1"/>
    <col min="7941" max="7941" width="8.33203125" style="3" customWidth="1"/>
    <col min="7942" max="7942" width="3" style="3" customWidth="1"/>
    <col min="7943" max="7943" width="2.88671875" style="3" customWidth="1"/>
    <col min="7944" max="7944" width="6" style="3" customWidth="1"/>
    <col min="7945" max="7949" width="4.109375" style="3" customWidth="1"/>
    <col min="7950" max="7950" width="5" style="3" customWidth="1"/>
    <col min="7951" max="7954" width="4.109375" style="3" customWidth="1"/>
    <col min="7955" max="7955" width="7.88671875" style="3" customWidth="1"/>
    <col min="7956" max="7956" width="0.5546875" style="3" customWidth="1"/>
    <col min="7957" max="8192" width="4.109375" style="3"/>
    <col min="8193" max="8193" width="4.109375" style="3" customWidth="1"/>
    <col min="8194" max="8194" width="7.33203125" style="3" customWidth="1"/>
    <col min="8195" max="8195" width="4.109375" style="3" customWidth="1"/>
    <col min="8196" max="8196" width="2.88671875" style="3" customWidth="1"/>
    <col min="8197" max="8197" width="8.33203125" style="3" customWidth="1"/>
    <col min="8198" max="8198" width="3" style="3" customWidth="1"/>
    <col min="8199" max="8199" width="2.88671875" style="3" customWidth="1"/>
    <col min="8200" max="8200" width="6" style="3" customWidth="1"/>
    <col min="8201" max="8205" width="4.109375" style="3" customWidth="1"/>
    <col min="8206" max="8206" width="5" style="3" customWidth="1"/>
    <col min="8207" max="8210" width="4.109375" style="3" customWidth="1"/>
    <col min="8211" max="8211" width="7.88671875" style="3" customWidth="1"/>
    <col min="8212" max="8212" width="0.5546875" style="3" customWidth="1"/>
    <col min="8213" max="8448" width="4.109375" style="3"/>
    <col min="8449" max="8449" width="4.109375" style="3" customWidth="1"/>
    <col min="8450" max="8450" width="7.33203125" style="3" customWidth="1"/>
    <col min="8451" max="8451" width="4.109375" style="3" customWidth="1"/>
    <col min="8452" max="8452" width="2.88671875" style="3" customWidth="1"/>
    <col min="8453" max="8453" width="8.33203125" style="3" customWidth="1"/>
    <col min="8454" max="8454" width="3" style="3" customWidth="1"/>
    <col min="8455" max="8455" width="2.88671875" style="3" customWidth="1"/>
    <col min="8456" max="8456" width="6" style="3" customWidth="1"/>
    <col min="8457" max="8461" width="4.109375" style="3" customWidth="1"/>
    <col min="8462" max="8462" width="5" style="3" customWidth="1"/>
    <col min="8463" max="8466" width="4.109375" style="3" customWidth="1"/>
    <col min="8467" max="8467" width="7.88671875" style="3" customWidth="1"/>
    <col min="8468" max="8468" width="0.5546875" style="3" customWidth="1"/>
    <col min="8469" max="8704" width="4.109375" style="3"/>
    <col min="8705" max="8705" width="4.109375" style="3" customWidth="1"/>
    <col min="8706" max="8706" width="7.33203125" style="3" customWidth="1"/>
    <col min="8707" max="8707" width="4.109375" style="3" customWidth="1"/>
    <col min="8708" max="8708" width="2.88671875" style="3" customWidth="1"/>
    <col min="8709" max="8709" width="8.33203125" style="3" customWidth="1"/>
    <col min="8710" max="8710" width="3" style="3" customWidth="1"/>
    <col min="8711" max="8711" width="2.88671875" style="3" customWidth="1"/>
    <col min="8712" max="8712" width="6" style="3" customWidth="1"/>
    <col min="8713" max="8717" width="4.109375" style="3" customWidth="1"/>
    <col min="8718" max="8718" width="5" style="3" customWidth="1"/>
    <col min="8719" max="8722" width="4.109375" style="3" customWidth="1"/>
    <col min="8723" max="8723" width="7.88671875" style="3" customWidth="1"/>
    <col min="8724" max="8724" width="0.5546875" style="3" customWidth="1"/>
    <col min="8725" max="8960" width="4.109375" style="3"/>
    <col min="8961" max="8961" width="4.109375" style="3" customWidth="1"/>
    <col min="8962" max="8962" width="7.33203125" style="3" customWidth="1"/>
    <col min="8963" max="8963" width="4.109375" style="3" customWidth="1"/>
    <col min="8964" max="8964" width="2.88671875" style="3" customWidth="1"/>
    <col min="8965" max="8965" width="8.33203125" style="3" customWidth="1"/>
    <col min="8966" max="8966" width="3" style="3" customWidth="1"/>
    <col min="8967" max="8967" width="2.88671875" style="3" customWidth="1"/>
    <col min="8968" max="8968" width="6" style="3" customWidth="1"/>
    <col min="8969" max="8973" width="4.109375" style="3" customWidth="1"/>
    <col min="8974" max="8974" width="5" style="3" customWidth="1"/>
    <col min="8975" max="8978" width="4.109375" style="3" customWidth="1"/>
    <col min="8979" max="8979" width="7.88671875" style="3" customWidth="1"/>
    <col min="8980" max="8980" width="0.5546875" style="3" customWidth="1"/>
    <col min="8981" max="9216" width="4.109375" style="3"/>
    <col min="9217" max="9217" width="4.109375" style="3" customWidth="1"/>
    <col min="9218" max="9218" width="7.33203125" style="3" customWidth="1"/>
    <col min="9219" max="9219" width="4.109375" style="3" customWidth="1"/>
    <col min="9220" max="9220" width="2.88671875" style="3" customWidth="1"/>
    <col min="9221" max="9221" width="8.33203125" style="3" customWidth="1"/>
    <col min="9222" max="9222" width="3" style="3" customWidth="1"/>
    <col min="9223" max="9223" width="2.88671875" style="3" customWidth="1"/>
    <col min="9224" max="9224" width="6" style="3" customWidth="1"/>
    <col min="9225" max="9229" width="4.109375" style="3" customWidth="1"/>
    <col min="9230" max="9230" width="5" style="3" customWidth="1"/>
    <col min="9231" max="9234" width="4.109375" style="3" customWidth="1"/>
    <col min="9235" max="9235" width="7.88671875" style="3" customWidth="1"/>
    <col min="9236" max="9236" width="0.5546875" style="3" customWidth="1"/>
    <col min="9237" max="9472" width="4.109375" style="3"/>
    <col min="9473" max="9473" width="4.109375" style="3" customWidth="1"/>
    <col min="9474" max="9474" width="7.33203125" style="3" customWidth="1"/>
    <col min="9475" max="9475" width="4.109375" style="3" customWidth="1"/>
    <col min="9476" max="9476" width="2.88671875" style="3" customWidth="1"/>
    <col min="9477" max="9477" width="8.33203125" style="3" customWidth="1"/>
    <col min="9478" max="9478" width="3" style="3" customWidth="1"/>
    <col min="9479" max="9479" width="2.88671875" style="3" customWidth="1"/>
    <col min="9480" max="9480" width="6" style="3" customWidth="1"/>
    <col min="9481" max="9485" width="4.109375" style="3" customWidth="1"/>
    <col min="9486" max="9486" width="5" style="3" customWidth="1"/>
    <col min="9487" max="9490" width="4.109375" style="3" customWidth="1"/>
    <col min="9491" max="9491" width="7.88671875" style="3" customWidth="1"/>
    <col min="9492" max="9492" width="0.5546875" style="3" customWidth="1"/>
    <col min="9493" max="9728" width="4.109375" style="3"/>
    <col min="9729" max="9729" width="4.109375" style="3" customWidth="1"/>
    <col min="9730" max="9730" width="7.33203125" style="3" customWidth="1"/>
    <col min="9731" max="9731" width="4.109375" style="3" customWidth="1"/>
    <col min="9732" max="9732" width="2.88671875" style="3" customWidth="1"/>
    <col min="9733" max="9733" width="8.33203125" style="3" customWidth="1"/>
    <col min="9734" max="9734" width="3" style="3" customWidth="1"/>
    <col min="9735" max="9735" width="2.88671875" style="3" customWidth="1"/>
    <col min="9736" max="9736" width="6" style="3" customWidth="1"/>
    <col min="9737" max="9741" width="4.109375" style="3" customWidth="1"/>
    <col min="9742" max="9742" width="5" style="3" customWidth="1"/>
    <col min="9743" max="9746" width="4.109375" style="3" customWidth="1"/>
    <col min="9747" max="9747" width="7.88671875" style="3" customWidth="1"/>
    <col min="9748" max="9748" width="0.5546875" style="3" customWidth="1"/>
    <col min="9749" max="9984" width="4.109375" style="3"/>
    <col min="9985" max="9985" width="4.109375" style="3" customWidth="1"/>
    <col min="9986" max="9986" width="7.33203125" style="3" customWidth="1"/>
    <col min="9987" max="9987" width="4.109375" style="3" customWidth="1"/>
    <col min="9988" max="9988" width="2.88671875" style="3" customWidth="1"/>
    <col min="9989" max="9989" width="8.33203125" style="3" customWidth="1"/>
    <col min="9990" max="9990" width="3" style="3" customWidth="1"/>
    <col min="9991" max="9991" width="2.88671875" style="3" customWidth="1"/>
    <col min="9992" max="9992" width="6" style="3" customWidth="1"/>
    <col min="9993" max="9997" width="4.109375" style="3" customWidth="1"/>
    <col min="9998" max="9998" width="5" style="3" customWidth="1"/>
    <col min="9999" max="10002" width="4.109375" style="3" customWidth="1"/>
    <col min="10003" max="10003" width="7.88671875" style="3" customWidth="1"/>
    <col min="10004" max="10004" width="0.5546875" style="3" customWidth="1"/>
    <col min="10005" max="10240" width="4.109375" style="3"/>
    <col min="10241" max="10241" width="4.109375" style="3" customWidth="1"/>
    <col min="10242" max="10242" width="7.33203125" style="3" customWidth="1"/>
    <col min="10243" max="10243" width="4.109375" style="3" customWidth="1"/>
    <col min="10244" max="10244" width="2.88671875" style="3" customWidth="1"/>
    <col min="10245" max="10245" width="8.33203125" style="3" customWidth="1"/>
    <col min="10246" max="10246" width="3" style="3" customWidth="1"/>
    <col min="10247" max="10247" width="2.88671875" style="3" customWidth="1"/>
    <col min="10248" max="10248" width="6" style="3" customWidth="1"/>
    <col min="10249" max="10253" width="4.109375" style="3" customWidth="1"/>
    <col min="10254" max="10254" width="5" style="3" customWidth="1"/>
    <col min="10255" max="10258" width="4.109375" style="3" customWidth="1"/>
    <col min="10259" max="10259" width="7.88671875" style="3" customWidth="1"/>
    <col min="10260" max="10260" width="0.5546875" style="3" customWidth="1"/>
    <col min="10261" max="10496" width="4.109375" style="3"/>
    <col min="10497" max="10497" width="4.109375" style="3" customWidth="1"/>
    <col min="10498" max="10498" width="7.33203125" style="3" customWidth="1"/>
    <col min="10499" max="10499" width="4.109375" style="3" customWidth="1"/>
    <col min="10500" max="10500" width="2.88671875" style="3" customWidth="1"/>
    <col min="10501" max="10501" width="8.33203125" style="3" customWidth="1"/>
    <col min="10502" max="10502" width="3" style="3" customWidth="1"/>
    <col min="10503" max="10503" width="2.88671875" style="3" customWidth="1"/>
    <col min="10504" max="10504" width="6" style="3" customWidth="1"/>
    <col min="10505" max="10509" width="4.109375" style="3" customWidth="1"/>
    <col min="10510" max="10510" width="5" style="3" customWidth="1"/>
    <col min="10511" max="10514" width="4.109375" style="3" customWidth="1"/>
    <col min="10515" max="10515" width="7.88671875" style="3" customWidth="1"/>
    <col min="10516" max="10516" width="0.5546875" style="3" customWidth="1"/>
    <col min="10517" max="10752" width="4.109375" style="3"/>
    <col min="10753" max="10753" width="4.109375" style="3" customWidth="1"/>
    <col min="10754" max="10754" width="7.33203125" style="3" customWidth="1"/>
    <col min="10755" max="10755" width="4.109375" style="3" customWidth="1"/>
    <col min="10756" max="10756" width="2.88671875" style="3" customWidth="1"/>
    <col min="10757" max="10757" width="8.33203125" style="3" customWidth="1"/>
    <col min="10758" max="10758" width="3" style="3" customWidth="1"/>
    <col min="10759" max="10759" width="2.88671875" style="3" customWidth="1"/>
    <col min="10760" max="10760" width="6" style="3" customWidth="1"/>
    <col min="10761" max="10765" width="4.109375" style="3" customWidth="1"/>
    <col min="10766" max="10766" width="5" style="3" customWidth="1"/>
    <col min="10767" max="10770" width="4.109375" style="3" customWidth="1"/>
    <col min="10771" max="10771" width="7.88671875" style="3" customWidth="1"/>
    <col min="10772" max="10772" width="0.5546875" style="3" customWidth="1"/>
    <col min="10773" max="11008" width="4.109375" style="3"/>
    <col min="11009" max="11009" width="4.109375" style="3" customWidth="1"/>
    <col min="11010" max="11010" width="7.33203125" style="3" customWidth="1"/>
    <col min="11011" max="11011" width="4.109375" style="3" customWidth="1"/>
    <col min="11012" max="11012" width="2.88671875" style="3" customWidth="1"/>
    <col min="11013" max="11013" width="8.33203125" style="3" customWidth="1"/>
    <col min="11014" max="11014" width="3" style="3" customWidth="1"/>
    <col min="11015" max="11015" width="2.88671875" style="3" customWidth="1"/>
    <col min="11016" max="11016" width="6" style="3" customWidth="1"/>
    <col min="11017" max="11021" width="4.109375" style="3" customWidth="1"/>
    <col min="11022" max="11022" width="5" style="3" customWidth="1"/>
    <col min="11023" max="11026" width="4.109375" style="3" customWidth="1"/>
    <col min="11027" max="11027" width="7.88671875" style="3" customWidth="1"/>
    <col min="11028" max="11028" width="0.5546875" style="3" customWidth="1"/>
    <col min="11029" max="11264" width="4.109375" style="3"/>
    <col min="11265" max="11265" width="4.109375" style="3" customWidth="1"/>
    <col min="11266" max="11266" width="7.33203125" style="3" customWidth="1"/>
    <col min="11267" max="11267" width="4.109375" style="3" customWidth="1"/>
    <col min="11268" max="11268" width="2.88671875" style="3" customWidth="1"/>
    <col min="11269" max="11269" width="8.33203125" style="3" customWidth="1"/>
    <col min="11270" max="11270" width="3" style="3" customWidth="1"/>
    <col min="11271" max="11271" width="2.88671875" style="3" customWidth="1"/>
    <col min="11272" max="11272" width="6" style="3" customWidth="1"/>
    <col min="11273" max="11277" width="4.109375" style="3" customWidth="1"/>
    <col min="11278" max="11278" width="5" style="3" customWidth="1"/>
    <col min="11279" max="11282" width="4.109375" style="3" customWidth="1"/>
    <col min="11283" max="11283" width="7.88671875" style="3" customWidth="1"/>
    <col min="11284" max="11284" width="0.5546875" style="3" customWidth="1"/>
    <col min="11285" max="11520" width="4.109375" style="3"/>
    <col min="11521" max="11521" width="4.109375" style="3" customWidth="1"/>
    <col min="11522" max="11522" width="7.33203125" style="3" customWidth="1"/>
    <col min="11523" max="11523" width="4.109375" style="3" customWidth="1"/>
    <col min="11524" max="11524" width="2.88671875" style="3" customWidth="1"/>
    <col min="11525" max="11525" width="8.33203125" style="3" customWidth="1"/>
    <col min="11526" max="11526" width="3" style="3" customWidth="1"/>
    <col min="11527" max="11527" width="2.88671875" style="3" customWidth="1"/>
    <col min="11528" max="11528" width="6" style="3" customWidth="1"/>
    <col min="11529" max="11533" width="4.109375" style="3" customWidth="1"/>
    <col min="11534" max="11534" width="5" style="3" customWidth="1"/>
    <col min="11535" max="11538" width="4.109375" style="3" customWidth="1"/>
    <col min="11539" max="11539" width="7.88671875" style="3" customWidth="1"/>
    <col min="11540" max="11540" width="0.5546875" style="3" customWidth="1"/>
    <col min="11541" max="11776" width="4.109375" style="3"/>
    <col min="11777" max="11777" width="4.109375" style="3" customWidth="1"/>
    <col min="11778" max="11778" width="7.33203125" style="3" customWidth="1"/>
    <col min="11779" max="11779" width="4.109375" style="3" customWidth="1"/>
    <col min="11780" max="11780" width="2.88671875" style="3" customWidth="1"/>
    <col min="11781" max="11781" width="8.33203125" style="3" customWidth="1"/>
    <col min="11782" max="11782" width="3" style="3" customWidth="1"/>
    <col min="11783" max="11783" width="2.88671875" style="3" customWidth="1"/>
    <col min="11784" max="11784" width="6" style="3" customWidth="1"/>
    <col min="11785" max="11789" width="4.109375" style="3" customWidth="1"/>
    <col min="11790" max="11790" width="5" style="3" customWidth="1"/>
    <col min="11791" max="11794" width="4.109375" style="3" customWidth="1"/>
    <col min="11795" max="11795" width="7.88671875" style="3" customWidth="1"/>
    <col min="11796" max="11796" width="0.5546875" style="3" customWidth="1"/>
    <col min="11797" max="12032" width="4.109375" style="3"/>
    <col min="12033" max="12033" width="4.109375" style="3" customWidth="1"/>
    <col min="12034" max="12034" width="7.33203125" style="3" customWidth="1"/>
    <col min="12035" max="12035" width="4.109375" style="3" customWidth="1"/>
    <col min="12036" max="12036" width="2.88671875" style="3" customWidth="1"/>
    <col min="12037" max="12037" width="8.33203125" style="3" customWidth="1"/>
    <col min="12038" max="12038" width="3" style="3" customWidth="1"/>
    <col min="12039" max="12039" width="2.88671875" style="3" customWidth="1"/>
    <col min="12040" max="12040" width="6" style="3" customWidth="1"/>
    <col min="12041" max="12045" width="4.109375" style="3" customWidth="1"/>
    <col min="12046" max="12046" width="5" style="3" customWidth="1"/>
    <col min="12047" max="12050" width="4.109375" style="3" customWidth="1"/>
    <col min="12051" max="12051" width="7.88671875" style="3" customWidth="1"/>
    <col min="12052" max="12052" width="0.5546875" style="3" customWidth="1"/>
    <col min="12053" max="12288" width="4.109375" style="3"/>
    <col min="12289" max="12289" width="4.109375" style="3" customWidth="1"/>
    <col min="12290" max="12290" width="7.33203125" style="3" customWidth="1"/>
    <col min="12291" max="12291" width="4.109375" style="3" customWidth="1"/>
    <col min="12292" max="12292" width="2.88671875" style="3" customWidth="1"/>
    <col min="12293" max="12293" width="8.33203125" style="3" customWidth="1"/>
    <col min="12294" max="12294" width="3" style="3" customWidth="1"/>
    <col min="12295" max="12295" width="2.88671875" style="3" customWidth="1"/>
    <col min="12296" max="12296" width="6" style="3" customWidth="1"/>
    <col min="12297" max="12301" width="4.109375" style="3" customWidth="1"/>
    <col min="12302" max="12302" width="5" style="3" customWidth="1"/>
    <col min="12303" max="12306" width="4.109375" style="3" customWidth="1"/>
    <col min="12307" max="12307" width="7.88671875" style="3" customWidth="1"/>
    <col min="12308" max="12308" width="0.5546875" style="3" customWidth="1"/>
    <col min="12309" max="12544" width="4.109375" style="3"/>
    <col min="12545" max="12545" width="4.109375" style="3" customWidth="1"/>
    <col min="12546" max="12546" width="7.33203125" style="3" customWidth="1"/>
    <col min="12547" max="12547" width="4.109375" style="3" customWidth="1"/>
    <col min="12548" max="12548" width="2.88671875" style="3" customWidth="1"/>
    <col min="12549" max="12549" width="8.33203125" style="3" customWidth="1"/>
    <col min="12550" max="12550" width="3" style="3" customWidth="1"/>
    <col min="12551" max="12551" width="2.88671875" style="3" customWidth="1"/>
    <col min="12552" max="12552" width="6" style="3" customWidth="1"/>
    <col min="12553" max="12557" width="4.109375" style="3" customWidth="1"/>
    <col min="12558" max="12558" width="5" style="3" customWidth="1"/>
    <col min="12559" max="12562" width="4.109375" style="3" customWidth="1"/>
    <col min="12563" max="12563" width="7.88671875" style="3" customWidth="1"/>
    <col min="12564" max="12564" width="0.5546875" style="3" customWidth="1"/>
    <col min="12565" max="12800" width="4.109375" style="3"/>
    <col min="12801" max="12801" width="4.109375" style="3" customWidth="1"/>
    <col min="12802" max="12802" width="7.33203125" style="3" customWidth="1"/>
    <col min="12803" max="12803" width="4.109375" style="3" customWidth="1"/>
    <col min="12804" max="12804" width="2.88671875" style="3" customWidth="1"/>
    <col min="12805" max="12805" width="8.33203125" style="3" customWidth="1"/>
    <col min="12806" max="12806" width="3" style="3" customWidth="1"/>
    <col min="12807" max="12807" width="2.88671875" style="3" customWidth="1"/>
    <col min="12808" max="12808" width="6" style="3" customWidth="1"/>
    <col min="12809" max="12813" width="4.109375" style="3" customWidth="1"/>
    <col min="12814" max="12814" width="5" style="3" customWidth="1"/>
    <col min="12815" max="12818" width="4.109375" style="3" customWidth="1"/>
    <col min="12819" max="12819" width="7.88671875" style="3" customWidth="1"/>
    <col min="12820" max="12820" width="0.5546875" style="3" customWidth="1"/>
    <col min="12821" max="13056" width="4.109375" style="3"/>
    <col min="13057" max="13057" width="4.109375" style="3" customWidth="1"/>
    <col min="13058" max="13058" width="7.33203125" style="3" customWidth="1"/>
    <col min="13059" max="13059" width="4.109375" style="3" customWidth="1"/>
    <col min="13060" max="13060" width="2.88671875" style="3" customWidth="1"/>
    <col min="13061" max="13061" width="8.33203125" style="3" customWidth="1"/>
    <col min="13062" max="13062" width="3" style="3" customWidth="1"/>
    <col min="13063" max="13063" width="2.88671875" style="3" customWidth="1"/>
    <col min="13064" max="13064" width="6" style="3" customWidth="1"/>
    <col min="13065" max="13069" width="4.109375" style="3" customWidth="1"/>
    <col min="13070" max="13070" width="5" style="3" customWidth="1"/>
    <col min="13071" max="13074" width="4.109375" style="3" customWidth="1"/>
    <col min="13075" max="13075" width="7.88671875" style="3" customWidth="1"/>
    <col min="13076" max="13076" width="0.5546875" style="3" customWidth="1"/>
    <col min="13077" max="13312" width="4.109375" style="3"/>
    <col min="13313" max="13313" width="4.109375" style="3" customWidth="1"/>
    <col min="13314" max="13314" width="7.33203125" style="3" customWidth="1"/>
    <col min="13315" max="13315" width="4.109375" style="3" customWidth="1"/>
    <col min="13316" max="13316" width="2.88671875" style="3" customWidth="1"/>
    <col min="13317" max="13317" width="8.33203125" style="3" customWidth="1"/>
    <col min="13318" max="13318" width="3" style="3" customWidth="1"/>
    <col min="13319" max="13319" width="2.88671875" style="3" customWidth="1"/>
    <col min="13320" max="13320" width="6" style="3" customWidth="1"/>
    <col min="13321" max="13325" width="4.109375" style="3" customWidth="1"/>
    <col min="13326" max="13326" width="5" style="3" customWidth="1"/>
    <col min="13327" max="13330" width="4.109375" style="3" customWidth="1"/>
    <col min="13331" max="13331" width="7.88671875" style="3" customWidth="1"/>
    <col min="13332" max="13332" width="0.5546875" style="3" customWidth="1"/>
    <col min="13333" max="13568" width="4.109375" style="3"/>
    <col min="13569" max="13569" width="4.109375" style="3" customWidth="1"/>
    <col min="13570" max="13570" width="7.33203125" style="3" customWidth="1"/>
    <col min="13571" max="13571" width="4.109375" style="3" customWidth="1"/>
    <col min="13572" max="13572" width="2.88671875" style="3" customWidth="1"/>
    <col min="13573" max="13573" width="8.33203125" style="3" customWidth="1"/>
    <col min="13574" max="13574" width="3" style="3" customWidth="1"/>
    <col min="13575" max="13575" width="2.88671875" style="3" customWidth="1"/>
    <col min="13576" max="13576" width="6" style="3" customWidth="1"/>
    <col min="13577" max="13581" width="4.109375" style="3" customWidth="1"/>
    <col min="13582" max="13582" width="5" style="3" customWidth="1"/>
    <col min="13583" max="13586" width="4.109375" style="3" customWidth="1"/>
    <col min="13587" max="13587" width="7.88671875" style="3" customWidth="1"/>
    <col min="13588" max="13588" width="0.5546875" style="3" customWidth="1"/>
    <col min="13589" max="13824" width="4.109375" style="3"/>
    <col min="13825" max="13825" width="4.109375" style="3" customWidth="1"/>
    <col min="13826" max="13826" width="7.33203125" style="3" customWidth="1"/>
    <col min="13827" max="13827" width="4.109375" style="3" customWidth="1"/>
    <col min="13828" max="13828" width="2.88671875" style="3" customWidth="1"/>
    <col min="13829" max="13829" width="8.33203125" style="3" customWidth="1"/>
    <col min="13830" max="13830" width="3" style="3" customWidth="1"/>
    <col min="13831" max="13831" width="2.88671875" style="3" customWidth="1"/>
    <col min="13832" max="13832" width="6" style="3" customWidth="1"/>
    <col min="13833" max="13837" width="4.109375" style="3" customWidth="1"/>
    <col min="13838" max="13838" width="5" style="3" customWidth="1"/>
    <col min="13839" max="13842" width="4.109375" style="3" customWidth="1"/>
    <col min="13843" max="13843" width="7.88671875" style="3" customWidth="1"/>
    <col min="13844" max="13844" width="0.5546875" style="3" customWidth="1"/>
    <col min="13845" max="14080" width="4.109375" style="3"/>
    <col min="14081" max="14081" width="4.109375" style="3" customWidth="1"/>
    <col min="14082" max="14082" width="7.33203125" style="3" customWidth="1"/>
    <col min="14083" max="14083" width="4.109375" style="3" customWidth="1"/>
    <col min="14084" max="14084" width="2.88671875" style="3" customWidth="1"/>
    <col min="14085" max="14085" width="8.33203125" style="3" customWidth="1"/>
    <col min="14086" max="14086" width="3" style="3" customWidth="1"/>
    <col min="14087" max="14087" width="2.88671875" style="3" customWidth="1"/>
    <col min="14088" max="14088" width="6" style="3" customWidth="1"/>
    <col min="14089" max="14093" width="4.109375" style="3" customWidth="1"/>
    <col min="14094" max="14094" width="5" style="3" customWidth="1"/>
    <col min="14095" max="14098" width="4.109375" style="3" customWidth="1"/>
    <col min="14099" max="14099" width="7.88671875" style="3" customWidth="1"/>
    <col min="14100" max="14100" width="0.5546875" style="3" customWidth="1"/>
    <col min="14101" max="14336" width="4.109375" style="3"/>
    <col min="14337" max="14337" width="4.109375" style="3" customWidth="1"/>
    <col min="14338" max="14338" width="7.33203125" style="3" customWidth="1"/>
    <col min="14339" max="14339" width="4.109375" style="3" customWidth="1"/>
    <col min="14340" max="14340" width="2.88671875" style="3" customWidth="1"/>
    <col min="14341" max="14341" width="8.33203125" style="3" customWidth="1"/>
    <col min="14342" max="14342" width="3" style="3" customWidth="1"/>
    <col min="14343" max="14343" width="2.88671875" style="3" customWidth="1"/>
    <col min="14344" max="14344" width="6" style="3" customWidth="1"/>
    <col min="14345" max="14349" width="4.109375" style="3" customWidth="1"/>
    <col min="14350" max="14350" width="5" style="3" customWidth="1"/>
    <col min="14351" max="14354" width="4.109375" style="3" customWidth="1"/>
    <col min="14355" max="14355" width="7.88671875" style="3" customWidth="1"/>
    <col min="14356" max="14356" width="0.5546875" style="3" customWidth="1"/>
    <col min="14357" max="14592" width="4.109375" style="3"/>
    <col min="14593" max="14593" width="4.109375" style="3" customWidth="1"/>
    <col min="14594" max="14594" width="7.33203125" style="3" customWidth="1"/>
    <col min="14595" max="14595" width="4.109375" style="3" customWidth="1"/>
    <col min="14596" max="14596" width="2.88671875" style="3" customWidth="1"/>
    <col min="14597" max="14597" width="8.33203125" style="3" customWidth="1"/>
    <col min="14598" max="14598" width="3" style="3" customWidth="1"/>
    <col min="14599" max="14599" width="2.88671875" style="3" customWidth="1"/>
    <col min="14600" max="14600" width="6" style="3" customWidth="1"/>
    <col min="14601" max="14605" width="4.109375" style="3" customWidth="1"/>
    <col min="14606" max="14606" width="5" style="3" customWidth="1"/>
    <col min="14607" max="14610" width="4.109375" style="3" customWidth="1"/>
    <col min="14611" max="14611" width="7.88671875" style="3" customWidth="1"/>
    <col min="14612" max="14612" width="0.5546875" style="3" customWidth="1"/>
    <col min="14613" max="14848" width="4.109375" style="3"/>
    <col min="14849" max="14849" width="4.109375" style="3" customWidth="1"/>
    <col min="14850" max="14850" width="7.33203125" style="3" customWidth="1"/>
    <col min="14851" max="14851" width="4.109375" style="3" customWidth="1"/>
    <col min="14852" max="14852" width="2.88671875" style="3" customWidth="1"/>
    <col min="14853" max="14853" width="8.33203125" style="3" customWidth="1"/>
    <col min="14854" max="14854" width="3" style="3" customWidth="1"/>
    <col min="14855" max="14855" width="2.88671875" style="3" customWidth="1"/>
    <col min="14856" max="14856" width="6" style="3" customWidth="1"/>
    <col min="14857" max="14861" width="4.109375" style="3" customWidth="1"/>
    <col min="14862" max="14862" width="5" style="3" customWidth="1"/>
    <col min="14863" max="14866" width="4.109375" style="3" customWidth="1"/>
    <col min="14867" max="14867" width="7.88671875" style="3" customWidth="1"/>
    <col min="14868" max="14868" width="0.5546875" style="3" customWidth="1"/>
    <col min="14869" max="15104" width="4.109375" style="3"/>
    <col min="15105" max="15105" width="4.109375" style="3" customWidth="1"/>
    <col min="15106" max="15106" width="7.33203125" style="3" customWidth="1"/>
    <col min="15107" max="15107" width="4.109375" style="3" customWidth="1"/>
    <col min="15108" max="15108" width="2.88671875" style="3" customWidth="1"/>
    <col min="15109" max="15109" width="8.33203125" style="3" customWidth="1"/>
    <col min="15110" max="15110" width="3" style="3" customWidth="1"/>
    <col min="15111" max="15111" width="2.88671875" style="3" customWidth="1"/>
    <col min="15112" max="15112" width="6" style="3" customWidth="1"/>
    <col min="15113" max="15117" width="4.109375" style="3" customWidth="1"/>
    <col min="15118" max="15118" width="5" style="3" customWidth="1"/>
    <col min="15119" max="15122" width="4.109375" style="3" customWidth="1"/>
    <col min="15123" max="15123" width="7.88671875" style="3" customWidth="1"/>
    <col min="15124" max="15124" width="0.5546875" style="3" customWidth="1"/>
    <col min="15125" max="15360" width="4.109375" style="3"/>
    <col min="15361" max="15361" width="4.109375" style="3" customWidth="1"/>
    <col min="15362" max="15362" width="7.33203125" style="3" customWidth="1"/>
    <col min="15363" max="15363" width="4.109375" style="3" customWidth="1"/>
    <col min="15364" max="15364" width="2.88671875" style="3" customWidth="1"/>
    <col min="15365" max="15365" width="8.33203125" style="3" customWidth="1"/>
    <col min="15366" max="15366" width="3" style="3" customWidth="1"/>
    <col min="15367" max="15367" width="2.88671875" style="3" customWidth="1"/>
    <col min="15368" max="15368" width="6" style="3" customWidth="1"/>
    <col min="15369" max="15373" width="4.109375" style="3" customWidth="1"/>
    <col min="15374" max="15374" width="5" style="3" customWidth="1"/>
    <col min="15375" max="15378" width="4.109375" style="3" customWidth="1"/>
    <col min="15379" max="15379" width="7.88671875" style="3" customWidth="1"/>
    <col min="15380" max="15380" width="0.5546875" style="3" customWidth="1"/>
    <col min="15381" max="15616" width="4.109375" style="3"/>
    <col min="15617" max="15617" width="4.109375" style="3" customWidth="1"/>
    <col min="15618" max="15618" width="7.33203125" style="3" customWidth="1"/>
    <col min="15619" max="15619" width="4.109375" style="3" customWidth="1"/>
    <col min="15620" max="15620" width="2.88671875" style="3" customWidth="1"/>
    <col min="15621" max="15621" width="8.33203125" style="3" customWidth="1"/>
    <col min="15622" max="15622" width="3" style="3" customWidth="1"/>
    <col min="15623" max="15623" width="2.88671875" style="3" customWidth="1"/>
    <col min="15624" max="15624" width="6" style="3" customWidth="1"/>
    <col min="15625" max="15629" width="4.109375" style="3" customWidth="1"/>
    <col min="15630" max="15630" width="5" style="3" customWidth="1"/>
    <col min="15631" max="15634" width="4.109375" style="3" customWidth="1"/>
    <col min="15635" max="15635" width="7.88671875" style="3" customWidth="1"/>
    <col min="15636" max="15636" width="0.5546875" style="3" customWidth="1"/>
    <col min="15637" max="15872" width="4.109375" style="3"/>
    <col min="15873" max="15873" width="4.109375" style="3" customWidth="1"/>
    <col min="15874" max="15874" width="7.33203125" style="3" customWidth="1"/>
    <col min="15875" max="15875" width="4.109375" style="3" customWidth="1"/>
    <col min="15876" max="15876" width="2.88671875" style="3" customWidth="1"/>
    <col min="15877" max="15877" width="8.33203125" style="3" customWidth="1"/>
    <col min="15878" max="15878" width="3" style="3" customWidth="1"/>
    <col min="15879" max="15879" width="2.88671875" style="3" customWidth="1"/>
    <col min="15880" max="15880" width="6" style="3" customWidth="1"/>
    <col min="15881" max="15885" width="4.109375" style="3" customWidth="1"/>
    <col min="15886" max="15886" width="5" style="3" customWidth="1"/>
    <col min="15887" max="15890" width="4.109375" style="3" customWidth="1"/>
    <col min="15891" max="15891" width="7.88671875" style="3" customWidth="1"/>
    <col min="15892" max="15892" width="0.5546875" style="3" customWidth="1"/>
    <col min="15893" max="16128" width="4.109375" style="3"/>
    <col min="16129" max="16129" width="4.109375" style="3" customWidth="1"/>
    <col min="16130" max="16130" width="7.33203125" style="3" customWidth="1"/>
    <col min="16131" max="16131" width="4.109375" style="3" customWidth="1"/>
    <col min="16132" max="16132" width="2.88671875" style="3" customWidth="1"/>
    <col min="16133" max="16133" width="8.33203125" style="3" customWidth="1"/>
    <col min="16134" max="16134" width="3" style="3" customWidth="1"/>
    <col min="16135" max="16135" width="2.88671875" style="3" customWidth="1"/>
    <col min="16136" max="16136" width="6" style="3" customWidth="1"/>
    <col min="16137" max="16141" width="4.109375" style="3" customWidth="1"/>
    <col min="16142" max="16142" width="5" style="3" customWidth="1"/>
    <col min="16143" max="16146" width="4.109375" style="3" customWidth="1"/>
    <col min="16147" max="16147" width="7.88671875" style="3" customWidth="1"/>
    <col min="16148" max="16148" width="0.5546875" style="3" customWidth="1"/>
    <col min="16149" max="16384" width="4.109375" style="3"/>
  </cols>
  <sheetData>
    <row r="1" spans="1:36" x14ac:dyDescent="0.25">
      <c r="Z1" s="285" t="s">
        <v>724</v>
      </c>
      <c r="AA1" s="286"/>
      <c r="AB1" s="286"/>
      <c r="AC1" s="286"/>
      <c r="AD1" s="286"/>
      <c r="AE1" s="286"/>
      <c r="AF1" s="286"/>
      <c r="AG1" s="286"/>
      <c r="AH1" s="286"/>
      <c r="AI1" s="286"/>
      <c r="AJ1" s="286"/>
    </row>
    <row r="2" spans="1:36" x14ac:dyDescent="0.25">
      <c r="O2" s="701"/>
      <c r="P2" s="702"/>
      <c r="Q2" s="703"/>
      <c r="Z2" s="286"/>
      <c r="AA2" s="286"/>
      <c r="AB2" s="286"/>
      <c r="AC2" s="286"/>
      <c r="AD2" s="286"/>
      <c r="AE2" s="286"/>
      <c r="AF2" s="286"/>
      <c r="AG2" s="286"/>
      <c r="AH2" s="286"/>
      <c r="AI2" s="286"/>
      <c r="AJ2" s="286"/>
    </row>
    <row r="3" spans="1:36" x14ac:dyDescent="0.25">
      <c r="Z3" s="286"/>
      <c r="AA3" s="286"/>
      <c r="AB3" s="286"/>
      <c r="AC3" s="286"/>
      <c r="AD3" s="286"/>
      <c r="AE3" s="286"/>
      <c r="AF3" s="286"/>
      <c r="AG3" s="286"/>
      <c r="AH3" s="286"/>
      <c r="AI3" s="286"/>
      <c r="AJ3" s="286"/>
    </row>
    <row r="4" spans="1:36" ht="32.25" customHeight="1" x14ac:dyDescent="0.25">
      <c r="A4" s="365" t="s">
        <v>725</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5" spans="1:36" x14ac:dyDescent="0.25">
      <c r="A5" s="5" t="s">
        <v>726</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row>
    <row r="6" spans="1:36" x14ac:dyDescent="0.25">
      <c r="A6" s="5" t="s">
        <v>734</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row>
    <row r="7" spans="1:36" ht="24.75" customHeight="1" x14ac:dyDescent="0.25">
      <c r="A7" s="21" t="s">
        <v>4</v>
      </c>
      <c r="B7" s="21"/>
      <c r="C7" s="21"/>
      <c r="D7" s="21"/>
      <c r="E7" s="21"/>
      <c r="F7" s="21"/>
      <c r="G7" s="21"/>
      <c r="H7" s="21"/>
      <c r="I7" s="21"/>
      <c r="J7" s="21"/>
      <c r="K7" s="21"/>
      <c r="L7" s="21"/>
      <c r="M7" s="15" t="str">
        <f>[3]ЗАПОЛНИТЬ!$B$3</f>
        <v>Відділ освіти Амур-Нижньодніпровської районної у місті Дніпропетровську ради</v>
      </c>
      <c r="N7" s="15"/>
      <c r="O7" s="15"/>
      <c r="P7" s="15"/>
      <c r="Q7" s="15"/>
      <c r="R7" s="15"/>
      <c r="S7" s="15"/>
      <c r="T7" s="15"/>
      <c r="U7" s="15"/>
      <c r="V7" s="15"/>
      <c r="W7" s="15"/>
      <c r="X7" s="15"/>
      <c r="Y7" s="15"/>
      <c r="Z7" s="15"/>
      <c r="AA7" s="15"/>
      <c r="AB7" s="15"/>
      <c r="AC7" s="15"/>
      <c r="AD7" s="117" t="str">
        <f>[3]ЗАПОЛНИТЬ!$A$13</f>
        <v>за ЄДРПОУ</v>
      </c>
      <c r="AG7" s="288" t="str">
        <f>[3]ЗАПОЛНИТЬ!$B$13</f>
        <v>02142187</v>
      </c>
      <c r="AH7" s="288"/>
      <c r="AI7" s="288"/>
      <c r="AJ7" s="288"/>
    </row>
    <row r="8" spans="1:36" x14ac:dyDescent="0.25">
      <c r="A8" s="21" t="s">
        <v>6</v>
      </c>
      <c r="B8" s="21"/>
      <c r="C8" s="21"/>
      <c r="D8" s="21"/>
      <c r="E8" s="21"/>
      <c r="F8" s="21"/>
      <c r="G8" s="21"/>
      <c r="H8" s="21"/>
      <c r="I8" s="21"/>
      <c r="J8" s="21"/>
      <c r="K8" s="21"/>
      <c r="L8" s="21"/>
      <c r="M8" s="289" t="str">
        <f>[3]ЗАПОЛНИТЬ!$B$5</f>
        <v>49023, м. Дніпропетровськ АНД район, пр. Воронцова, 31</v>
      </c>
      <c r="N8" s="289"/>
      <c r="O8" s="289"/>
      <c r="P8" s="289"/>
      <c r="Q8" s="289"/>
      <c r="R8" s="289"/>
      <c r="S8" s="289"/>
      <c r="T8" s="289"/>
      <c r="U8" s="289"/>
      <c r="V8" s="289"/>
      <c r="W8" s="289"/>
      <c r="X8" s="289"/>
      <c r="Y8" s="289"/>
      <c r="Z8" s="289"/>
      <c r="AA8" s="289"/>
      <c r="AB8" s="289"/>
      <c r="AC8" s="289"/>
      <c r="AD8" s="117" t="str">
        <f>[3]ЗАПОЛНИТЬ!$A$14</f>
        <v>за КОАТУУ</v>
      </c>
      <c r="AG8" s="290">
        <f>[3]ЗАПОЛНИТЬ!$B$14</f>
        <v>1210136300</v>
      </c>
      <c r="AH8" s="290"/>
      <c r="AI8" s="290"/>
      <c r="AJ8" s="290"/>
    </row>
    <row r="9" spans="1:36" x14ac:dyDescent="0.25">
      <c r="A9" s="21" t="str">
        <f>[3]Ф.4.3.1.КВК2!$A$11</f>
        <v>Організаційно-правова форма господарювання</v>
      </c>
      <c r="B9" s="21"/>
      <c r="C9" s="21"/>
      <c r="D9" s="21"/>
      <c r="E9" s="21"/>
      <c r="F9" s="21"/>
      <c r="G9" s="21"/>
      <c r="H9" s="21"/>
      <c r="I9" s="21"/>
      <c r="J9" s="21"/>
      <c r="K9" s="21"/>
      <c r="L9" s="21"/>
      <c r="M9" s="685" t="str">
        <f>[3]ЗАПОЛНИТЬ!$D$15</f>
        <v>Орган місцевого самоврядування</v>
      </c>
      <c r="N9" s="685"/>
      <c r="O9" s="685"/>
      <c r="P9" s="685"/>
      <c r="Q9" s="685"/>
      <c r="R9" s="685"/>
      <c r="S9" s="685"/>
      <c r="T9" s="685"/>
      <c r="U9" s="685"/>
      <c r="V9" s="685"/>
      <c r="W9" s="685"/>
      <c r="X9" s="685"/>
      <c r="Y9" s="685"/>
      <c r="Z9" s="685"/>
      <c r="AA9" s="685"/>
      <c r="AB9" s="685"/>
      <c r="AC9" s="685"/>
      <c r="AD9" s="117" t="str">
        <f>[3]ЗАПОЛНИТЬ!$A$15</f>
        <v>за КОПФГ</v>
      </c>
      <c r="AG9" s="290">
        <f>[3]ЗАПОЛНИТЬ!$B$15</f>
        <v>420</v>
      </c>
      <c r="AH9" s="290"/>
      <c r="AI9" s="290"/>
      <c r="AJ9" s="290"/>
    </row>
    <row r="10" spans="1:36" ht="15" customHeight="1" x14ac:dyDescent="0.25">
      <c r="A10" s="21" t="s">
        <v>10</v>
      </c>
      <c r="B10" s="21"/>
      <c r="C10" s="21"/>
      <c r="D10" s="21"/>
      <c r="E10" s="21"/>
      <c r="F10" s="21"/>
      <c r="G10" s="21"/>
      <c r="H10" s="21"/>
      <c r="I10" s="21"/>
      <c r="J10" s="21"/>
      <c r="K10" s="21"/>
      <c r="L10" s="21"/>
      <c r="M10" s="21"/>
      <c r="N10" s="21"/>
      <c r="O10" s="21"/>
      <c r="P10" s="21"/>
      <c r="Q10" s="21"/>
      <c r="R10" s="21"/>
      <c r="S10" s="120">
        <f>[3]ЗАПОЛНИТЬ!$H$9</f>
        <v>0</v>
      </c>
      <c r="T10" s="704" t="str">
        <f>[3]д33сф!F9</f>
        <v/>
      </c>
      <c r="U10" s="581"/>
      <c r="V10" s="581"/>
      <c r="W10" s="581"/>
      <c r="X10" s="581"/>
      <c r="Y10" s="581"/>
      <c r="Z10" s="581"/>
      <c r="AA10" s="581"/>
      <c r="AB10" s="581"/>
      <c r="AC10" s="581"/>
      <c r="AD10" s="581"/>
      <c r="AE10" s="581"/>
      <c r="AF10" s="581"/>
      <c r="AG10" s="581"/>
      <c r="AH10" s="581"/>
      <c r="AI10" s="581"/>
      <c r="AJ10" s="581"/>
    </row>
    <row r="11" spans="1:36" ht="15" customHeight="1" x14ac:dyDescent="0.25">
      <c r="A11" s="21" t="s">
        <v>13</v>
      </c>
      <c r="B11" s="21"/>
      <c r="C11" s="21"/>
      <c r="D11" s="21"/>
      <c r="E11" s="21"/>
      <c r="F11" s="21"/>
      <c r="G11" s="21"/>
      <c r="H11" s="21"/>
      <c r="I11" s="21"/>
      <c r="J11" s="21"/>
      <c r="K11" s="21"/>
      <c r="L11" s="21"/>
      <c r="M11" s="21"/>
      <c r="N11" s="21"/>
      <c r="O11" s="21"/>
      <c r="P11" s="21"/>
      <c r="Q11" s="21"/>
      <c r="R11" s="21"/>
      <c r="S11" s="705" t="str">
        <f>[3]ЗАПОЛНИТЬ!$H$10</f>
        <v>10</v>
      </c>
      <c r="T11" s="289" t="str">
        <f>[3]ЗАПОЛНИТЬ!I10</f>
        <v>Орган з питань освіти і науки, молоді</v>
      </c>
      <c r="U11" s="289"/>
      <c r="V11" s="289"/>
      <c r="W11" s="289"/>
      <c r="X11" s="289"/>
      <c r="Y11" s="289"/>
      <c r="Z11" s="289"/>
      <c r="AA11" s="289"/>
      <c r="AB11" s="289"/>
      <c r="AC11" s="289"/>
      <c r="AD11" s="289"/>
      <c r="AE11" s="289"/>
      <c r="AF11" s="289"/>
      <c r="AG11" s="289"/>
      <c r="AH11" s="289"/>
      <c r="AI11" s="289"/>
      <c r="AJ11" s="289"/>
    </row>
    <row r="12" spans="1:36" ht="11.25" customHeight="1" x14ac:dyDescent="0.25">
      <c r="A12" s="706" t="s">
        <v>103</v>
      </c>
      <c r="B12" s="706"/>
      <c r="C12" s="706"/>
      <c r="D12" s="706"/>
      <c r="E12" s="706"/>
      <c r="F12" s="706"/>
      <c r="G12" s="706"/>
      <c r="H12" s="706"/>
      <c r="I12" s="706"/>
    </row>
    <row r="13" spans="1:36" ht="13.5" customHeight="1" x14ac:dyDescent="0.25">
      <c r="A13" s="707" t="s">
        <v>16</v>
      </c>
      <c r="B13" s="707"/>
      <c r="C13" s="707"/>
      <c r="D13" s="707"/>
      <c r="E13" s="707"/>
      <c r="F13" s="707"/>
      <c r="G13" s="707"/>
      <c r="H13" s="707"/>
      <c r="I13" s="707"/>
    </row>
    <row r="14" spans="1:36" x14ac:dyDescent="0.25">
      <c r="B14" s="325" t="s">
        <v>735</v>
      </c>
    </row>
    <row r="15" spans="1:36" ht="12" customHeight="1" thickBot="1" x14ac:dyDescent="0.3"/>
    <row r="16" spans="1:36" ht="15" customHeight="1" thickTop="1" thickBot="1" x14ac:dyDescent="0.3">
      <c r="A16" s="589" t="s">
        <v>728</v>
      </c>
      <c r="B16" s="589"/>
      <c r="C16" s="589"/>
      <c r="D16" s="589" t="s">
        <v>510</v>
      </c>
      <c r="E16" s="589"/>
      <c r="F16" s="589"/>
      <c r="G16" s="589"/>
      <c r="H16" s="589"/>
      <c r="I16" s="589" t="s">
        <v>729</v>
      </c>
      <c r="J16" s="589"/>
      <c r="K16" s="589"/>
      <c r="L16" s="589"/>
      <c r="M16" s="589"/>
      <c r="N16" s="589"/>
      <c r="O16" s="589" t="s">
        <v>730</v>
      </c>
      <c r="P16" s="589"/>
      <c r="Q16" s="589"/>
      <c r="R16" s="589"/>
      <c r="S16" s="589"/>
      <c r="T16" s="589"/>
      <c r="U16" s="589"/>
      <c r="V16" s="589"/>
      <c r="W16" s="589"/>
      <c r="X16" s="589"/>
      <c r="Y16" s="589" t="s">
        <v>731</v>
      </c>
      <c r="Z16" s="589"/>
      <c r="AA16" s="589"/>
      <c r="AB16" s="589"/>
      <c r="AC16" s="589"/>
      <c r="AD16" s="589"/>
      <c r="AE16" s="589"/>
      <c r="AF16" s="589"/>
      <c r="AG16" s="589"/>
      <c r="AH16" s="589"/>
      <c r="AI16" s="589"/>
      <c r="AJ16" s="589"/>
    </row>
    <row r="17" spans="1:36" ht="40.5" customHeight="1" thickTop="1" thickBot="1" x14ac:dyDescent="0.3">
      <c r="A17" s="589"/>
      <c r="B17" s="589"/>
      <c r="C17" s="589"/>
      <c r="D17" s="589" t="s">
        <v>732</v>
      </c>
      <c r="E17" s="589"/>
      <c r="F17" s="589" t="s">
        <v>172</v>
      </c>
      <c r="G17" s="589"/>
      <c r="H17" s="589"/>
      <c r="I17" s="589"/>
      <c r="J17" s="589"/>
      <c r="K17" s="589"/>
      <c r="L17" s="589"/>
      <c r="M17" s="589"/>
      <c r="N17" s="589"/>
      <c r="O17" s="549" t="s">
        <v>710</v>
      </c>
      <c r="P17" s="549"/>
      <c r="Q17" s="549"/>
      <c r="R17" s="549"/>
      <c r="S17" s="549" t="s">
        <v>711</v>
      </c>
      <c r="T17" s="549"/>
      <c r="U17" s="549"/>
      <c r="V17" s="549"/>
      <c r="W17" s="549"/>
      <c r="X17" s="549"/>
      <c r="Y17" s="589"/>
      <c r="Z17" s="589"/>
      <c r="AA17" s="589"/>
      <c r="AB17" s="589"/>
      <c r="AC17" s="589"/>
      <c r="AD17" s="589"/>
      <c r="AE17" s="589"/>
      <c r="AF17" s="589"/>
      <c r="AG17" s="589"/>
      <c r="AH17" s="589"/>
      <c r="AI17" s="589"/>
      <c r="AJ17" s="589"/>
    </row>
    <row r="18" spans="1:36" ht="13.5" customHeight="1" thickTop="1" thickBot="1" x14ac:dyDescent="0.3">
      <c r="A18" s="708">
        <v>1</v>
      </c>
      <c r="B18" s="708"/>
      <c r="C18" s="708"/>
      <c r="D18" s="708">
        <v>2</v>
      </c>
      <c r="E18" s="708"/>
      <c r="F18" s="708">
        <v>3</v>
      </c>
      <c r="G18" s="708"/>
      <c r="H18" s="708"/>
      <c r="I18" s="708">
        <v>4</v>
      </c>
      <c r="J18" s="708"/>
      <c r="K18" s="708"/>
      <c r="L18" s="708"/>
      <c r="M18" s="708"/>
      <c r="N18" s="708"/>
      <c r="O18" s="708">
        <v>5</v>
      </c>
      <c r="P18" s="708"/>
      <c r="Q18" s="708"/>
      <c r="R18" s="708"/>
      <c r="S18" s="708">
        <v>6</v>
      </c>
      <c r="T18" s="708"/>
      <c r="U18" s="708"/>
      <c r="V18" s="708"/>
      <c r="W18" s="708"/>
      <c r="X18" s="708"/>
      <c r="Y18" s="708">
        <v>7</v>
      </c>
      <c r="Z18" s="708"/>
      <c r="AA18" s="708"/>
      <c r="AB18" s="708"/>
      <c r="AC18" s="708"/>
      <c r="AD18" s="708"/>
      <c r="AE18" s="708"/>
      <c r="AF18" s="708"/>
      <c r="AG18" s="708"/>
      <c r="AH18" s="708"/>
      <c r="AI18" s="708"/>
      <c r="AJ18" s="708"/>
    </row>
    <row r="19" spans="1:36" s="325" customFormat="1" ht="14.4" thickTop="1" thickBot="1" x14ac:dyDescent="0.3">
      <c r="A19" s="587" t="s">
        <v>11</v>
      </c>
      <c r="B19" s="587"/>
      <c r="C19" s="587"/>
      <c r="D19" s="626" t="s">
        <v>11</v>
      </c>
      <c r="E19" s="626"/>
      <c r="F19" s="626" t="s">
        <v>11</v>
      </c>
      <c r="G19" s="626"/>
      <c r="H19" s="626"/>
      <c r="I19" s="587" t="s">
        <v>11</v>
      </c>
      <c r="J19" s="587"/>
      <c r="K19" s="587"/>
      <c r="L19" s="587"/>
      <c r="M19" s="587"/>
      <c r="N19" s="587"/>
      <c r="O19" s="587" t="s">
        <v>11</v>
      </c>
      <c r="P19" s="587"/>
      <c r="Q19" s="587"/>
      <c r="R19" s="587"/>
      <c r="S19" s="587" t="s">
        <v>11</v>
      </c>
      <c r="T19" s="587"/>
      <c r="U19" s="587"/>
      <c r="V19" s="587"/>
      <c r="W19" s="587"/>
      <c r="X19" s="587"/>
      <c r="Y19" s="587" t="s">
        <v>11</v>
      </c>
      <c r="Z19" s="587"/>
      <c r="AA19" s="587"/>
      <c r="AB19" s="587"/>
      <c r="AC19" s="587"/>
      <c r="AD19" s="587"/>
      <c r="AE19" s="587"/>
      <c r="AF19" s="587"/>
      <c r="AG19" s="587"/>
      <c r="AH19" s="587"/>
      <c r="AI19" s="587"/>
      <c r="AJ19" s="587"/>
    </row>
    <row r="20" spans="1:36" s="325" customFormat="1" ht="14.4" thickTop="1" thickBot="1" x14ac:dyDescent="0.3">
      <c r="A20" s="587" t="s">
        <v>11</v>
      </c>
      <c r="B20" s="587"/>
      <c r="C20" s="587"/>
      <c r="D20" s="626" t="s">
        <v>11</v>
      </c>
      <c r="E20" s="626"/>
      <c r="F20" s="626" t="s">
        <v>11</v>
      </c>
      <c r="G20" s="626"/>
      <c r="H20" s="626"/>
      <c r="I20" s="587" t="s">
        <v>11</v>
      </c>
      <c r="J20" s="587"/>
      <c r="K20" s="587"/>
      <c r="L20" s="587"/>
      <c r="M20" s="587"/>
      <c r="N20" s="587"/>
      <c r="O20" s="587" t="s">
        <v>11</v>
      </c>
      <c r="P20" s="587"/>
      <c r="Q20" s="587"/>
      <c r="R20" s="587"/>
      <c r="S20" s="587" t="s">
        <v>11</v>
      </c>
      <c r="T20" s="587"/>
      <c r="U20" s="587"/>
      <c r="V20" s="587"/>
      <c r="W20" s="587"/>
      <c r="X20" s="587"/>
      <c r="Y20" s="587" t="s">
        <v>11</v>
      </c>
      <c r="Z20" s="587"/>
      <c r="AA20" s="587"/>
      <c r="AB20" s="587"/>
      <c r="AC20" s="587"/>
      <c r="AD20" s="587"/>
      <c r="AE20" s="587"/>
      <c r="AF20" s="587"/>
      <c r="AG20" s="587"/>
      <c r="AH20" s="587"/>
      <c r="AI20" s="587"/>
      <c r="AJ20" s="587"/>
    </row>
    <row r="21" spans="1:36" s="325" customFormat="1" ht="14.4" thickTop="1" thickBot="1" x14ac:dyDescent="0.3">
      <c r="A21" s="587" t="s">
        <v>11</v>
      </c>
      <c r="B21" s="587"/>
      <c r="C21" s="587"/>
      <c r="D21" s="626" t="s">
        <v>11</v>
      </c>
      <c r="E21" s="626"/>
      <c r="F21" s="626" t="s">
        <v>11</v>
      </c>
      <c r="G21" s="626"/>
      <c r="H21" s="626"/>
      <c r="I21" s="587" t="s">
        <v>11</v>
      </c>
      <c r="J21" s="587"/>
      <c r="K21" s="587"/>
      <c r="L21" s="587"/>
      <c r="M21" s="587"/>
      <c r="N21" s="587"/>
      <c r="O21" s="587" t="s">
        <v>11</v>
      </c>
      <c r="P21" s="587"/>
      <c r="Q21" s="587"/>
      <c r="R21" s="587"/>
      <c r="S21" s="587" t="s">
        <v>11</v>
      </c>
      <c r="T21" s="587"/>
      <c r="U21" s="587"/>
      <c r="V21" s="587"/>
      <c r="W21" s="587"/>
      <c r="X21" s="587"/>
      <c r="Y21" s="587" t="s">
        <v>11</v>
      </c>
      <c r="Z21" s="587"/>
      <c r="AA21" s="587"/>
      <c r="AB21" s="587"/>
      <c r="AC21" s="587"/>
      <c r="AD21" s="587"/>
      <c r="AE21" s="587"/>
      <c r="AF21" s="587"/>
      <c r="AG21" s="587"/>
      <c r="AH21" s="587"/>
      <c r="AI21" s="587"/>
      <c r="AJ21" s="587"/>
    </row>
    <row r="22" spans="1:36" s="325" customFormat="1" ht="14.4" thickTop="1" thickBot="1" x14ac:dyDescent="0.3">
      <c r="A22" s="587" t="s">
        <v>11</v>
      </c>
      <c r="B22" s="587"/>
      <c r="C22" s="587"/>
      <c r="D22" s="626" t="s">
        <v>11</v>
      </c>
      <c r="E22" s="626"/>
      <c r="F22" s="626" t="s">
        <v>11</v>
      </c>
      <c r="G22" s="626"/>
      <c r="H22" s="626"/>
      <c r="I22" s="587" t="s">
        <v>11</v>
      </c>
      <c r="J22" s="587"/>
      <c r="K22" s="587"/>
      <c r="L22" s="587"/>
      <c r="M22" s="587"/>
      <c r="N22" s="587"/>
      <c r="O22" s="587" t="s">
        <v>11</v>
      </c>
      <c r="P22" s="587"/>
      <c r="Q22" s="587"/>
      <c r="R22" s="587"/>
      <c r="S22" s="587" t="s">
        <v>11</v>
      </c>
      <c r="T22" s="587"/>
      <c r="U22" s="587"/>
      <c r="V22" s="587"/>
      <c r="W22" s="587"/>
      <c r="X22" s="587"/>
      <c r="Y22" s="587" t="s">
        <v>11</v>
      </c>
      <c r="Z22" s="587"/>
      <c r="AA22" s="587"/>
      <c r="AB22" s="587"/>
      <c r="AC22" s="587"/>
      <c r="AD22" s="587"/>
      <c r="AE22" s="587"/>
      <c r="AF22" s="587"/>
      <c r="AG22" s="587"/>
      <c r="AH22" s="587"/>
      <c r="AI22" s="587"/>
      <c r="AJ22" s="587"/>
    </row>
    <row r="23" spans="1:36" s="325" customFormat="1" ht="14.4" thickTop="1" thickBot="1" x14ac:dyDescent="0.3">
      <c r="A23" s="587" t="s">
        <v>11</v>
      </c>
      <c r="B23" s="587"/>
      <c r="C23" s="587"/>
      <c r="D23" s="626" t="s">
        <v>11</v>
      </c>
      <c r="E23" s="626"/>
      <c r="F23" s="626" t="s">
        <v>11</v>
      </c>
      <c r="G23" s="626"/>
      <c r="H23" s="626"/>
      <c r="I23" s="587" t="s">
        <v>11</v>
      </c>
      <c r="J23" s="587"/>
      <c r="K23" s="587"/>
      <c r="L23" s="587"/>
      <c r="M23" s="587"/>
      <c r="N23" s="587"/>
      <c r="O23" s="587" t="s">
        <v>11</v>
      </c>
      <c r="P23" s="587"/>
      <c r="Q23" s="587"/>
      <c r="R23" s="587"/>
      <c r="S23" s="587" t="s">
        <v>11</v>
      </c>
      <c r="T23" s="587"/>
      <c r="U23" s="587"/>
      <c r="V23" s="587"/>
      <c r="W23" s="587"/>
      <c r="X23" s="587"/>
      <c r="Y23" s="587" t="s">
        <v>11</v>
      </c>
      <c r="Z23" s="587"/>
      <c r="AA23" s="587"/>
      <c r="AB23" s="587"/>
      <c r="AC23" s="587"/>
      <c r="AD23" s="587"/>
      <c r="AE23" s="587"/>
      <c r="AF23" s="587"/>
      <c r="AG23" s="587"/>
      <c r="AH23" s="587"/>
      <c r="AI23" s="587"/>
      <c r="AJ23" s="587"/>
    </row>
    <row r="24" spans="1:36" s="325" customFormat="1" ht="14.4" thickTop="1" thickBot="1" x14ac:dyDescent="0.3">
      <c r="A24" s="587" t="s">
        <v>11</v>
      </c>
      <c r="B24" s="587"/>
      <c r="C24" s="587"/>
      <c r="D24" s="626" t="s">
        <v>11</v>
      </c>
      <c r="E24" s="626"/>
      <c r="F24" s="626" t="s">
        <v>11</v>
      </c>
      <c r="G24" s="626"/>
      <c r="H24" s="626"/>
      <c r="I24" s="587" t="s">
        <v>11</v>
      </c>
      <c r="J24" s="587"/>
      <c r="K24" s="587"/>
      <c r="L24" s="587"/>
      <c r="M24" s="587"/>
      <c r="N24" s="587"/>
      <c r="O24" s="587" t="s">
        <v>11</v>
      </c>
      <c r="P24" s="587"/>
      <c r="Q24" s="587"/>
      <c r="R24" s="587"/>
      <c r="S24" s="587" t="s">
        <v>11</v>
      </c>
      <c r="T24" s="587"/>
      <c r="U24" s="587"/>
      <c r="V24" s="587"/>
      <c r="W24" s="587"/>
      <c r="X24" s="587"/>
      <c r="Y24" s="587" t="s">
        <v>11</v>
      </c>
      <c r="Z24" s="587"/>
      <c r="AA24" s="587"/>
      <c r="AB24" s="587"/>
      <c r="AC24" s="587"/>
      <c r="AD24" s="587"/>
      <c r="AE24" s="587"/>
      <c r="AF24" s="587"/>
      <c r="AG24" s="587"/>
      <c r="AH24" s="587"/>
      <c r="AI24" s="587"/>
      <c r="AJ24" s="587"/>
    </row>
    <row r="25" spans="1:36" s="325" customFormat="1" ht="14.4" thickTop="1" thickBot="1" x14ac:dyDescent="0.3">
      <c r="A25" s="587" t="s">
        <v>11</v>
      </c>
      <c r="B25" s="587"/>
      <c r="C25" s="587"/>
      <c r="D25" s="626" t="s">
        <v>11</v>
      </c>
      <c r="E25" s="626"/>
      <c r="F25" s="626" t="s">
        <v>11</v>
      </c>
      <c r="G25" s="626"/>
      <c r="H25" s="626"/>
      <c r="I25" s="587" t="s">
        <v>11</v>
      </c>
      <c r="J25" s="587"/>
      <c r="K25" s="587"/>
      <c r="L25" s="587"/>
      <c r="M25" s="587"/>
      <c r="N25" s="587"/>
      <c r="O25" s="587" t="s">
        <v>11</v>
      </c>
      <c r="P25" s="587"/>
      <c r="Q25" s="587"/>
      <c r="R25" s="587"/>
      <c r="S25" s="587" t="s">
        <v>11</v>
      </c>
      <c r="T25" s="587"/>
      <c r="U25" s="587"/>
      <c r="V25" s="587"/>
      <c r="W25" s="587"/>
      <c r="X25" s="587"/>
      <c r="Y25" s="587" t="s">
        <v>11</v>
      </c>
      <c r="Z25" s="587"/>
      <c r="AA25" s="587"/>
      <c r="AB25" s="587"/>
      <c r="AC25" s="587"/>
      <c r="AD25" s="587"/>
      <c r="AE25" s="587"/>
      <c r="AF25" s="587"/>
      <c r="AG25" s="587"/>
      <c r="AH25" s="587"/>
      <c r="AI25" s="587"/>
      <c r="AJ25" s="587"/>
    </row>
    <row r="26" spans="1:36" s="325" customFormat="1" ht="14.4" thickTop="1" thickBot="1" x14ac:dyDescent="0.3">
      <c r="A26" s="587" t="s">
        <v>11</v>
      </c>
      <c r="B26" s="587"/>
      <c r="C26" s="587"/>
      <c r="D26" s="626" t="s">
        <v>11</v>
      </c>
      <c r="E26" s="626"/>
      <c r="F26" s="626" t="s">
        <v>11</v>
      </c>
      <c r="G26" s="626"/>
      <c r="H26" s="626"/>
      <c r="I26" s="587" t="s">
        <v>11</v>
      </c>
      <c r="J26" s="587"/>
      <c r="K26" s="587"/>
      <c r="L26" s="587"/>
      <c r="M26" s="587"/>
      <c r="N26" s="587"/>
      <c r="O26" s="587" t="s">
        <v>11</v>
      </c>
      <c r="P26" s="587"/>
      <c r="Q26" s="587"/>
      <c r="R26" s="587"/>
      <c r="S26" s="587" t="s">
        <v>11</v>
      </c>
      <c r="T26" s="587"/>
      <c r="U26" s="587"/>
      <c r="V26" s="587"/>
      <c r="W26" s="587"/>
      <c r="X26" s="587"/>
      <c r="Y26" s="587" t="s">
        <v>11</v>
      </c>
      <c r="Z26" s="587"/>
      <c r="AA26" s="587"/>
      <c r="AB26" s="587"/>
      <c r="AC26" s="587"/>
      <c r="AD26" s="587"/>
      <c r="AE26" s="587"/>
      <c r="AF26" s="587"/>
      <c r="AG26" s="587"/>
      <c r="AH26" s="587"/>
      <c r="AI26" s="587"/>
      <c r="AJ26" s="587"/>
    </row>
    <row r="27" spans="1:36" s="325" customFormat="1" ht="14.4" thickTop="1" thickBot="1" x14ac:dyDescent="0.3">
      <c r="A27" s="587" t="s">
        <v>11</v>
      </c>
      <c r="B27" s="587"/>
      <c r="C27" s="587"/>
      <c r="D27" s="626" t="s">
        <v>11</v>
      </c>
      <c r="E27" s="626"/>
      <c r="F27" s="626" t="s">
        <v>11</v>
      </c>
      <c r="G27" s="626"/>
      <c r="H27" s="626"/>
      <c r="I27" s="587" t="s">
        <v>11</v>
      </c>
      <c r="J27" s="587"/>
      <c r="K27" s="587"/>
      <c r="L27" s="587"/>
      <c r="M27" s="587"/>
      <c r="N27" s="587"/>
      <c r="O27" s="587" t="s">
        <v>11</v>
      </c>
      <c r="P27" s="587"/>
      <c r="Q27" s="587"/>
      <c r="R27" s="587"/>
      <c r="S27" s="587" t="s">
        <v>11</v>
      </c>
      <c r="T27" s="587"/>
      <c r="U27" s="587"/>
      <c r="V27" s="587"/>
      <c r="W27" s="587"/>
      <c r="X27" s="587"/>
      <c r="Y27" s="587" t="s">
        <v>11</v>
      </c>
      <c r="Z27" s="587"/>
      <c r="AA27" s="587"/>
      <c r="AB27" s="587"/>
      <c r="AC27" s="587"/>
      <c r="AD27" s="587"/>
      <c r="AE27" s="587"/>
      <c r="AF27" s="587"/>
      <c r="AG27" s="587"/>
      <c r="AH27" s="587"/>
      <c r="AI27" s="587"/>
      <c r="AJ27" s="587"/>
    </row>
    <row r="28" spans="1:36" s="325" customFormat="1" ht="14.4" thickTop="1" thickBot="1" x14ac:dyDescent="0.3">
      <c r="A28" s="587" t="s">
        <v>11</v>
      </c>
      <c r="B28" s="587"/>
      <c r="C28" s="587"/>
      <c r="D28" s="626" t="s">
        <v>11</v>
      </c>
      <c r="E28" s="626"/>
      <c r="F28" s="626" t="s">
        <v>11</v>
      </c>
      <c r="G28" s="626"/>
      <c r="H28" s="626"/>
      <c r="I28" s="587" t="s">
        <v>11</v>
      </c>
      <c r="J28" s="587"/>
      <c r="K28" s="587"/>
      <c r="L28" s="587"/>
      <c r="M28" s="587"/>
      <c r="N28" s="587"/>
      <c r="O28" s="587" t="s">
        <v>11</v>
      </c>
      <c r="P28" s="587"/>
      <c r="Q28" s="587"/>
      <c r="R28" s="587"/>
      <c r="S28" s="587" t="s">
        <v>11</v>
      </c>
      <c r="T28" s="587"/>
      <c r="U28" s="587"/>
      <c r="V28" s="587"/>
      <c r="W28" s="587"/>
      <c r="X28" s="587"/>
      <c r="Y28" s="587" t="s">
        <v>11</v>
      </c>
      <c r="Z28" s="587"/>
      <c r="AA28" s="587"/>
      <c r="AB28" s="587"/>
      <c r="AC28" s="587"/>
      <c r="AD28" s="587"/>
      <c r="AE28" s="587"/>
      <c r="AF28" s="587"/>
      <c r="AG28" s="587"/>
      <c r="AH28" s="587"/>
      <c r="AI28" s="587"/>
      <c r="AJ28" s="587"/>
    </row>
    <row r="29" spans="1:36" s="325" customFormat="1" ht="14.4" thickTop="1" thickBot="1" x14ac:dyDescent="0.3">
      <c r="A29" s="587" t="s">
        <v>11</v>
      </c>
      <c r="B29" s="587"/>
      <c r="C29" s="587"/>
      <c r="D29" s="626" t="s">
        <v>11</v>
      </c>
      <c r="E29" s="626"/>
      <c r="F29" s="626" t="s">
        <v>11</v>
      </c>
      <c r="G29" s="626"/>
      <c r="H29" s="626"/>
      <c r="I29" s="587" t="s">
        <v>11</v>
      </c>
      <c r="J29" s="587"/>
      <c r="K29" s="587"/>
      <c r="L29" s="587"/>
      <c r="M29" s="587"/>
      <c r="N29" s="587"/>
      <c r="O29" s="587" t="s">
        <v>11</v>
      </c>
      <c r="P29" s="587"/>
      <c r="Q29" s="587"/>
      <c r="R29" s="587"/>
      <c r="S29" s="587" t="s">
        <v>11</v>
      </c>
      <c r="T29" s="587"/>
      <c r="U29" s="587"/>
      <c r="V29" s="587"/>
      <c r="W29" s="587"/>
      <c r="X29" s="587"/>
      <c r="Y29" s="587" t="s">
        <v>11</v>
      </c>
      <c r="Z29" s="587"/>
      <c r="AA29" s="587"/>
      <c r="AB29" s="587"/>
      <c r="AC29" s="587"/>
      <c r="AD29" s="587"/>
      <c r="AE29" s="587"/>
      <c r="AF29" s="587"/>
      <c r="AG29" s="587"/>
      <c r="AH29" s="587"/>
      <c r="AI29" s="587"/>
      <c r="AJ29" s="587"/>
    </row>
    <row r="30" spans="1:36" s="325" customFormat="1" ht="14.4" thickTop="1" thickBot="1" x14ac:dyDescent="0.3">
      <c r="A30" s="709" t="s">
        <v>733</v>
      </c>
      <c r="B30" s="709"/>
      <c r="C30" s="709"/>
      <c r="D30" s="626" t="str">
        <f>IF(SUM(D19:E29)&gt;0,SUM(D19:E29),"-")</f>
        <v>-</v>
      </c>
      <c r="E30" s="626"/>
      <c r="F30" s="626" t="str">
        <f>IF(SUM(F19:H29)&gt;0,SUM(F19:H29),"-")</f>
        <v>-</v>
      </c>
      <c r="G30" s="626"/>
      <c r="H30" s="626"/>
      <c r="I30" s="710"/>
      <c r="J30" s="710"/>
      <c r="K30" s="710"/>
      <c r="L30" s="710"/>
      <c r="M30" s="710"/>
      <c r="N30" s="710"/>
      <c r="O30" s="710"/>
      <c r="P30" s="710"/>
      <c r="Q30" s="710"/>
      <c r="R30" s="710"/>
      <c r="S30" s="710"/>
      <c r="T30" s="710"/>
      <c r="U30" s="710"/>
      <c r="V30" s="710"/>
      <c r="W30" s="710"/>
      <c r="X30" s="710"/>
      <c r="Y30" s="710"/>
      <c r="Z30" s="710"/>
      <c r="AA30" s="710"/>
      <c r="AB30" s="710"/>
      <c r="AC30" s="710"/>
      <c r="AD30" s="710"/>
      <c r="AE30" s="710"/>
      <c r="AF30" s="710"/>
      <c r="AG30" s="710"/>
      <c r="AH30" s="710"/>
      <c r="AI30" s="710"/>
      <c r="AJ30" s="710"/>
    </row>
    <row r="31" spans="1:36" ht="14.4" thickTop="1" x14ac:dyDescent="0.25"/>
    <row r="32" spans="1:36" x14ac:dyDescent="0.25">
      <c r="D32" s="352" t="str">
        <f>[3]ЗАПОЛНИТЬ!$F$30</f>
        <v>Начальник</v>
      </c>
      <c r="F32" s="76"/>
      <c r="O32" s="711"/>
      <c r="P32" s="711"/>
      <c r="Q32" s="711"/>
      <c r="R32" s="711"/>
      <c r="S32" s="711"/>
      <c r="AA32" s="110" t="str">
        <f>[3]ЗАПОЛНИТЬ!$F$26</f>
        <v>Л. О. Темченко</v>
      </c>
      <c r="AB32" s="110"/>
      <c r="AC32" s="110"/>
      <c r="AD32" s="110"/>
      <c r="AE32" s="110"/>
      <c r="AF32" s="110"/>
      <c r="AG32" s="110"/>
      <c r="AH32" s="110"/>
      <c r="AI32" s="110"/>
      <c r="AJ32" s="110"/>
    </row>
    <row r="33" spans="4:36" x14ac:dyDescent="0.25">
      <c r="D33" s="352"/>
      <c r="F33" s="76"/>
      <c r="O33" s="569" t="s">
        <v>97</v>
      </c>
      <c r="P33" s="569"/>
      <c r="Q33" s="569"/>
      <c r="R33" s="569"/>
      <c r="S33" s="569"/>
      <c r="AA33" s="712" t="s">
        <v>98</v>
      </c>
      <c r="AB33" s="712"/>
      <c r="AC33" s="712"/>
      <c r="AD33" s="712"/>
      <c r="AE33" s="712"/>
      <c r="AF33" s="712"/>
      <c r="AG33" s="712"/>
      <c r="AH33" s="712"/>
      <c r="AI33" s="712"/>
      <c r="AJ33" s="712"/>
    </row>
    <row r="34" spans="4:36" x14ac:dyDescent="0.25">
      <c r="D34" s="352" t="str">
        <f>[3]ЗАПОЛНИТЬ!$F$31</f>
        <v>Головний бухгалтер</v>
      </c>
      <c r="F34" s="76"/>
      <c r="O34" s="711"/>
      <c r="P34" s="711"/>
      <c r="Q34" s="711"/>
      <c r="R34" s="711"/>
      <c r="S34" s="711"/>
      <c r="AA34" s="110" t="str">
        <f>[3]ЗАПОЛНИТЬ!$F$28</f>
        <v>А. М. Трусевич</v>
      </c>
      <c r="AB34" s="110"/>
      <c r="AC34" s="110"/>
      <c r="AD34" s="110"/>
      <c r="AE34" s="110"/>
      <c r="AF34" s="110"/>
      <c r="AG34" s="110"/>
      <c r="AH34" s="110"/>
      <c r="AI34" s="110"/>
      <c r="AJ34" s="110"/>
    </row>
    <row r="35" spans="4:36" x14ac:dyDescent="0.25">
      <c r="O35" s="569" t="s">
        <v>97</v>
      </c>
      <c r="P35" s="569"/>
      <c r="Q35" s="569"/>
      <c r="R35" s="569"/>
      <c r="S35" s="569"/>
      <c r="AA35" s="712" t="s">
        <v>98</v>
      </c>
      <c r="AB35" s="712"/>
      <c r="AC35" s="712"/>
      <c r="AD35" s="712"/>
      <c r="AE35" s="712"/>
      <c r="AF35" s="712"/>
      <c r="AG35" s="712"/>
      <c r="AH35" s="712"/>
      <c r="AI35" s="712"/>
      <c r="AJ35" s="712"/>
    </row>
    <row r="36" spans="4:36" x14ac:dyDescent="0.25">
      <c r="D36" s="3" t="s">
        <v>736</v>
      </c>
    </row>
  </sheetData>
  <mergeCells count="127">
    <mergeCell ref="O35:S35"/>
    <mergeCell ref="AA35:AJ35"/>
    <mergeCell ref="Y30:AJ30"/>
    <mergeCell ref="O32:S32"/>
    <mergeCell ref="AA32:AJ32"/>
    <mergeCell ref="O33:S33"/>
    <mergeCell ref="AA33:AJ33"/>
    <mergeCell ref="O34:S34"/>
    <mergeCell ref="AA34:AJ34"/>
    <mergeCell ref="A30:C30"/>
    <mergeCell ref="D30:E30"/>
    <mergeCell ref="F30:H30"/>
    <mergeCell ref="I30:N30"/>
    <mergeCell ref="O30:R30"/>
    <mergeCell ref="S30:X30"/>
    <mergeCell ref="Y28:AJ28"/>
    <mergeCell ref="A29:C29"/>
    <mergeCell ref="D29:E29"/>
    <mergeCell ref="F29:H29"/>
    <mergeCell ref="I29:N29"/>
    <mergeCell ref="O29:R29"/>
    <mergeCell ref="S29:X29"/>
    <mergeCell ref="Y29:AJ29"/>
    <mergeCell ref="A28:C28"/>
    <mergeCell ref="D28:E28"/>
    <mergeCell ref="F28:H28"/>
    <mergeCell ref="I28:N28"/>
    <mergeCell ref="O28:R28"/>
    <mergeCell ref="S28:X28"/>
    <mergeCell ref="Y26:AJ26"/>
    <mergeCell ref="A27:C27"/>
    <mergeCell ref="D27:E27"/>
    <mergeCell ref="F27:H27"/>
    <mergeCell ref="I27:N27"/>
    <mergeCell ref="O27:R27"/>
    <mergeCell ref="S27:X27"/>
    <mergeCell ref="Y27:AJ27"/>
    <mergeCell ref="A26:C26"/>
    <mergeCell ref="D26:E26"/>
    <mergeCell ref="F26:H26"/>
    <mergeCell ref="I26:N26"/>
    <mergeCell ref="O26:R26"/>
    <mergeCell ref="S26:X26"/>
    <mergeCell ref="Y24:AJ24"/>
    <mergeCell ref="A25:C25"/>
    <mergeCell ref="D25:E25"/>
    <mergeCell ref="F25:H25"/>
    <mergeCell ref="I25:N25"/>
    <mergeCell ref="O25:R25"/>
    <mergeCell ref="S25:X25"/>
    <mergeCell ref="Y25:AJ25"/>
    <mergeCell ref="A24:C24"/>
    <mergeCell ref="D24:E24"/>
    <mergeCell ref="F24:H24"/>
    <mergeCell ref="I24:N24"/>
    <mergeCell ref="O24:R24"/>
    <mergeCell ref="S24:X24"/>
    <mergeCell ref="Y22:AJ22"/>
    <mergeCell ref="A23:C23"/>
    <mergeCell ref="D23:E23"/>
    <mergeCell ref="F23:H23"/>
    <mergeCell ref="I23:N23"/>
    <mergeCell ref="O23:R23"/>
    <mergeCell ref="S23:X23"/>
    <mergeCell ref="Y23:AJ23"/>
    <mergeCell ref="A22:C22"/>
    <mergeCell ref="D22:E22"/>
    <mergeCell ref="F22:H22"/>
    <mergeCell ref="I22:N22"/>
    <mergeCell ref="O22:R22"/>
    <mergeCell ref="S22:X22"/>
    <mergeCell ref="Y20:AJ20"/>
    <mergeCell ref="A21:C21"/>
    <mergeCell ref="D21:E21"/>
    <mergeCell ref="F21:H21"/>
    <mergeCell ref="I21:N21"/>
    <mergeCell ref="O21:R21"/>
    <mergeCell ref="S21:X21"/>
    <mergeCell ref="Y21:AJ21"/>
    <mergeCell ref="A20:C20"/>
    <mergeCell ref="D20:E20"/>
    <mergeCell ref="F20:H20"/>
    <mergeCell ref="I20:N20"/>
    <mergeCell ref="O20:R20"/>
    <mergeCell ref="S20:X20"/>
    <mergeCell ref="Y18:AJ18"/>
    <mergeCell ref="A19:C19"/>
    <mergeCell ref="D19:E19"/>
    <mergeCell ref="F19:H19"/>
    <mergeCell ref="I19:N19"/>
    <mergeCell ref="O19:R19"/>
    <mergeCell ref="S19:X19"/>
    <mergeCell ref="Y19:AJ19"/>
    <mergeCell ref="A18:C18"/>
    <mergeCell ref="D18:E18"/>
    <mergeCell ref="F18:H18"/>
    <mergeCell ref="I18:N18"/>
    <mergeCell ref="O18:R18"/>
    <mergeCell ref="S18:X18"/>
    <mergeCell ref="A16:C17"/>
    <mergeCell ref="D16:H16"/>
    <mergeCell ref="I16:N17"/>
    <mergeCell ref="O16:X16"/>
    <mergeCell ref="Y16:AJ17"/>
    <mergeCell ref="D17:E17"/>
    <mergeCell ref="F17:H17"/>
    <mergeCell ref="O17:R17"/>
    <mergeCell ref="S17:X17"/>
    <mergeCell ref="A10:R10"/>
    <mergeCell ref="T10:AJ10"/>
    <mergeCell ref="A11:R11"/>
    <mergeCell ref="T11:AJ11"/>
    <mergeCell ref="A12:I12"/>
    <mergeCell ref="A13:I13"/>
    <mergeCell ref="A8:L8"/>
    <mergeCell ref="M8:AC8"/>
    <mergeCell ref="AG8:AJ8"/>
    <mergeCell ref="A9:L9"/>
    <mergeCell ref="M9:AC9"/>
    <mergeCell ref="AG9:AJ9"/>
    <mergeCell ref="Z1:AJ3"/>
    <mergeCell ref="A4:AJ4"/>
    <mergeCell ref="A5:AJ5"/>
    <mergeCell ref="A6:AJ6"/>
    <mergeCell ref="A7:L7"/>
    <mergeCell ref="M7:AC7"/>
    <mergeCell ref="AG7:AJ7"/>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sqref="A1:XFD1048576"/>
    </sheetView>
  </sheetViews>
  <sheetFormatPr defaultColWidth="9.109375" defaultRowHeight="13.8" x14ac:dyDescent="0.25"/>
  <cols>
    <col min="1" max="1" width="18.6640625" style="3" customWidth="1"/>
    <col min="2" max="2" width="45.44140625" style="3" customWidth="1"/>
    <col min="3" max="3" width="18.6640625" style="3" customWidth="1"/>
    <col min="4" max="4" width="17.6640625" style="3" customWidth="1"/>
    <col min="5" max="256" width="9.109375" style="3"/>
    <col min="257" max="257" width="18.6640625" style="3" customWidth="1"/>
    <col min="258" max="258" width="45.44140625" style="3" customWidth="1"/>
    <col min="259" max="259" width="18.6640625" style="3" customWidth="1"/>
    <col min="260" max="260" width="17.6640625" style="3" customWidth="1"/>
    <col min="261" max="512" width="9.109375" style="3"/>
    <col min="513" max="513" width="18.6640625" style="3" customWidth="1"/>
    <col min="514" max="514" width="45.44140625" style="3" customWidth="1"/>
    <col min="515" max="515" width="18.6640625" style="3" customWidth="1"/>
    <col min="516" max="516" width="17.6640625" style="3" customWidth="1"/>
    <col min="517" max="768" width="9.109375" style="3"/>
    <col min="769" max="769" width="18.6640625" style="3" customWidth="1"/>
    <col min="770" max="770" width="45.44140625" style="3" customWidth="1"/>
    <col min="771" max="771" width="18.6640625" style="3" customWidth="1"/>
    <col min="772" max="772" width="17.6640625" style="3" customWidth="1"/>
    <col min="773" max="1024" width="9.109375" style="3"/>
    <col min="1025" max="1025" width="18.6640625" style="3" customWidth="1"/>
    <col min="1026" max="1026" width="45.44140625" style="3" customWidth="1"/>
    <col min="1027" max="1027" width="18.6640625" style="3" customWidth="1"/>
    <col min="1028" max="1028" width="17.6640625" style="3" customWidth="1"/>
    <col min="1029" max="1280" width="9.109375" style="3"/>
    <col min="1281" max="1281" width="18.6640625" style="3" customWidth="1"/>
    <col min="1282" max="1282" width="45.44140625" style="3" customWidth="1"/>
    <col min="1283" max="1283" width="18.6640625" style="3" customWidth="1"/>
    <col min="1284" max="1284" width="17.6640625" style="3" customWidth="1"/>
    <col min="1285" max="1536" width="9.109375" style="3"/>
    <col min="1537" max="1537" width="18.6640625" style="3" customWidth="1"/>
    <col min="1538" max="1538" width="45.44140625" style="3" customWidth="1"/>
    <col min="1539" max="1539" width="18.6640625" style="3" customWidth="1"/>
    <col min="1540" max="1540" width="17.6640625" style="3" customWidth="1"/>
    <col min="1541" max="1792" width="9.109375" style="3"/>
    <col min="1793" max="1793" width="18.6640625" style="3" customWidth="1"/>
    <col min="1794" max="1794" width="45.44140625" style="3" customWidth="1"/>
    <col min="1795" max="1795" width="18.6640625" style="3" customWidth="1"/>
    <col min="1796" max="1796" width="17.6640625" style="3" customWidth="1"/>
    <col min="1797" max="2048" width="9.109375" style="3"/>
    <col min="2049" max="2049" width="18.6640625" style="3" customWidth="1"/>
    <col min="2050" max="2050" width="45.44140625" style="3" customWidth="1"/>
    <col min="2051" max="2051" width="18.6640625" style="3" customWidth="1"/>
    <col min="2052" max="2052" width="17.6640625" style="3" customWidth="1"/>
    <col min="2053" max="2304" width="9.109375" style="3"/>
    <col min="2305" max="2305" width="18.6640625" style="3" customWidth="1"/>
    <col min="2306" max="2306" width="45.44140625" style="3" customWidth="1"/>
    <col min="2307" max="2307" width="18.6640625" style="3" customWidth="1"/>
    <col min="2308" max="2308" width="17.6640625" style="3" customWidth="1"/>
    <col min="2309" max="2560" width="9.109375" style="3"/>
    <col min="2561" max="2561" width="18.6640625" style="3" customWidth="1"/>
    <col min="2562" max="2562" width="45.44140625" style="3" customWidth="1"/>
    <col min="2563" max="2563" width="18.6640625" style="3" customWidth="1"/>
    <col min="2564" max="2564" width="17.6640625" style="3" customWidth="1"/>
    <col min="2565" max="2816" width="9.109375" style="3"/>
    <col min="2817" max="2817" width="18.6640625" style="3" customWidth="1"/>
    <col min="2818" max="2818" width="45.44140625" style="3" customWidth="1"/>
    <col min="2819" max="2819" width="18.6640625" style="3" customWidth="1"/>
    <col min="2820" max="2820" width="17.6640625" style="3" customWidth="1"/>
    <col min="2821" max="3072" width="9.109375" style="3"/>
    <col min="3073" max="3073" width="18.6640625" style="3" customWidth="1"/>
    <col min="3074" max="3074" width="45.44140625" style="3" customWidth="1"/>
    <col min="3075" max="3075" width="18.6640625" style="3" customWidth="1"/>
    <col min="3076" max="3076" width="17.6640625" style="3" customWidth="1"/>
    <col min="3077" max="3328" width="9.109375" style="3"/>
    <col min="3329" max="3329" width="18.6640625" style="3" customWidth="1"/>
    <col min="3330" max="3330" width="45.44140625" style="3" customWidth="1"/>
    <col min="3331" max="3331" width="18.6640625" style="3" customWidth="1"/>
    <col min="3332" max="3332" width="17.6640625" style="3" customWidth="1"/>
    <col min="3333" max="3584" width="9.109375" style="3"/>
    <col min="3585" max="3585" width="18.6640625" style="3" customWidth="1"/>
    <col min="3586" max="3586" width="45.44140625" style="3" customWidth="1"/>
    <col min="3587" max="3587" width="18.6640625" style="3" customWidth="1"/>
    <col min="3588" max="3588" width="17.6640625" style="3" customWidth="1"/>
    <col min="3589" max="3840" width="9.109375" style="3"/>
    <col min="3841" max="3841" width="18.6640625" style="3" customWidth="1"/>
    <col min="3842" max="3842" width="45.44140625" style="3" customWidth="1"/>
    <col min="3843" max="3843" width="18.6640625" style="3" customWidth="1"/>
    <col min="3844" max="3844" width="17.6640625" style="3" customWidth="1"/>
    <col min="3845" max="4096" width="9.109375" style="3"/>
    <col min="4097" max="4097" width="18.6640625" style="3" customWidth="1"/>
    <col min="4098" max="4098" width="45.44140625" style="3" customWidth="1"/>
    <col min="4099" max="4099" width="18.6640625" style="3" customWidth="1"/>
    <col min="4100" max="4100" width="17.6640625" style="3" customWidth="1"/>
    <col min="4101" max="4352" width="9.109375" style="3"/>
    <col min="4353" max="4353" width="18.6640625" style="3" customWidth="1"/>
    <col min="4354" max="4354" width="45.44140625" style="3" customWidth="1"/>
    <col min="4355" max="4355" width="18.6640625" style="3" customWidth="1"/>
    <col min="4356" max="4356" width="17.6640625" style="3" customWidth="1"/>
    <col min="4357" max="4608" width="9.109375" style="3"/>
    <col min="4609" max="4609" width="18.6640625" style="3" customWidth="1"/>
    <col min="4610" max="4610" width="45.44140625" style="3" customWidth="1"/>
    <col min="4611" max="4611" width="18.6640625" style="3" customWidth="1"/>
    <col min="4612" max="4612" width="17.6640625" style="3" customWidth="1"/>
    <col min="4613" max="4864" width="9.109375" style="3"/>
    <col min="4865" max="4865" width="18.6640625" style="3" customWidth="1"/>
    <col min="4866" max="4866" width="45.44140625" style="3" customWidth="1"/>
    <col min="4867" max="4867" width="18.6640625" style="3" customWidth="1"/>
    <col min="4868" max="4868" width="17.6640625" style="3" customWidth="1"/>
    <col min="4869" max="5120" width="9.109375" style="3"/>
    <col min="5121" max="5121" width="18.6640625" style="3" customWidth="1"/>
    <col min="5122" max="5122" width="45.44140625" style="3" customWidth="1"/>
    <col min="5123" max="5123" width="18.6640625" style="3" customWidth="1"/>
    <col min="5124" max="5124" width="17.6640625" style="3" customWidth="1"/>
    <col min="5125" max="5376" width="9.109375" style="3"/>
    <col min="5377" max="5377" width="18.6640625" style="3" customWidth="1"/>
    <col min="5378" max="5378" width="45.44140625" style="3" customWidth="1"/>
    <col min="5379" max="5379" width="18.6640625" style="3" customWidth="1"/>
    <col min="5380" max="5380" width="17.6640625" style="3" customWidth="1"/>
    <col min="5381" max="5632" width="9.109375" style="3"/>
    <col min="5633" max="5633" width="18.6640625" style="3" customWidth="1"/>
    <col min="5634" max="5634" width="45.44140625" style="3" customWidth="1"/>
    <col min="5635" max="5635" width="18.6640625" style="3" customWidth="1"/>
    <col min="5636" max="5636" width="17.6640625" style="3" customWidth="1"/>
    <col min="5637" max="5888" width="9.109375" style="3"/>
    <col min="5889" max="5889" width="18.6640625" style="3" customWidth="1"/>
    <col min="5890" max="5890" width="45.44140625" style="3" customWidth="1"/>
    <col min="5891" max="5891" width="18.6640625" style="3" customWidth="1"/>
    <col min="5892" max="5892" width="17.6640625" style="3" customWidth="1"/>
    <col min="5893" max="6144" width="9.109375" style="3"/>
    <col min="6145" max="6145" width="18.6640625" style="3" customWidth="1"/>
    <col min="6146" max="6146" width="45.44140625" style="3" customWidth="1"/>
    <col min="6147" max="6147" width="18.6640625" style="3" customWidth="1"/>
    <col min="6148" max="6148" width="17.6640625" style="3" customWidth="1"/>
    <col min="6149" max="6400" width="9.109375" style="3"/>
    <col min="6401" max="6401" width="18.6640625" style="3" customWidth="1"/>
    <col min="6402" max="6402" width="45.44140625" style="3" customWidth="1"/>
    <col min="6403" max="6403" width="18.6640625" style="3" customWidth="1"/>
    <col min="6404" max="6404" width="17.6640625" style="3" customWidth="1"/>
    <col min="6405" max="6656" width="9.109375" style="3"/>
    <col min="6657" max="6657" width="18.6640625" style="3" customWidth="1"/>
    <col min="6658" max="6658" width="45.44140625" style="3" customWidth="1"/>
    <col min="6659" max="6659" width="18.6640625" style="3" customWidth="1"/>
    <col min="6660" max="6660" width="17.6640625" style="3" customWidth="1"/>
    <col min="6661" max="6912" width="9.109375" style="3"/>
    <col min="6913" max="6913" width="18.6640625" style="3" customWidth="1"/>
    <col min="6914" max="6914" width="45.44140625" style="3" customWidth="1"/>
    <col min="6915" max="6915" width="18.6640625" style="3" customWidth="1"/>
    <col min="6916" max="6916" width="17.6640625" style="3" customWidth="1"/>
    <col min="6917" max="7168" width="9.109375" style="3"/>
    <col min="7169" max="7169" width="18.6640625" style="3" customWidth="1"/>
    <col min="7170" max="7170" width="45.44140625" style="3" customWidth="1"/>
    <col min="7171" max="7171" width="18.6640625" style="3" customWidth="1"/>
    <col min="7172" max="7172" width="17.6640625" style="3" customWidth="1"/>
    <col min="7173" max="7424" width="9.109375" style="3"/>
    <col min="7425" max="7425" width="18.6640625" style="3" customWidth="1"/>
    <col min="7426" max="7426" width="45.44140625" style="3" customWidth="1"/>
    <col min="7427" max="7427" width="18.6640625" style="3" customWidth="1"/>
    <col min="7428" max="7428" width="17.6640625" style="3" customWidth="1"/>
    <col min="7429" max="7680" width="9.109375" style="3"/>
    <col min="7681" max="7681" width="18.6640625" style="3" customWidth="1"/>
    <col min="7682" max="7682" width="45.44140625" style="3" customWidth="1"/>
    <col min="7683" max="7683" width="18.6640625" style="3" customWidth="1"/>
    <col min="7684" max="7684" width="17.6640625" style="3" customWidth="1"/>
    <col min="7685" max="7936" width="9.109375" style="3"/>
    <col min="7937" max="7937" width="18.6640625" style="3" customWidth="1"/>
    <col min="7938" max="7938" width="45.44140625" style="3" customWidth="1"/>
    <col min="7939" max="7939" width="18.6640625" style="3" customWidth="1"/>
    <col min="7940" max="7940" width="17.6640625" style="3" customWidth="1"/>
    <col min="7941" max="8192" width="9.109375" style="3"/>
    <col min="8193" max="8193" width="18.6640625" style="3" customWidth="1"/>
    <col min="8194" max="8194" width="45.44140625" style="3" customWidth="1"/>
    <col min="8195" max="8195" width="18.6640625" style="3" customWidth="1"/>
    <col min="8196" max="8196" width="17.6640625" style="3" customWidth="1"/>
    <col min="8197" max="8448" width="9.109375" style="3"/>
    <col min="8449" max="8449" width="18.6640625" style="3" customWidth="1"/>
    <col min="8450" max="8450" width="45.44140625" style="3" customWidth="1"/>
    <col min="8451" max="8451" width="18.6640625" style="3" customWidth="1"/>
    <col min="8452" max="8452" width="17.6640625" style="3" customWidth="1"/>
    <col min="8453" max="8704" width="9.109375" style="3"/>
    <col min="8705" max="8705" width="18.6640625" style="3" customWidth="1"/>
    <col min="8706" max="8706" width="45.44140625" style="3" customWidth="1"/>
    <col min="8707" max="8707" width="18.6640625" style="3" customWidth="1"/>
    <col min="8708" max="8708" width="17.6640625" style="3" customWidth="1"/>
    <col min="8709" max="8960" width="9.109375" style="3"/>
    <col min="8961" max="8961" width="18.6640625" style="3" customWidth="1"/>
    <col min="8962" max="8962" width="45.44140625" style="3" customWidth="1"/>
    <col min="8963" max="8963" width="18.6640625" style="3" customWidth="1"/>
    <col min="8964" max="8964" width="17.6640625" style="3" customWidth="1"/>
    <col min="8965" max="9216" width="9.109375" style="3"/>
    <col min="9217" max="9217" width="18.6640625" style="3" customWidth="1"/>
    <col min="9218" max="9218" width="45.44140625" style="3" customWidth="1"/>
    <col min="9219" max="9219" width="18.6640625" style="3" customWidth="1"/>
    <col min="9220" max="9220" width="17.6640625" style="3" customWidth="1"/>
    <col min="9221" max="9472" width="9.109375" style="3"/>
    <col min="9473" max="9473" width="18.6640625" style="3" customWidth="1"/>
    <col min="9474" max="9474" width="45.44140625" style="3" customWidth="1"/>
    <col min="9475" max="9475" width="18.6640625" style="3" customWidth="1"/>
    <col min="9476" max="9476" width="17.6640625" style="3" customWidth="1"/>
    <col min="9477" max="9728" width="9.109375" style="3"/>
    <col min="9729" max="9729" width="18.6640625" style="3" customWidth="1"/>
    <col min="9730" max="9730" width="45.44140625" style="3" customWidth="1"/>
    <col min="9731" max="9731" width="18.6640625" style="3" customWidth="1"/>
    <col min="9732" max="9732" width="17.6640625" style="3" customWidth="1"/>
    <col min="9733" max="9984" width="9.109375" style="3"/>
    <col min="9985" max="9985" width="18.6640625" style="3" customWidth="1"/>
    <col min="9986" max="9986" width="45.44140625" style="3" customWidth="1"/>
    <col min="9987" max="9987" width="18.6640625" style="3" customWidth="1"/>
    <col min="9988" max="9988" width="17.6640625" style="3" customWidth="1"/>
    <col min="9989" max="10240" width="9.109375" style="3"/>
    <col min="10241" max="10241" width="18.6640625" style="3" customWidth="1"/>
    <col min="10242" max="10242" width="45.44140625" style="3" customWidth="1"/>
    <col min="10243" max="10243" width="18.6640625" style="3" customWidth="1"/>
    <col min="10244" max="10244" width="17.6640625" style="3" customWidth="1"/>
    <col min="10245" max="10496" width="9.109375" style="3"/>
    <col min="10497" max="10497" width="18.6640625" style="3" customWidth="1"/>
    <col min="10498" max="10498" width="45.44140625" style="3" customWidth="1"/>
    <col min="10499" max="10499" width="18.6640625" style="3" customWidth="1"/>
    <col min="10500" max="10500" width="17.6640625" style="3" customWidth="1"/>
    <col min="10501" max="10752" width="9.109375" style="3"/>
    <col min="10753" max="10753" width="18.6640625" style="3" customWidth="1"/>
    <col min="10754" max="10754" width="45.44140625" style="3" customWidth="1"/>
    <col min="10755" max="10755" width="18.6640625" style="3" customWidth="1"/>
    <col min="10756" max="10756" width="17.6640625" style="3" customWidth="1"/>
    <col min="10757" max="11008" width="9.109375" style="3"/>
    <col min="11009" max="11009" width="18.6640625" style="3" customWidth="1"/>
    <col min="11010" max="11010" width="45.44140625" style="3" customWidth="1"/>
    <col min="11011" max="11011" width="18.6640625" style="3" customWidth="1"/>
    <col min="11012" max="11012" width="17.6640625" style="3" customWidth="1"/>
    <col min="11013" max="11264" width="9.109375" style="3"/>
    <col min="11265" max="11265" width="18.6640625" style="3" customWidth="1"/>
    <col min="11266" max="11266" width="45.44140625" style="3" customWidth="1"/>
    <col min="11267" max="11267" width="18.6640625" style="3" customWidth="1"/>
    <col min="11268" max="11268" width="17.6640625" style="3" customWidth="1"/>
    <col min="11269" max="11520" width="9.109375" style="3"/>
    <col min="11521" max="11521" width="18.6640625" style="3" customWidth="1"/>
    <col min="11522" max="11522" width="45.44140625" style="3" customWidth="1"/>
    <col min="11523" max="11523" width="18.6640625" style="3" customWidth="1"/>
    <col min="11524" max="11524" width="17.6640625" style="3" customWidth="1"/>
    <col min="11525" max="11776" width="9.109375" style="3"/>
    <col min="11777" max="11777" width="18.6640625" style="3" customWidth="1"/>
    <col min="11778" max="11778" width="45.44140625" style="3" customWidth="1"/>
    <col min="11779" max="11779" width="18.6640625" style="3" customWidth="1"/>
    <col min="11780" max="11780" width="17.6640625" style="3" customWidth="1"/>
    <col min="11781" max="12032" width="9.109375" style="3"/>
    <col min="12033" max="12033" width="18.6640625" style="3" customWidth="1"/>
    <col min="12034" max="12034" width="45.44140625" style="3" customWidth="1"/>
    <col min="12035" max="12035" width="18.6640625" style="3" customWidth="1"/>
    <col min="12036" max="12036" width="17.6640625" style="3" customWidth="1"/>
    <col min="12037" max="12288" width="9.109375" style="3"/>
    <col min="12289" max="12289" width="18.6640625" style="3" customWidth="1"/>
    <col min="12290" max="12290" width="45.44140625" style="3" customWidth="1"/>
    <col min="12291" max="12291" width="18.6640625" style="3" customWidth="1"/>
    <col min="12292" max="12292" width="17.6640625" style="3" customWidth="1"/>
    <col min="12293" max="12544" width="9.109375" style="3"/>
    <col min="12545" max="12545" width="18.6640625" style="3" customWidth="1"/>
    <col min="12546" max="12546" width="45.44140625" style="3" customWidth="1"/>
    <col min="12547" max="12547" width="18.6640625" style="3" customWidth="1"/>
    <col min="12548" max="12548" width="17.6640625" style="3" customWidth="1"/>
    <col min="12549" max="12800" width="9.109375" style="3"/>
    <col min="12801" max="12801" width="18.6640625" style="3" customWidth="1"/>
    <col min="12802" max="12802" width="45.44140625" style="3" customWidth="1"/>
    <col min="12803" max="12803" width="18.6640625" style="3" customWidth="1"/>
    <col min="12804" max="12804" width="17.6640625" style="3" customWidth="1"/>
    <col min="12805" max="13056" width="9.109375" style="3"/>
    <col min="13057" max="13057" width="18.6640625" style="3" customWidth="1"/>
    <col min="13058" max="13058" width="45.44140625" style="3" customWidth="1"/>
    <col min="13059" max="13059" width="18.6640625" style="3" customWidth="1"/>
    <col min="13060" max="13060" width="17.6640625" style="3" customWidth="1"/>
    <col min="13061" max="13312" width="9.109375" style="3"/>
    <col min="13313" max="13313" width="18.6640625" style="3" customWidth="1"/>
    <col min="13314" max="13314" width="45.44140625" style="3" customWidth="1"/>
    <col min="13315" max="13315" width="18.6640625" style="3" customWidth="1"/>
    <col min="13316" max="13316" width="17.6640625" style="3" customWidth="1"/>
    <col min="13317" max="13568" width="9.109375" style="3"/>
    <col min="13569" max="13569" width="18.6640625" style="3" customWidth="1"/>
    <col min="13570" max="13570" width="45.44140625" style="3" customWidth="1"/>
    <col min="13571" max="13571" width="18.6640625" style="3" customWidth="1"/>
    <col min="13572" max="13572" width="17.6640625" style="3" customWidth="1"/>
    <col min="13573" max="13824" width="9.109375" style="3"/>
    <col min="13825" max="13825" width="18.6640625" style="3" customWidth="1"/>
    <col min="13826" max="13826" width="45.44140625" style="3" customWidth="1"/>
    <col min="13827" max="13827" width="18.6640625" style="3" customWidth="1"/>
    <col min="13828" max="13828" width="17.6640625" style="3" customWidth="1"/>
    <col min="13829" max="14080" width="9.109375" style="3"/>
    <col min="14081" max="14081" width="18.6640625" style="3" customWidth="1"/>
    <col min="14082" max="14082" width="45.44140625" style="3" customWidth="1"/>
    <col min="14083" max="14083" width="18.6640625" style="3" customWidth="1"/>
    <col min="14084" max="14084" width="17.6640625" style="3" customWidth="1"/>
    <col min="14085" max="14336" width="9.109375" style="3"/>
    <col min="14337" max="14337" width="18.6640625" style="3" customWidth="1"/>
    <col min="14338" max="14338" width="45.44140625" style="3" customWidth="1"/>
    <col min="14339" max="14339" width="18.6640625" style="3" customWidth="1"/>
    <col min="14340" max="14340" width="17.6640625" style="3" customWidth="1"/>
    <col min="14341" max="14592" width="9.109375" style="3"/>
    <col min="14593" max="14593" width="18.6640625" style="3" customWidth="1"/>
    <col min="14594" max="14594" width="45.44140625" style="3" customWidth="1"/>
    <col min="14595" max="14595" width="18.6640625" style="3" customWidth="1"/>
    <col min="14596" max="14596" width="17.6640625" style="3" customWidth="1"/>
    <col min="14597" max="14848" width="9.109375" style="3"/>
    <col min="14849" max="14849" width="18.6640625" style="3" customWidth="1"/>
    <col min="14850" max="14850" width="45.44140625" style="3" customWidth="1"/>
    <col min="14851" max="14851" width="18.6640625" style="3" customWidth="1"/>
    <col min="14852" max="14852" width="17.6640625" style="3" customWidth="1"/>
    <col min="14853" max="15104" width="9.109375" style="3"/>
    <col min="15105" max="15105" width="18.6640625" style="3" customWidth="1"/>
    <col min="15106" max="15106" width="45.44140625" style="3" customWidth="1"/>
    <col min="15107" max="15107" width="18.6640625" style="3" customWidth="1"/>
    <col min="15108" max="15108" width="17.6640625" style="3" customWidth="1"/>
    <col min="15109" max="15360" width="9.109375" style="3"/>
    <col min="15361" max="15361" width="18.6640625" style="3" customWidth="1"/>
    <col min="15362" max="15362" width="45.44140625" style="3" customWidth="1"/>
    <col min="15363" max="15363" width="18.6640625" style="3" customWidth="1"/>
    <col min="15364" max="15364" width="17.6640625" style="3" customWidth="1"/>
    <col min="15365" max="15616" width="9.109375" style="3"/>
    <col min="15617" max="15617" width="18.6640625" style="3" customWidth="1"/>
    <col min="15618" max="15618" width="45.44140625" style="3" customWidth="1"/>
    <col min="15619" max="15619" width="18.6640625" style="3" customWidth="1"/>
    <col min="15620" max="15620" width="17.6640625" style="3" customWidth="1"/>
    <col min="15621" max="15872" width="9.109375" style="3"/>
    <col min="15873" max="15873" width="18.6640625" style="3" customWidth="1"/>
    <col min="15874" max="15874" width="45.44140625" style="3" customWidth="1"/>
    <col min="15875" max="15875" width="18.6640625" style="3" customWidth="1"/>
    <col min="15876" max="15876" width="17.6640625" style="3" customWidth="1"/>
    <col min="15877" max="16128" width="9.109375" style="3"/>
    <col min="16129" max="16129" width="18.6640625" style="3" customWidth="1"/>
    <col min="16130" max="16130" width="45.44140625" style="3" customWidth="1"/>
    <col min="16131" max="16131" width="18.6640625" style="3" customWidth="1"/>
    <col min="16132" max="16132" width="17.6640625" style="3" customWidth="1"/>
    <col min="16133" max="16384" width="9.109375" style="3"/>
  </cols>
  <sheetData>
    <row r="1" spans="1:14" x14ac:dyDescent="0.25">
      <c r="C1" s="369" t="s">
        <v>737</v>
      </c>
      <c r="D1" s="369"/>
    </row>
    <row r="2" spans="1:14" x14ac:dyDescent="0.25">
      <c r="A2" s="365" t="s">
        <v>738</v>
      </c>
      <c r="B2" s="365"/>
      <c r="C2" s="365"/>
      <c r="D2" s="365"/>
    </row>
    <row r="3" spans="1:14" x14ac:dyDescent="0.25">
      <c r="A3" s="5" t="s">
        <v>739</v>
      </c>
      <c r="B3" s="5"/>
      <c r="C3" s="5"/>
      <c r="D3" s="5"/>
    </row>
    <row r="4" spans="1:14" ht="21.6" x14ac:dyDescent="0.25">
      <c r="A4" s="76" t="s">
        <v>4</v>
      </c>
      <c r="B4" s="650" t="str">
        <f>[3]ЗАПОЛНИТЬ!$B$3</f>
        <v>Відділ освіти Амур-Нижньодніпровської районної у місті Дніпропетровську ради</v>
      </c>
      <c r="C4" s="713" t="str">
        <f>[3]ЗАПОЛНИТЬ!$A$13</f>
        <v>за ЄДРПОУ</v>
      </c>
      <c r="D4" s="599" t="str">
        <f>[3]ЗАПОЛНИТЬ!$B$13</f>
        <v>02142187</v>
      </c>
      <c r="H4" s="406"/>
      <c r="I4" s="406"/>
      <c r="J4" s="406"/>
      <c r="K4" s="406"/>
      <c r="L4" s="406"/>
      <c r="M4" s="406"/>
      <c r="N4" s="406"/>
    </row>
    <row r="5" spans="1:14" x14ac:dyDescent="0.25">
      <c r="A5" s="76" t="s">
        <v>6</v>
      </c>
      <c r="B5" s="651" t="str">
        <f>[3]ЗАПОЛНИТЬ!$B$5</f>
        <v>49023, м. Дніпропетровськ АНД район, пр. Воронцова, 31</v>
      </c>
      <c r="C5" s="713" t="str">
        <f>[3]ЗАПОЛНИТЬ!$A$14</f>
        <v>за КОАТУУ</v>
      </c>
      <c r="D5" s="600">
        <f>[3]ЗАПОЛНИТЬ!$B$14</f>
        <v>1210136300</v>
      </c>
      <c r="H5" s="406"/>
      <c r="I5" s="406"/>
      <c r="J5" s="406"/>
      <c r="K5" s="406"/>
      <c r="L5" s="406"/>
      <c r="M5" s="406"/>
      <c r="N5" s="406"/>
    </row>
    <row r="6" spans="1:14" ht="39.6" x14ac:dyDescent="0.25">
      <c r="A6" s="714" t="s">
        <v>8</v>
      </c>
      <c r="B6" s="715" t="str">
        <f>[3]ЗАПОЛНИТЬ!$D$15</f>
        <v>Орган місцевого самоврядування</v>
      </c>
      <c r="C6" s="713" t="str">
        <f>[3]ЗАПОЛНИТЬ!$A$15</f>
        <v>за КОПФГ</v>
      </c>
      <c r="D6" s="600">
        <f>[3]ЗАПОЛНИТЬ!$B$15</f>
        <v>420</v>
      </c>
      <c r="H6" s="716"/>
      <c r="I6" s="716"/>
      <c r="J6" s="716"/>
      <c r="K6" s="716"/>
      <c r="L6" s="716"/>
      <c r="M6" s="716"/>
      <c r="N6" s="716"/>
    </row>
    <row r="7" spans="1:14" x14ac:dyDescent="0.25">
      <c r="A7" s="76" t="s">
        <v>10</v>
      </c>
      <c r="C7" s="117"/>
      <c r="D7" s="717"/>
    </row>
    <row r="8" spans="1:14" x14ac:dyDescent="0.25">
      <c r="A8" s="718">
        <f>[3]ЗАПОЛНИТЬ!H9</f>
        <v>0</v>
      </c>
      <c r="B8" s="719" t="str">
        <f>[3]д34зф!T10</f>
        <v/>
      </c>
      <c r="C8" s="719"/>
      <c r="D8" s="719"/>
    </row>
    <row r="9" spans="1:14" x14ac:dyDescent="0.25">
      <c r="A9" s="720" t="s">
        <v>13</v>
      </c>
      <c r="C9" s="117"/>
      <c r="D9" s="717"/>
    </row>
    <row r="10" spans="1:14" x14ac:dyDescent="0.25">
      <c r="A10" s="721" t="str">
        <f>[3]ЗАПОЛНИТЬ!$H$10</f>
        <v>10</v>
      </c>
      <c r="B10" s="110" t="str">
        <f>[3]д34зф!T11</f>
        <v>Орган з питань освіти і науки, молоді</v>
      </c>
      <c r="C10" s="110"/>
      <c r="D10" s="110"/>
    </row>
    <row r="11" spans="1:14" x14ac:dyDescent="0.25">
      <c r="A11" s="722" t="s">
        <v>740</v>
      </c>
    </row>
    <row r="12" spans="1:14" x14ac:dyDescent="0.25">
      <c r="A12" s="722" t="s">
        <v>16</v>
      </c>
    </row>
    <row r="13" spans="1:14" ht="14.4" thickBot="1" x14ac:dyDescent="0.3">
      <c r="A13" s="723"/>
      <c r="B13" s="723"/>
      <c r="C13" s="723"/>
      <c r="D13" s="723"/>
    </row>
    <row r="14" spans="1:14" ht="110.4" thickTop="1" thickBot="1" x14ac:dyDescent="0.3">
      <c r="A14" s="296" t="s">
        <v>741</v>
      </c>
      <c r="B14" s="296" t="s">
        <v>742</v>
      </c>
      <c r="C14" s="296" t="s">
        <v>743</v>
      </c>
      <c r="D14" s="296" t="s">
        <v>744</v>
      </c>
    </row>
    <row r="15" spans="1:14" ht="15" thickTop="1" thickBot="1" x14ac:dyDescent="0.3">
      <c r="A15" s="724" t="s">
        <v>11</v>
      </c>
      <c r="B15" s="724" t="s">
        <v>11</v>
      </c>
      <c r="C15" s="724" t="s">
        <v>11</v>
      </c>
      <c r="D15" s="724" t="s">
        <v>11</v>
      </c>
    </row>
    <row r="16" spans="1:14" ht="15" thickTop="1" thickBot="1" x14ac:dyDescent="0.3">
      <c r="A16" s="724" t="s">
        <v>11</v>
      </c>
      <c r="B16" s="724" t="s">
        <v>11</v>
      </c>
      <c r="C16" s="724" t="s">
        <v>11</v>
      </c>
      <c r="D16" s="724" t="s">
        <v>11</v>
      </c>
    </row>
    <row r="17" spans="1:7" ht="15" thickTop="1" thickBot="1" x14ac:dyDescent="0.3">
      <c r="A17" s="724" t="s">
        <v>11</v>
      </c>
      <c r="B17" s="724" t="s">
        <v>11</v>
      </c>
      <c r="C17" s="724" t="s">
        <v>11</v>
      </c>
      <c r="D17" s="724" t="s">
        <v>11</v>
      </c>
    </row>
    <row r="18" spans="1:7" ht="15" thickTop="1" thickBot="1" x14ac:dyDescent="0.3">
      <c r="A18" s="724" t="s">
        <v>11</v>
      </c>
      <c r="B18" s="724" t="s">
        <v>11</v>
      </c>
      <c r="C18" s="724" t="s">
        <v>11</v>
      </c>
      <c r="D18" s="724" t="s">
        <v>11</v>
      </c>
    </row>
    <row r="19" spans="1:7" ht="15" thickTop="1" thickBot="1" x14ac:dyDescent="0.3">
      <c r="A19" s="724" t="s">
        <v>11</v>
      </c>
      <c r="B19" s="724" t="s">
        <v>11</v>
      </c>
      <c r="C19" s="724" t="s">
        <v>11</v>
      </c>
      <c r="D19" s="724" t="s">
        <v>11</v>
      </c>
    </row>
    <row r="20" spans="1:7" ht="14.4" thickTop="1" x14ac:dyDescent="0.25">
      <c r="A20" s="723"/>
      <c r="B20" s="723"/>
      <c r="C20" s="723"/>
      <c r="D20" s="723"/>
    </row>
    <row r="21" spans="1:7" x14ac:dyDescent="0.25">
      <c r="A21" s="352" t="str">
        <f>[3]ЗАПОЛНИТЬ!$F$30</f>
        <v>Начальник</v>
      </c>
      <c r="B21" s="80" t="s">
        <v>745</v>
      </c>
      <c r="C21" s="110" t="str">
        <f>[3]ЗАПОЛНИТЬ!$F$26</f>
        <v>Л. О. Темченко</v>
      </c>
      <c r="D21" s="110"/>
      <c r="F21" s="433"/>
      <c r="G21" s="433"/>
    </row>
    <row r="22" spans="1:7" x14ac:dyDescent="0.25">
      <c r="A22" s="352"/>
      <c r="B22" s="83" t="s">
        <v>97</v>
      </c>
      <c r="C22" s="712" t="s">
        <v>98</v>
      </c>
      <c r="D22" s="712"/>
      <c r="E22" s="325"/>
      <c r="F22" s="407"/>
      <c r="G22" s="407"/>
    </row>
    <row r="23" spans="1:7" x14ac:dyDescent="0.25">
      <c r="A23" s="352" t="str">
        <f>[3]ЗАПОЛНИТЬ!$F$31</f>
        <v>Головний бухгалтер</v>
      </c>
      <c r="B23" s="80" t="s">
        <v>745</v>
      </c>
      <c r="C23" s="110" t="str">
        <f>[3]ЗАПОЛНИТЬ!$F$28</f>
        <v>А. М. Трусевич</v>
      </c>
      <c r="D23" s="110"/>
      <c r="F23" s="433"/>
      <c r="G23" s="433"/>
    </row>
    <row r="24" spans="1:7" x14ac:dyDescent="0.25">
      <c r="B24" s="83" t="s">
        <v>97</v>
      </c>
      <c r="C24" s="712" t="s">
        <v>98</v>
      </c>
      <c r="D24" s="712"/>
      <c r="E24" s="325"/>
      <c r="F24" s="407"/>
      <c r="G24" s="407"/>
    </row>
    <row r="25" spans="1:7" x14ac:dyDescent="0.25">
      <c r="A25" s="466" t="s">
        <v>746</v>
      </c>
    </row>
  </sheetData>
  <mergeCells count="9">
    <mergeCell ref="C22:D22"/>
    <mergeCell ref="C23:D23"/>
    <mergeCell ref="C24:D24"/>
    <mergeCell ref="C1:D1"/>
    <mergeCell ref="A2:D2"/>
    <mergeCell ref="A3:D3"/>
    <mergeCell ref="B8:D8"/>
    <mergeCell ref="B10:D10"/>
    <mergeCell ref="C21:D2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
  <sheetViews>
    <sheetView workbookViewId="0">
      <selection activeCell="L7" sqref="L7"/>
    </sheetView>
  </sheetViews>
  <sheetFormatPr defaultColWidth="9.109375" defaultRowHeight="15.6" x14ac:dyDescent="0.3"/>
  <cols>
    <col min="1" max="1" width="18.6640625" style="725" customWidth="1"/>
    <col min="2" max="2" width="22.109375" style="725" customWidth="1"/>
    <col min="3" max="4" width="23" style="725" customWidth="1"/>
    <col min="5" max="5" width="22.5546875" style="725" customWidth="1"/>
    <col min="6" max="6" width="19.109375" style="725" customWidth="1"/>
    <col min="7" max="7" width="18.109375" style="725" customWidth="1"/>
    <col min="8" max="9" width="9.109375" style="725"/>
    <col min="10" max="10" width="10.33203125" style="725" customWidth="1"/>
    <col min="11" max="11" width="9.33203125" style="725" customWidth="1"/>
    <col min="12" max="12" width="8.88671875" style="725" customWidth="1"/>
    <col min="13" max="13" width="6.5546875" style="725" customWidth="1"/>
    <col min="14" max="14" width="7.109375" style="725" customWidth="1"/>
    <col min="15" max="15" width="9.5546875" style="725" customWidth="1"/>
    <col min="16" max="17" width="11" style="725" customWidth="1"/>
    <col min="18" max="18" width="11.44140625" style="725" customWidth="1"/>
    <col min="19" max="19" width="3.6640625" style="725" customWidth="1"/>
    <col min="20" max="20" width="13.109375" style="725" customWidth="1"/>
    <col min="21" max="21" width="2.88671875" style="725" customWidth="1"/>
    <col min="22" max="22" width="2.5546875" style="725" customWidth="1"/>
    <col min="23" max="23" width="2.6640625" style="725" customWidth="1"/>
    <col min="24" max="25" width="2.88671875" style="725" customWidth="1"/>
    <col min="26" max="26" width="3" style="725" customWidth="1"/>
    <col min="27" max="27" width="3.44140625" style="725" customWidth="1"/>
    <col min="28" max="28" width="11.5546875" style="725" customWidth="1"/>
    <col min="29" max="29" width="11.109375" style="725" customWidth="1"/>
    <col min="30" max="30" width="9" style="725" customWidth="1"/>
    <col min="31" max="31" width="8" style="725" customWidth="1"/>
    <col min="32" max="32" width="10" style="725" bestFit="1" customWidth="1"/>
    <col min="33" max="256" width="9.109375" style="725"/>
    <col min="257" max="257" width="18.6640625" style="725" customWidth="1"/>
    <col min="258" max="258" width="22.109375" style="725" customWidth="1"/>
    <col min="259" max="260" width="23" style="725" customWidth="1"/>
    <col min="261" max="261" width="22.5546875" style="725" customWidth="1"/>
    <col min="262" max="262" width="19.109375" style="725" customWidth="1"/>
    <col min="263" max="263" width="18.109375" style="725" customWidth="1"/>
    <col min="264" max="265" width="9.109375" style="725"/>
    <col min="266" max="266" width="10.33203125" style="725" customWidth="1"/>
    <col min="267" max="267" width="9.33203125" style="725" customWidth="1"/>
    <col min="268" max="268" width="8.88671875" style="725" customWidth="1"/>
    <col min="269" max="269" width="6.5546875" style="725" customWidth="1"/>
    <col min="270" max="270" width="7.109375" style="725" customWidth="1"/>
    <col min="271" max="271" width="9.5546875" style="725" customWidth="1"/>
    <col min="272" max="273" width="11" style="725" customWidth="1"/>
    <col min="274" max="274" width="11.44140625" style="725" customWidth="1"/>
    <col min="275" max="275" width="3.6640625" style="725" customWidth="1"/>
    <col min="276" max="276" width="13.109375" style="725" customWidth="1"/>
    <col min="277" max="277" width="2.88671875" style="725" customWidth="1"/>
    <col min="278" max="278" width="2.5546875" style="725" customWidth="1"/>
    <col min="279" max="279" width="2.6640625" style="725" customWidth="1"/>
    <col min="280" max="281" width="2.88671875" style="725" customWidth="1"/>
    <col min="282" max="282" width="3" style="725" customWidth="1"/>
    <col min="283" max="283" width="3.44140625" style="725" customWidth="1"/>
    <col min="284" max="284" width="11.5546875" style="725" customWidth="1"/>
    <col min="285" max="285" width="11.109375" style="725" customWidth="1"/>
    <col min="286" max="286" width="9" style="725" customWidth="1"/>
    <col min="287" max="287" width="8" style="725" customWidth="1"/>
    <col min="288" max="288" width="10" style="725" bestFit="1" customWidth="1"/>
    <col min="289" max="512" width="9.109375" style="725"/>
    <col min="513" max="513" width="18.6640625" style="725" customWidth="1"/>
    <col min="514" max="514" width="22.109375" style="725" customWidth="1"/>
    <col min="515" max="516" width="23" style="725" customWidth="1"/>
    <col min="517" max="517" width="22.5546875" style="725" customWidth="1"/>
    <col min="518" max="518" width="19.109375" style="725" customWidth="1"/>
    <col min="519" max="519" width="18.109375" style="725" customWidth="1"/>
    <col min="520" max="521" width="9.109375" style="725"/>
    <col min="522" max="522" width="10.33203125" style="725" customWidth="1"/>
    <col min="523" max="523" width="9.33203125" style="725" customWidth="1"/>
    <col min="524" max="524" width="8.88671875" style="725" customWidth="1"/>
    <col min="525" max="525" width="6.5546875" style="725" customWidth="1"/>
    <col min="526" max="526" width="7.109375" style="725" customWidth="1"/>
    <col min="527" max="527" width="9.5546875" style="725" customWidth="1"/>
    <col min="528" max="529" width="11" style="725" customWidth="1"/>
    <col min="530" max="530" width="11.44140625" style="725" customWidth="1"/>
    <col min="531" max="531" width="3.6640625" style="725" customWidth="1"/>
    <col min="532" max="532" width="13.109375" style="725" customWidth="1"/>
    <col min="533" max="533" width="2.88671875" style="725" customWidth="1"/>
    <col min="534" max="534" width="2.5546875" style="725" customWidth="1"/>
    <col min="535" max="535" width="2.6640625" style="725" customWidth="1"/>
    <col min="536" max="537" width="2.88671875" style="725" customWidth="1"/>
    <col min="538" max="538" width="3" style="725" customWidth="1"/>
    <col min="539" max="539" width="3.44140625" style="725" customWidth="1"/>
    <col min="540" max="540" width="11.5546875" style="725" customWidth="1"/>
    <col min="541" max="541" width="11.109375" style="725" customWidth="1"/>
    <col min="542" max="542" width="9" style="725" customWidth="1"/>
    <col min="543" max="543" width="8" style="725" customWidth="1"/>
    <col min="544" max="544" width="10" style="725" bestFit="1" customWidth="1"/>
    <col min="545" max="768" width="9.109375" style="725"/>
    <col min="769" max="769" width="18.6640625" style="725" customWidth="1"/>
    <col min="770" max="770" width="22.109375" style="725" customWidth="1"/>
    <col min="771" max="772" width="23" style="725" customWidth="1"/>
    <col min="773" max="773" width="22.5546875" style="725" customWidth="1"/>
    <col min="774" max="774" width="19.109375" style="725" customWidth="1"/>
    <col min="775" max="775" width="18.109375" style="725" customWidth="1"/>
    <col min="776" max="777" width="9.109375" style="725"/>
    <col min="778" max="778" width="10.33203125" style="725" customWidth="1"/>
    <col min="779" max="779" width="9.33203125" style="725" customWidth="1"/>
    <col min="780" max="780" width="8.88671875" style="725" customWidth="1"/>
    <col min="781" max="781" width="6.5546875" style="725" customWidth="1"/>
    <col min="782" max="782" width="7.109375" style="725" customWidth="1"/>
    <col min="783" max="783" width="9.5546875" style="725" customWidth="1"/>
    <col min="784" max="785" width="11" style="725" customWidth="1"/>
    <col min="786" max="786" width="11.44140625" style="725" customWidth="1"/>
    <col min="787" max="787" width="3.6640625" style="725" customWidth="1"/>
    <col min="788" max="788" width="13.109375" style="725" customWidth="1"/>
    <col min="789" max="789" width="2.88671875" style="725" customWidth="1"/>
    <col min="790" max="790" width="2.5546875" style="725" customWidth="1"/>
    <col min="791" max="791" width="2.6640625" style="725" customWidth="1"/>
    <col min="792" max="793" width="2.88671875" style="725" customWidth="1"/>
    <col min="794" max="794" width="3" style="725" customWidth="1"/>
    <col min="795" max="795" width="3.44140625" style="725" customWidth="1"/>
    <col min="796" max="796" width="11.5546875" style="725" customWidth="1"/>
    <col min="797" max="797" width="11.109375" style="725" customWidth="1"/>
    <col min="798" max="798" width="9" style="725" customWidth="1"/>
    <col min="799" max="799" width="8" style="725" customWidth="1"/>
    <col min="800" max="800" width="10" style="725" bestFit="1" customWidth="1"/>
    <col min="801" max="1024" width="9.109375" style="725"/>
    <col min="1025" max="1025" width="18.6640625" style="725" customWidth="1"/>
    <col min="1026" max="1026" width="22.109375" style="725" customWidth="1"/>
    <col min="1027" max="1028" width="23" style="725" customWidth="1"/>
    <col min="1029" max="1029" width="22.5546875" style="725" customWidth="1"/>
    <col min="1030" max="1030" width="19.109375" style="725" customWidth="1"/>
    <col min="1031" max="1031" width="18.109375" style="725" customWidth="1"/>
    <col min="1032" max="1033" width="9.109375" style="725"/>
    <col min="1034" max="1034" width="10.33203125" style="725" customWidth="1"/>
    <col min="1035" max="1035" width="9.33203125" style="725" customWidth="1"/>
    <col min="1036" max="1036" width="8.88671875" style="725" customWidth="1"/>
    <col min="1037" max="1037" width="6.5546875" style="725" customWidth="1"/>
    <col min="1038" max="1038" width="7.109375" style="725" customWidth="1"/>
    <col min="1039" max="1039" width="9.5546875" style="725" customWidth="1"/>
    <col min="1040" max="1041" width="11" style="725" customWidth="1"/>
    <col min="1042" max="1042" width="11.44140625" style="725" customWidth="1"/>
    <col min="1043" max="1043" width="3.6640625" style="725" customWidth="1"/>
    <col min="1044" max="1044" width="13.109375" style="725" customWidth="1"/>
    <col min="1045" max="1045" width="2.88671875" style="725" customWidth="1"/>
    <col min="1046" max="1046" width="2.5546875" style="725" customWidth="1"/>
    <col min="1047" max="1047" width="2.6640625" style="725" customWidth="1"/>
    <col min="1048" max="1049" width="2.88671875" style="725" customWidth="1"/>
    <col min="1050" max="1050" width="3" style="725" customWidth="1"/>
    <col min="1051" max="1051" width="3.44140625" style="725" customWidth="1"/>
    <col min="1052" max="1052" width="11.5546875" style="725" customWidth="1"/>
    <col min="1053" max="1053" width="11.109375" style="725" customWidth="1"/>
    <col min="1054" max="1054" width="9" style="725" customWidth="1"/>
    <col min="1055" max="1055" width="8" style="725" customWidth="1"/>
    <col min="1056" max="1056" width="10" style="725" bestFit="1" customWidth="1"/>
    <col min="1057" max="1280" width="9.109375" style="725"/>
    <col min="1281" max="1281" width="18.6640625" style="725" customWidth="1"/>
    <col min="1282" max="1282" width="22.109375" style="725" customWidth="1"/>
    <col min="1283" max="1284" width="23" style="725" customWidth="1"/>
    <col min="1285" max="1285" width="22.5546875" style="725" customWidth="1"/>
    <col min="1286" max="1286" width="19.109375" style="725" customWidth="1"/>
    <col min="1287" max="1287" width="18.109375" style="725" customWidth="1"/>
    <col min="1288" max="1289" width="9.109375" style="725"/>
    <col min="1290" max="1290" width="10.33203125" style="725" customWidth="1"/>
    <col min="1291" max="1291" width="9.33203125" style="725" customWidth="1"/>
    <col min="1292" max="1292" width="8.88671875" style="725" customWidth="1"/>
    <col min="1293" max="1293" width="6.5546875" style="725" customWidth="1"/>
    <col min="1294" max="1294" width="7.109375" style="725" customWidth="1"/>
    <col min="1295" max="1295" width="9.5546875" style="725" customWidth="1"/>
    <col min="1296" max="1297" width="11" style="725" customWidth="1"/>
    <col min="1298" max="1298" width="11.44140625" style="725" customWidth="1"/>
    <col min="1299" max="1299" width="3.6640625" style="725" customWidth="1"/>
    <col min="1300" max="1300" width="13.109375" style="725" customWidth="1"/>
    <col min="1301" max="1301" width="2.88671875" style="725" customWidth="1"/>
    <col min="1302" max="1302" width="2.5546875" style="725" customWidth="1"/>
    <col min="1303" max="1303" width="2.6640625" style="725" customWidth="1"/>
    <col min="1304" max="1305" width="2.88671875" style="725" customWidth="1"/>
    <col min="1306" max="1306" width="3" style="725" customWidth="1"/>
    <col min="1307" max="1307" width="3.44140625" style="725" customWidth="1"/>
    <col min="1308" max="1308" width="11.5546875" style="725" customWidth="1"/>
    <col min="1309" max="1309" width="11.109375" style="725" customWidth="1"/>
    <col min="1310" max="1310" width="9" style="725" customWidth="1"/>
    <col min="1311" max="1311" width="8" style="725" customWidth="1"/>
    <col min="1312" max="1312" width="10" style="725" bestFit="1" customWidth="1"/>
    <col min="1313" max="1536" width="9.109375" style="725"/>
    <col min="1537" max="1537" width="18.6640625" style="725" customWidth="1"/>
    <col min="1538" max="1538" width="22.109375" style="725" customWidth="1"/>
    <col min="1539" max="1540" width="23" style="725" customWidth="1"/>
    <col min="1541" max="1541" width="22.5546875" style="725" customWidth="1"/>
    <col min="1542" max="1542" width="19.109375" style="725" customWidth="1"/>
    <col min="1543" max="1543" width="18.109375" style="725" customWidth="1"/>
    <col min="1544" max="1545" width="9.109375" style="725"/>
    <col min="1546" max="1546" width="10.33203125" style="725" customWidth="1"/>
    <col min="1547" max="1547" width="9.33203125" style="725" customWidth="1"/>
    <col min="1548" max="1548" width="8.88671875" style="725" customWidth="1"/>
    <col min="1549" max="1549" width="6.5546875" style="725" customWidth="1"/>
    <col min="1550" max="1550" width="7.109375" style="725" customWidth="1"/>
    <col min="1551" max="1551" width="9.5546875" style="725" customWidth="1"/>
    <col min="1552" max="1553" width="11" style="725" customWidth="1"/>
    <col min="1554" max="1554" width="11.44140625" style="725" customWidth="1"/>
    <col min="1555" max="1555" width="3.6640625" style="725" customWidth="1"/>
    <col min="1556" max="1556" width="13.109375" style="725" customWidth="1"/>
    <col min="1557" max="1557" width="2.88671875" style="725" customWidth="1"/>
    <col min="1558" max="1558" width="2.5546875" style="725" customWidth="1"/>
    <col min="1559" max="1559" width="2.6640625" style="725" customWidth="1"/>
    <col min="1560" max="1561" width="2.88671875" style="725" customWidth="1"/>
    <col min="1562" max="1562" width="3" style="725" customWidth="1"/>
    <col min="1563" max="1563" width="3.44140625" style="725" customWidth="1"/>
    <col min="1564" max="1564" width="11.5546875" style="725" customWidth="1"/>
    <col min="1565" max="1565" width="11.109375" style="725" customWidth="1"/>
    <col min="1566" max="1566" width="9" style="725" customWidth="1"/>
    <col min="1567" max="1567" width="8" style="725" customWidth="1"/>
    <col min="1568" max="1568" width="10" style="725" bestFit="1" customWidth="1"/>
    <col min="1569" max="1792" width="9.109375" style="725"/>
    <col min="1793" max="1793" width="18.6640625" style="725" customWidth="1"/>
    <col min="1794" max="1794" width="22.109375" style="725" customWidth="1"/>
    <col min="1795" max="1796" width="23" style="725" customWidth="1"/>
    <col min="1797" max="1797" width="22.5546875" style="725" customWidth="1"/>
    <col min="1798" max="1798" width="19.109375" style="725" customWidth="1"/>
    <col min="1799" max="1799" width="18.109375" style="725" customWidth="1"/>
    <col min="1800" max="1801" width="9.109375" style="725"/>
    <col min="1802" max="1802" width="10.33203125" style="725" customWidth="1"/>
    <col min="1803" max="1803" width="9.33203125" style="725" customWidth="1"/>
    <col min="1804" max="1804" width="8.88671875" style="725" customWidth="1"/>
    <col min="1805" max="1805" width="6.5546875" style="725" customWidth="1"/>
    <col min="1806" max="1806" width="7.109375" style="725" customWidth="1"/>
    <col min="1807" max="1807" width="9.5546875" style="725" customWidth="1"/>
    <col min="1808" max="1809" width="11" style="725" customWidth="1"/>
    <col min="1810" max="1810" width="11.44140625" style="725" customWidth="1"/>
    <col min="1811" max="1811" width="3.6640625" style="725" customWidth="1"/>
    <col min="1812" max="1812" width="13.109375" style="725" customWidth="1"/>
    <col min="1813" max="1813" width="2.88671875" style="725" customWidth="1"/>
    <col min="1814" max="1814" width="2.5546875" style="725" customWidth="1"/>
    <col min="1815" max="1815" width="2.6640625" style="725" customWidth="1"/>
    <col min="1816" max="1817" width="2.88671875" style="725" customWidth="1"/>
    <col min="1818" max="1818" width="3" style="725" customWidth="1"/>
    <col min="1819" max="1819" width="3.44140625" style="725" customWidth="1"/>
    <col min="1820" max="1820" width="11.5546875" style="725" customWidth="1"/>
    <col min="1821" max="1821" width="11.109375" style="725" customWidth="1"/>
    <col min="1822" max="1822" width="9" style="725" customWidth="1"/>
    <col min="1823" max="1823" width="8" style="725" customWidth="1"/>
    <col min="1824" max="1824" width="10" style="725" bestFit="1" customWidth="1"/>
    <col min="1825" max="2048" width="9.109375" style="725"/>
    <col min="2049" max="2049" width="18.6640625" style="725" customWidth="1"/>
    <col min="2050" max="2050" width="22.109375" style="725" customWidth="1"/>
    <col min="2051" max="2052" width="23" style="725" customWidth="1"/>
    <col min="2053" max="2053" width="22.5546875" style="725" customWidth="1"/>
    <col min="2054" max="2054" width="19.109375" style="725" customWidth="1"/>
    <col min="2055" max="2055" width="18.109375" style="725" customWidth="1"/>
    <col min="2056" max="2057" width="9.109375" style="725"/>
    <col min="2058" max="2058" width="10.33203125" style="725" customWidth="1"/>
    <col min="2059" max="2059" width="9.33203125" style="725" customWidth="1"/>
    <col min="2060" max="2060" width="8.88671875" style="725" customWidth="1"/>
    <col min="2061" max="2061" width="6.5546875" style="725" customWidth="1"/>
    <col min="2062" max="2062" width="7.109375" style="725" customWidth="1"/>
    <col min="2063" max="2063" width="9.5546875" style="725" customWidth="1"/>
    <col min="2064" max="2065" width="11" style="725" customWidth="1"/>
    <col min="2066" max="2066" width="11.44140625" style="725" customWidth="1"/>
    <col min="2067" max="2067" width="3.6640625" style="725" customWidth="1"/>
    <col min="2068" max="2068" width="13.109375" style="725" customWidth="1"/>
    <col min="2069" max="2069" width="2.88671875" style="725" customWidth="1"/>
    <col min="2070" max="2070" width="2.5546875" style="725" customWidth="1"/>
    <col min="2071" max="2071" width="2.6640625" style="725" customWidth="1"/>
    <col min="2072" max="2073" width="2.88671875" style="725" customWidth="1"/>
    <col min="2074" max="2074" width="3" style="725" customWidth="1"/>
    <col min="2075" max="2075" width="3.44140625" style="725" customWidth="1"/>
    <col min="2076" max="2076" width="11.5546875" style="725" customWidth="1"/>
    <col min="2077" max="2077" width="11.109375" style="725" customWidth="1"/>
    <col min="2078" max="2078" width="9" style="725" customWidth="1"/>
    <col min="2079" max="2079" width="8" style="725" customWidth="1"/>
    <col min="2080" max="2080" width="10" style="725" bestFit="1" customWidth="1"/>
    <col min="2081" max="2304" width="9.109375" style="725"/>
    <col min="2305" max="2305" width="18.6640625" style="725" customWidth="1"/>
    <col min="2306" max="2306" width="22.109375" style="725" customWidth="1"/>
    <col min="2307" max="2308" width="23" style="725" customWidth="1"/>
    <col min="2309" max="2309" width="22.5546875" style="725" customWidth="1"/>
    <col min="2310" max="2310" width="19.109375" style="725" customWidth="1"/>
    <col min="2311" max="2311" width="18.109375" style="725" customWidth="1"/>
    <col min="2312" max="2313" width="9.109375" style="725"/>
    <col min="2314" max="2314" width="10.33203125" style="725" customWidth="1"/>
    <col min="2315" max="2315" width="9.33203125" style="725" customWidth="1"/>
    <col min="2316" max="2316" width="8.88671875" style="725" customWidth="1"/>
    <col min="2317" max="2317" width="6.5546875" style="725" customWidth="1"/>
    <col min="2318" max="2318" width="7.109375" style="725" customWidth="1"/>
    <col min="2319" max="2319" width="9.5546875" style="725" customWidth="1"/>
    <col min="2320" max="2321" width="11" style="725" customWidth="1"/>
    <col min="2322" max="2322" width="11.44140625" style="725" customWidth="1"/>
    <col min="2323" max="2323" width="3.6640625" style="725" customWidth="1"/>
    <col min="2324" max="2324" width="13.109375" style="725" customWidth="1"/>
    <col min="2325" max="2325" width="2.88671875" style="725" customWidth="1"/>
    <col min="2326" max="2326" width="2.5546875" style="725" customWidth="1"/>
    <col min="2327" max="2327" width="2.6640625" style="725" customWidth="1"/>
    <col min="2328" max="2329" width="2.88671875" style="725" customWidth="1"/>
    <col min="2330" max="2330" width="3" style="725" customWidth="1"/>
    <col min="2331" max="2331" width="3.44140625" style="725" customWidth="1"/>
    <col min="2332" max="2332" width="11.5546875" style="725" customWidth="1"/>
    <col min="2333" max="2333" width="11.109375" style="725" customWidth="1"/>
    <col min="2334" max="2334" width="9" style="725" customWidth="1"/>
    <col min="2335" max="2335" width="8" style="725" customWidth="1"/>
    <col min="2336" max="2336" width="10" style="725" bestFit="1" customWidth="1"/>
    <col min="2337" max="2560" width="9.109375" style="725"/>
    <col min="2561" max="2561" width="18.6640625" style="725" customWidth="1"/>
    <col min="2562" max="2562" width="22.109375" style="725" customWidth="1"/>
    <col min="2563" max="2564" width="23" style="725" customWidth="1"/>
    <col min="2565" max="2565" width="22.5546875" style="725" customWidth="1"/>
    <col min="2566" max="2566" width="19.109375" style="725" customWidth="1"/>
    <col min="2567" max="2567" width="18.109375" style="725" customWidth="1"/>
    <col min="2568" max="2569" width="9.109375" style="725"/>
    <col min="2570" max="2570" width="10.33203125" style="725" customWidth="1"/>
    <col min="2571" max="2571" width="9.33203125" style="725" customWidth="1"/>
    <col min="2572" max="2572" width="8.88671875" style="725" customWidth="1"/>
    <col min="2573" max="2573" width="6.5546875" style="725" customWidth="1"/>
    <col min="2574" max="2574" width="7.109375" style="725" customWidth="1"/>
    <col min="2575" max="2575" width="9.5546875" style="725" customWidth="1"/>
    <col min="2576" max="2577" width="11" style="725" customWidth="1"/>
    <col min="2578" max="2578" width="11.44140625" style="725" customWidth="1"/>
    <col min="2579" max="2579" width="3.6640625" style="725" customWidth="1"/>
    <col min="2580" max="2580" width="13.109375" style="725" customWidth="1"/>
    <col min="2581" max="2581" width="2.88671875" style="725" customWidth="1"/>
    <col min="2582" max="2582" width="2.5546875" style="725" customWidth="1"/>
    <col min="2583" max="2583" width="2.6640625" style="725" customWidth="1"/>
    <col min="2584" max="2585" width="2.88671875" style="725" customWidth="1"/>
    <col min="2586" max="2586" width="3" style="725" customWidth="1"/>
    <col min="2587" max="2587" width="3.44140625" style="725" customWidth="1"/>
    <col min="2588" max="2588" width="11.5546875" style="725" customWidth="1"/>
    <col min="2589" max="2589" width="11.109375" style="725" customWidth="1"/>
    <col min="2590" max="2590" width="9" style="725" customWidth="1"/>
    <col min="2591" max="2591" width="8" style="725" customWidth="1"/>
    <col min="2592" max="2592" width="10" style="725" bestFit="1" customWidth="1"/>
    <col min="2593" max="2816" width="9.109375" style="725"/>
    <col min="2817" max="2817" width="18.6640625" style="725" customWidth="1"/>
    <col min="2818" max="2818" width="22.109375" style="725" customWidth="1"/>
    <col min="2819" max="2820" width="23" style="725" customWidth="1"/>
    <col min="2821" max="2821" width="22.5546875" style="725" customWidth="1"/>
    <col min="2822" max="2822" width="19.109375" style="725" customWidth="1"/>
    <col min="2823" max="2823" width="18.109375" style="725" customWidth="1"/>
    <col min="2824" max="2825" width="9.109375" style="725"/>
    <col min="2826" max="2826" width="10.33203125" style="725" customWidth="1"/>
    <col min="2827" max="2827" width="9.33203125" style="725" customWidth="1"/>
    <col min="2828" max="2828" width="8.88671875" style="725" customWidth="1"/>
    <col min="2829" max="2829" width="6.5546875" style="725" customWidth="1"/>
    <col min="2830" max="2830" width="7.109375" style="725" customWidth="1"/>
    <col min="2831" max="2831" width="9.5546875" style="725" customWidth="1"/>
    <col min="2832" max="2833" width="11" style="725" customWidth="1"/>
    <col min="2834" max="2834" width="11.44140625" style="725" customWidth="1"/>
    <col min="2835" max="2835" width="3.6640625" style="725" customWidth="1"/>
    <col min="2836" max="2836" width="13.109375" style="725" customWidth="1"/>
    <col min="2837" max="2837" width="2.88671875" style="725" customWidth="1"/>
    <col min="2838" max="2838" width="2.5546875" style="725" customWidth="1"/>
    <col min="2839" max="2839" width="2.6640625" style="725" customWidth="1"/>
    <col min="2840" max="2841" width="2.88671875" style="725" customWidth="1"/>
    <col min="2842" max="2842" width="3" style="725" customWidth="1"/>
    <col min="2843" max="2843" width="3.44140625" style="725" customWidth="1"/>
    <col min="2844" max="2844" width="11.5546875" style="725" customWidth="1"/>
    <col min="2845" max="2845" width="11.109375" style="725" customWidth="1"/>
    <col min="2846" max="2846" width="9" style="725" customWidth="1"/>
    <col min="2847" max="2847" width="8" style="725" customWidth="1"/>
    <col min="2848" max="2848" width="10" style="725" bestFit="1" customWidth="1"/>
    <col min="2849" max="3072" width="9.109375" style="725"/>
    <col min="3073" max="3073" width="18.6640625" style="725" customWidth="1"/>
    <col min="3074" max="3074" width="22.109375" style="725" customWidth="1"/>
    <col min="3075" max="3076" width="23" style="725" customWidth="1"/>
    <col min="3077" max="3077" width="22.5546875" style="725" customWidth="1"/>
    <col min="3078" max="3078" width="19.109375" style="725" customWidth="1"/>
    <col min="3079" max="3079" width="18.109375" style="725" customWidth="1"/>
    <col min="3080" max="3081" width="9.109375" style="725"/>
    <col min="3082" max="3082" width="10.33203125" style="725" customWidth="1"/>
    <col min="3083" max="3083" width="9.33203125" style="725" customWidth="1"/>
    <col min="3084" max="3084" width="8.88671875" style="725" customWidth="1"/>
    <col min="3085" max="3085" width="6.5546875" style="725" customWidth="1"/>
    <col min="3086" max="3086" width="7.109375" style="725" customWidth="1"/>
    <col min="3087" max="3087" width="9.5546875" style="725" customWidth="1"/>
    <col min="3088" max="3089" width="11" style="725" customWidth="1"/>
    <col min="3090" max="3090" width="11.44140625" style="725" customWidth="1"/>
    <col min="3091" max="3091" width="3.6640625" style="725" customWidth="1"/>
    <col min="3092" max="3092" width="13.109375" style="725" customWidth="1"/>
    <col min="3093" max="3093" width="2.88671875" style="725" customWidth="1"/>
    <col min="3094" max="3094" width="2.5546875" style="725" customWidth="1"/>
    <col min="3095" max="3095" width="2.6640625" style="725" customWidth="1"/>
    <col min="3096" max="3097" width="2.88671875" style="725" customWidth="1"/>
    <col min="3098" max="3098" width="3" style="725" customWidth="1"/>
    <col min="3099" max="3099" width="3.44140625" style="725" customWidth="1"/>
    <col min="3100" max="3100" width="11.5546875" style="725" customWidth="1"/>
    <col min="3101" max="3101" width="11.109375" style="725" customWidth="1"/>
    <col min="3102" max="3102" width="9" style="725" customWidth="1"/>
    <col min="3103" max="3103" width="8" style="725" customWidth="1"/>
    <col min="3104" max="3104" width="10" style="725" bestFit="1" customWidth="1"/>
    <col min="3105" max="3328" width="9.109375" style="725"/>
    <col min="3329" max="3329" width="18.6640625" style="725" customWidth="1"/>
    <col min="3330" max="3330" width="22.109375" style="725" customWidth="1"/>
    <col min="3331" max="3332" width="23" style="725" customWidth="1"/>
    <col min="3333" max="3333" width="22.5546875" style="725" customWidth="1"/>
    <col min="3334" max="3334" width="19.109375" style="725" customWidth="1"/>
    <col min="3335" max="3335" width="18.109375" style="725" customWidth="1"/>
    <col min="3336" max="3337" width="9.109375" style="725"/>
    <col min="3338" max="3338" width="10.33203125" style="725" customWidth="1"/>
    <col min="3339" max="3339" width="9.33203125" style="725" customWidth="1"/>
    <col min="3340" max="3340" width="8.88671875" style="725" customWidth="1"/>
    <col min="3341" max="3341" width="6.5546875" style="725" customWidth="1"/>
    <col min="3342" max="3342" width="7.109375" style="725" customWidth="1"/>
    <col min="3343" max="3343" width="9.5546875" style="725" customWidth="1"/>
    <col min="3344" max="3345" width="11" style="725" customWidth="1"/>
    <col min="3346" max="3346" width="11.44140625" style="725" customWidth="1"/>
    <col min="3347" max="3347" width="3.6640625" style="725" customWidth="1"/>
    <col min="3348" max="3348" width="13.109375" style="725" customWidth="1"/>
    <col min="3349" max="3349" width="2.88671875" style="725" customWidth="1"/>
    <col min="3350" max="3350" width="2.5546875" style="725" customWidth="1"/>
    <col min="3351" max="3351" width="2.6640625" style="725" customWidth="1"/>
    <col min="3352" max="3353" width="2.88671875" style="725" customWidth="1"/>
    <col min="3354" max="3354" width="3" style="725" customWidth="1"/>
    <col min="3355" max="3355" width="3.44140625" style="725" customWidth="1"/>
    <col min="3356" max="3356" width="11.5546875" style="725" customWidth="1"/>
    <col min="3357" max="3357" width="11.109375" style="725" customWidth="1"/>
    <col min="3358" max="3358" width="9" style="725" customWidth="1"/>
    <col min="3359" max="3359" width="8" style="725" customWidth="1"/>
    <col min="3360" max="3360" width="10" style="725" bestFit="1" customWidth="1"/>
    <col min="3361" max="3584" width="9.109375" style="725"/>
    <col min="3585" max="3585" width="18.6640625" style="725" customWidth="1"/>
    <col min="3586" max="3586" width="22.109375" style="725" customWidth="1"/>
    <col min="3587" max="3588" width="23" style="725" customWidth="1"/>
    <col min="3589" max="3589" width="22.5546875" style="725" customWidth="1"/>
    <col min="3590" max="3590" width="19.109375" style="725" customWidth="1"/>
    <col min="3591" max="3591" width="18.109375" style="725" customWidth="1"/>
    <col min="3592" max="3593" width="9.109375" style="725"/>
    <col min="3594" max="3594" width="10.33203125" style="725" customWidth="1"/>
    <col min="3595" max="3595" width="9.33203125" style="725" customWidth="1"/>
    <col min="3596" max="3596" width="8.88671875" style="725" customWidth="1"/>
    <col min="3597" max="3597" width="6.5546875" style="725" customWidth="1"/>
    <col min="3598" max="3598" width="7.109375" style="725" customWidth="1"/>
    <col min="3599" max="3599" width="9.5546875" style="725" customWidth="1"/>
    <col min="3600" max="3601" width="11" style="725" customWidth="1"/>
    <col min="3602" max="3602" width="11.44140625" style="725" customWidth="1"/>
    <col min="3603" max="3603" width="3.6640625" style="725" customWidth="1"/>
    <col min="3604" max="3604" width="13.109375" style="725" customWidth="1"/>
    <col min="3605" max="3605" width="2.88671875" style="725" customWidth="1"/>
    <col min="3606" max="3606" width="2.5546875" style="725" customWidth="1"/>
    <col min="3607" max="3607" width="2.6640625" style="725" customWidth="1"/>
    <col min="3608" max="3609" width="2.88671875" style="725" customWidth="1"/>
    <col min="3610" max="3610" width="3" style="725" customWidth="1"/>
    <col min="3611" max="3611" width="3.44140625" style="725" customWidth="1"/>
    <col min="3612" max="3612" width="11.5546875" style="725" customWidth="1"/>
    <col min="3613" max="3613" width="11.109375" style="725" customWidth="1"/>
    <col min="3614" max="3614" width="9" style="725" customWidth="1"/>
    <col min="3615" max="3615" width="8" style="725" customWidth="1"/>
    <col min="3616" max="3616" width="10" style="725" bestFit="1" customWidth="1"/>
    <col min="3617" max="3840" width="9.109375" style="725"/>
    <col min="3841" max="3841" width="18.6640625" style="725" customWidth="1"/>
    <col min="3842" max="3842" width="22.109375" style="725" customWidth="1"/>
    <col min="3843" max="3844" width="23" style="725" customWidth="1"/>
    <col min="3845" max="3845" width="22.5546875" style="725" customWidth="1"/>
    <col min="3846" max="3846" width="19.109375" style="725" customWidth="1"/>
    <col min="3847" max="3847" width="18.109375" style="725" customWidth="1"/>
    <col min="3848" max="3849" width="9.109375" style="725"/>
    <col min="3850" max="3850" width="10.33203125" style="725" customWidth="1"/>
    <col min="3851" max="3851" width="9.33203125" style="725" customWidth="1"/>
    <col min="3852" max="3852" width="8.88671875" style="725" customWidth="1"/>
    <col min="3853" max="3853" width="6.5546875" style="725" customWidth="1"/>
    <col min="3854" max="3854" width="7.109375" style="725" customWidth="1"/>
    <col min="3855" max="3855" width="9.5546875" style="725" customWidth="1"/>
    <col min="3856" max="3857" width="11" style="725" customWidth="1"/>
    <col min="3858" max="3858" width="11.44140625" style="725" customWidth="1"/>
    <col min="3859" max="3859" width="3.6640625" style="725" customWidth="1"/>
    <col min="3860" max="3860" width="13.109375" style="725" customWidth="1"/>
    <col min="3861" max="3861" width="2.88671875" style="725" customWidth="1"/>
    <col min="3862" max="3862" width="2.5546875" style="725" customWidth="1"/>
    <col min="3863" max="3863" width="2.6640625" style="725" customWidth="1"/>
    <col min="3864" max="3865" width="2.88671875" style="725" customWidth="1"/>
    <col min="3866" max="3866" width="3" style="725" customWidth="1"/>
    <col min="3867" max="3867" width="3.44140625" style="725" customWidth="1"/>
    <col min="3868" max="3868" width="11.5546875" style="725" customWidth="1"/>
    <col min="3869" max="3869" width="11.109375" style="725" customWidth="1"/>
    <col min="3870" max="3870" width="9" style="725" customWidth="1"/>
    <col min="3871" max="3871" width="8" style="725" customWidth="1"/>
    <col min="3872" max="3872" width="10" style="725" bestFit="1" customWidth="1"/>
    <col min="3873" max="4096" width="9.109375" style="725"/>
    <col min="4097" max="4097" width="18.6640625" style="725" customWidth="1"/>
    <col min="4098" max="4098" width="22.109375" style="725" customWidth="1"/>
    <col min="4099" max="4100" width="23" style="725" customWidth="1"/>
    <col min="4101" max="4101" width="22.5546875" style="725" customWidth="1"/>
    <col min="4102" max="4102" width="19.109375" style="725" customWidth="1"/>
    <col min="4103" max="4103" width="18.109375" style="725" customWidth="1"/>
    <col min="4104" max="4105" width="9.109375" style="725"/>
    <col min="4106" max="4106" width="10.33203125" style="725" customWidth="1"/>
    <col min="4107" max="4107" width="9.33203125" style="725" customWidth="1"/>
    <col min="4108" max="4108" width="8.88671875" style="725" customWidth="1"/>
    <col min="4109" max="4109" width="6.5546875" style="725" customWidth="1"/>
    <col min="4110" max="4110" width="7.109375" style="725" customWidth="1"/>
    <col min="4111" max="4111" width="9.5546875" style="725" customWidth="1"/>
    <col min="4112" max="4113" width="11" style="725" customWidth="1"/>
    <col min="4114" max="4114" width="11.44140625" style="725" customWidth="1"/>
    <col min="4115" max="4115" width="3.6640625" style="725" customWidth="1"/>
    <col min="4116" max="4116" width="13.109375" style="725" customWidth="1"/>
    <col min="4117" max="4117" width="2.88671875" style="725" customWidth="1"/>
    <col min="4118" max="4118" width="2.5546875" style="725" customWidth="1"/>
    <col min="4119" max="4119" width="2.6640625" style="725" customWidth="1"/>
    <col min="4120" max="4121" width="2.88671875" style="725" customWidth="1"/>
    <col min="4122" max="4122" width="3" style="725" customWidth="1"/>
    <col min="4123" max="4123" width="3.44140625" style="725" customWidth="1"/>
    <col min="4124" max="4124" width="11.5546875" style="725" customWidth="1"/>
    <col min="4125" max="4125" width="11.109375" style="725" customWidth="1"/>
    <col min="4126" max="4126" width="9" style="725" customWidth="1"/>
    <col min="4127" max="4127" width="8" style="725" customWidth="1"/>
    <col min="4128" max="4128" width="10" style="725" bestFit="1" customWidth="1"/>
    <col min="4129" max="4352" width="9.109375" style="725"/>
    <col min="4353" max="4353" width="18.6640625" style="725" customWidth="1"/>
    <col min="4354" max="4354" width="22.109375" style="725" customWidth="1"/>
    <col min="4355" max="4356" width="23" style="725" customWidth="1"/>
    <col min="4357" max="4357" width="22.5546875" style="725" customWidth="1"/>
    <col min="4358" max="4358" width="19.109375" style="725" customWidth="1"/>
    <col min="4359" max="4359" width="18.109375" style="725" customWidth="1"/>
    <col min="4360" max="4361" width="9.109375" style="725"/>
    <col min="4362" max="4362" width="10.33203125" style="725" customWidth="1"/>
    <col min="4363" max="4363" width="9.33203125" style="725" customWidth="1"/>
    <col min="4364" max="4364" width="8.88671875" style="725" customWidth="1"/>
    <col min="4365" max="4365" width="6.5546875" style="725" customWidth="1"/>
    <col min="4366" max="4366" width="7.109375" style="725" customWidth="1"/>
    <col min="4367" max="4367" width="9.5546875" style="725" customWidth="1"/>
    <col min="4368" max="4369" width="11" style="725" customWidth="1"/>
    <col min="4370" max="4370" width="11.44140625" style="725" customWidth="1"/>
    <col min="4371" max="4371" width="3.6640625" style="725" customWidth="1"/>
    <col min="4372" max="4372" width="13.109375" style="725" customWidth="1"/>
    <col min="4373" max="4373" width="2.88671875" style="725" customWidth="1"/>
    <col min="4374" max="4374" width="2.5546875" style="725" customWidth="1"/>
    <col min="4375" max="4375" width="2.6640625" style="725" customWidth="1"/>
    <col min="4376" max="4377" width="2.88671875" style="725" customWidth="1"/>
    <col min="4378" max="4378" width="3" style="725" customWidth="1"/>
    <col min="4379" max="4379" width="3.44140625" style="725" customWidth="1"/>
    <col min="4380" max="4380" width="11.5546875" style="725" customWidth="1"/>
    <col min="4381" max="4381" width="11.109375" style="725" customWidth="1"/>
    <col min="4382" max="4382" width="9" style="725" customWidth="1"/>
    <col min="4383" max="4383" width="8" style="725" customWidth="1"/>
    <col min="4384" max="4384" width="10" style="725" bestFit="1" customWidth="1"/>
    <col min="4385" max="4608" width="9.109375" style="725"/>
    <col min="4609" max="4609" width="18.6640625" style="725" customWidth="1"/>
    <col min="4610" max="4610" width="22.109375" style="725" customWidth="1"/>
    <col min="4611" max="4612" width="23" style="725" customWidth="1"/>
    <col min="4613" max="4613" width="22.5546875" style="725" customWidth="1"/>
    <col min="4614" max="4614" width="19.109375" style="725" customWidth="1"/>
    <col min="4615" max="4615" width="18.109375" style="725" customWidth="1"/>
    <col min="4616" max="4617" width="9.109375" style="725"/>
    <col min="4618" max="4618" width="10.33203125" style="725" customWidth="1"/>
    <col min="4619" max="4619" width="9.33203125" style="725" customWidth="1"/>
    <col min="4620" max="4620" width="8.88671875" style="725" customWidth="1"/>
    <col min="4621" max="4621" width="6.5546875" style="725" customWidth="1"/>
    <col min="4622" max="4622" width="7.109375" style="725" customWidth="1"/>
    <col min="4623" max="4623" width="9.5546875" style="725" customWidth="1"/>
    <col min="4624" max="4625" width="11" style="725" customWidth="1"/>
    <col min="4626" max="4626" width="11.44140625" style="725" customWidth="1"/>
    <col min="4627" max="4627" width="3.6640625" style="725" customWidth="1"/>
    <col min="4628" max="4628" width="13.109375" style="725" customWidth="1"/>
    <col min="4629" max="4629" width="2.88671875" style="725" customWidth="1"/>
    <col min="4630" max="4630" width="2.5546875" style="725" customWidth="1"/>
    <col min="4631" max="4631" width="2.6640625" style="725" customWidth="1"/>
    <col min="4632" max="4633" width="2.88671875" style="725" customWidth="1"/>
    <col min="4634" max="4634" width="3" style="725" customWidth="1"/>
    <col min="4635" max="4635" width="3.44140625" style="725" customWidth="1"/>
    <col min="4636" max="4636" width="11.5546875" style="725" customWidth="1"/>
    <col min="4637" max="4637" width="11.109375" style="725" customWidth="1"/>
    <col min="4638" max="4638" width="9" style="725" customWidth="1"/>
    <col min="4639" max="4639" width="8" style="725" customWidth="1"/>
    <col min="4640" max="4640" width="10" style="725" bestFit="1" customWidth="1"/>
    <col min="4641" max="4864" width="9.109375" style="725"/>
    <col min="4865" max="4865" width="18.6640625" style="725" customWidth="1"/>
    <col min="4866" max="4866" width="22.109375" style="725" customWidth="1"/>
    <col min="4867" max="4868" width="23" style="725" customWidth="1"/>
    <col min="4869" max="4869" width="22.5546875" style="725" customWidth="1"/>
    <col min="4870" max="4870" width="19.109375" style="725" customWidth="1"/>
    <col min="4871" max="4871" width="18.109375" style="725" customWidth="1"/>
    <col min="4872" max="4873" width="9.109375" style="725"/>
    <col min="4874" max="4874" width="10.33203125" style="725" customWidth="1"/>
    <col min="4875" max="4875" width="9.33203125" style="725" customWidth="1"/>
    <col min="4876" max="4876" width="8.88671875" style="725" customWidth="1"/>
    <col min="4877" max="4877" width="6.5546875" style="725" customWidth="1"/>
    <col min="4878" max="4878" width="7.109375" style="725" customWidth="1"/>
    <col min="4879" max="4879" width="9.5546875" style="725" customWidth="1"/>
    <col min="4880" max="4881" width="11" style="725" customWidth="1"/>
    <col min="4882" max="4882" width="11.44140625" style="725" customWidth="1"/>
    <col min="4883" max="4883" width="3.6640625" style="725" customWidth="1"/>
    <col min="4884" max="4884" width="13.109375" style="725" customWidth="1"/>
    <col min="4885" max="4885" width="2.88671875" style="725" customWidth="1"/>
    <col min="4886" max="4886" width="2.5546875" style="725" customWidth="1"/>
    <col min="4887" max="4887" width="2.6640625" style="725" customWidth="1"/>
    <col min="4888" max="4889" width="2.88671875" style="725" customWidth="1"/>
    <col min="4890" max="4890" width="3" style="725" customWidth="1"/>
    <col min="4891" max="4891" width="3.44140625" style="725" customWidth="1"/>
    <col min="4892" max="4892" width="11.5546875" style="725" customWidth="1"/>
    <col min="4893" max="4893" width="11.109375" style="725" customWidth="1"/>
    <col min="4894" max="4894" width="9" style="725" customWidth="1"/>
    <col min="4895" max="4895" width="8" style="725" customWidth="1"/>
    <col min="4896" max="4896" width="10" style="725" bestFit="1" customWidth="1"/>
    <col min="4897" max="5120" width="9.109375" style="725"/>
    <col min="5121" max="5121" width="18.6640625" style="725" customWidth="1"/>
    <col min="5122" max="5122" width="22.109375" style="725" customWidth="1"/>
    <col min="5123" max="5124" width="23" style="725" customWidth="1"/>
    <col min="5125" max="5125" width="22.5546875" style="725" customWidth="1"/>
    <col min="5126" max="5126" width="19.109375" style="725" customWidth="1"/>
    <col min="5127" max="5127" width="18.109375" style="725" customWidth="1"/>
    <col min="5128" max="5129" width="9.109375" style="725"/>
    <col min="5130" max="5130" width="10.33203125" style="725" customWidth="1"/>
    <col min="5131" max="5131" width="9.33203125" style="725" customWidth="1"/>
    <col min="5132" max="5132" width="8.88671875" style="725" customWidth="1"/>
    <col min="5133" max="5133" width="6.5546875" style="725" customWidth="1"/>
    <col min="5134" max="5134" width="7.109375" style="725" customWidth="1"/>
    <col min="5135" max="5135" width="9.5546875" style="725" customWidth="1"/>
    <col min="5136" max="5137" width="11" style="725" customWidth="1"/>
    <col min="5138" max="5138" width="11.44140625" style="725" customWidth="1"/>
    <col min="5139" max="5139" width="3.6640625" style="725" customWidth="1"/>
    <col min="5140" max="5140" width="13.109375" style="725" customWidth="1"/>
    <col min="5141" max="5141" width="2.88671875" style="725" customWidth="1"/>
    <col min="5142" max="5142" width="2.5546875" style="725" customWidth="1"/>
    <col min="5143" max="5143" width="2.6640625" style="725" customWidth="1"/>
    <col min="5144" max="5145" width="2.88671875" style="725" customWidth="1"/>
    <col min="5146" max="5146" width="3" style="725" customWidth="1"/>
    <col min="5147" max="5147" width="3.44140625" style="725" customWidth="1"/>
    <col min="5148" max="5148" width="11.5546875" style="725" customWidth="1"/>
    <col min="5149" max="5149" width="11.109375" style="725" customWidth="1"/>
    <col min="5150" max="5150" width="9" style="725" customWidth="1"/>
    <col min="5151" max="5151" width="8" style="725" customWidth="1"/>
    <col min="5152" max="5152" width="10" style="725" bestFit="1" customWidth="1"/>
    <col min="5153" max="5376" width="9.109375" style="725"/>
    <col min="5377" max="5377" width="18.6640625" style="725" customWidth="1"/>
    <col min="5378" max="5378" width="22.109375" style="725" customWidth="1"/>
    <col min="5379" max="5380" width="23" style="725" customWidth="1"/>
    <col min="5381" max="5381" width="22.5546875" style="725" customWidth="1"/>
    <col min="5382" max="5382" width="19.109375" style="725" customWidth="1"/>
    <col min="5383" max="5383" width="18.109375" style="725" customWidth="1"/>
    <col min="5384" max="5385" width="9.109375" style="725"/>
    <col min="5386" max="5386" width="10.33203125" style="725" customWidth="1"/>
    <col min="5387" max="5387" width="9.33203125" style="725" customWidth="1"/>
    <col min="5388" max="5388" width="8.88671875" style="725" customWidth="1"/>
    <col min="5389" max="5389" width="6.5546875" style="725" customWidth="1"/>
    <col min="5390" max="5390" width="7.109375" style="725" customWidth="1"/>
    <col min="5391" max="5391" width="9.5546875" style="725" customWidth="1"/>
    <col min="5392" max="5393" width="11" style="725" customWidth="1"/>
    <col min="5394" max="5394" width="11.44140625" style="725" customWidth="1"/>
    <col min="5395" max="5395" width="3.6640625" style="725" customWidth="1"/>
    <col min="5396" max="5396" width="13.109375" style="725" customWidth="1"/>
    <col min="5397" max="5397" width="2.88671875" style="725" customWidth="1"/>
    <col min="5398" max="5398" width="2.5546875" style="725" customWidth="1"/>
    <col min="5399" max="5399" width="2.6640625" style="725" customWidth="1"/>
    <col min="5400" max="5401" width="2.88671875" style="725" customWidth="1"/>
    <col min="5402" max="5402" width="3" style="725" customWidth="1"/>
    <col min="5403" max="5403" width="3.44140625" style="725" customWidth="1"/>
    <col min="5404" max="5404" width="11.5546875" style="725" customWidth="1"/>
    <col min="5405" max="5405" width="11.109375" style="725" customWidth="1"/>
    <col min="5406" max="5406" width="9" style="725" customWidth="1"/>
    <col min="5407" max="5407" width="8" style="725" customWidth="1"/>
    <col min="5408" max="5408" width="10" style="725" bestFit="1" customWidth="1"/>
    <col min="5409" max="5632" width="9.109375" style="725"/>
    <col min="5633" max="5633" width="18.6640625" style="725" customWidth="1"/>
    <col min="5634" max="5634" width="22.109375" style="725" customWidth="1"/>
    <col min="5635" max="5636" width="23" style="725" customWidth="1"/>
    <col min="5637" max="5637" width="22.5546875" style="725" customWidth="1"/>
    <col min="5638" max="5638" width="19.109375" style="725" customWidth="1"/>
    <col min="5639" max="5639" width="18.109375" style="725" customWidth="1"/>
    <col min="5640" max="5641" width="9.109375" style="725"/>
    <col min="5642" max="5642" width="10.33203125" style="725" customWidth="1"/>
    <col min="5643" max="5643" width="9.33203125" style="725" customWidth="1"/>
    <col min="5644" max="5644" width="8.88671875" style="725" customWidth="1"/>
    <col min="5645" max="5645" width="6.5546875" style="725" customWidth="1"/>
    <col min="5646" max="5646" width="7.109375" style="725" customWidth="1"/>
    <col min="5647" max="5647" width="9.5546875" style="725" customWidth="1"/>
    <col min="5648" max="5649" width="11" style="725" customWidth="1"/>
    <col min="5650" max="5650" width="11.44140625" style="725" customWidth="1"/>
    <col min="5651" max="5651" width="3.6640625" style="725" customWidth="1"/>
    <col min="5652" max="5652" width="13.109375" style="725" customWidth="1"/>
    <col min="5653" max="5653" width="2.88671875" style="725" customWidth="1"/>
    <col min="5654" max="5654" width="2.5546875" style="725" customWidth="1"/>
    <col min="5655" max="5655" width="2.6640625" style="725" customWidth="1"/>
    <col min="5656" max="5657" width="2.88671875" style="725" customWidth="1"/>
    <col min="5658" max="5658" width="3" style="725" customWidth="1"/>
    <col min="5659" max="5659" width="3.44140625" style="725" customWidth="1"/>
    <col min="5660" max="5660" width="11.5546875" style="725" customWidth="1"/>
    <col min="5661" max="5661" width="11.109375" style="725" customWidth="1"/>
    <col min="5662" max="5662" width="9" style="725" customWidth="1"/>
    <col min="5663" max="5663" width="8" style="725" customWidth="1"/>
    <col min="5664" max="5664" width="10" style="725" bestFit="1" customWidth="1"/>
    <col min="5665" max="5888" width="9.109375" style="725"/>
    <col min="5889" max="5889" width="18.6640625" style="725" customWidth="1"/>
    <col min="5890" max="5890" width="22.109375" style="725" customWidth="1"/>
    <col min="5891" max="5892" width="23" style="725" customWidth="1"/>
    <col min="5893" max="5893" width="22.5546875" style="725" customWidth="1"/>
    <col min="5894" max="5894" width="19.109375" style="725" customWidth="1"/>
    <col min="5895" max="5895" width="18.109375" style="725" customWidth="1"/>
    <col min="5896" max="5897" width="9.109375" style="725"/>
    <col min="5898" max="5898" width="10.33203125" style="725" customWidth="1"/>
    <col min="5899" max="5899" width="9.33203125" style="725" customWidth="1"/>
    <col min="5900" max="5900" width="8.88671875" style="725" customWidth="1"/>
    <col min="5901" max="5901" width="6.5546875" style="725" customWidth="1"/>
    <col min="5902" max="5902" width="7.109375" style="725" customWidth="1"/>
    <col min="5903" max="5903" width="9.5546875" style="725" customWidth="1"/>
    <col min="5904" max="5905" width="11" style="725" customWidth="1"/>
    <col min="5906" max="5906" width="11.44140625" style="725" customWidth="1"/>
    <col min="5907" max="5907" width="3.6640625" style="725" customWidth="1"/>
    <col min="5908" max="5908" width="13.109375" style="725" customWidth="1"/>
    <col min="5909" max="5909" width="2.88671875" style="725" customWidth="1"/>
    <col min="5910" max="5910" width="2.5546875" style="725" customWidth="1"/>
    <col min="5911" max="5911" width="2.6640625" style="725" customWidth="1"/>
    <col min="5912" max="5913" width="2.88671875" style="725" customWidth="1"/>
    <col min="5914" max="5914" width="3" style="725" customWidth="1"/>
    <col min="5915" max="5915" width="3.44140625" style="725" customWidth="1"/>
    <col min="5916" max="5916" width="11.5546875" style="725" customWidth="1"/>
    <col min="5917" max="5917" width="11.109375" style="725" customWidth="1"/>
    <col min="5918" max="5918" width="9" style="725" customWidth="1"/>
    <col min="5919" max="5919" width="8" style="725" customWidth="1"/>
    <col min="5920" max="5920" width="10" style="725" bestFit="1" customWidth="1"/>
    <col min="5921" max="6144" width="9.109375" style="725"/>
    <col min="6145" max="6145" width="18.6640625" style="725" customWidth="1"/>
    <col min="6146" max="6146" width="22.109375" style="725" customWidth="1"/>
    <col min="6147" max="6148" width="23" style="725" customWidth="1"/>
    <col min="6149" max="6149" width="22.5546875" style="725" customWidth="1"/>
    <col min="6150" max="6150" width="19.109375" style="725" customWidth="1"/>
    <col min="6151" max="6151" width="18.109375" style="725" customWidth="1"/>
    <col min="6152" max="6153" width="9.109375" style="725"/>
    <col min="6154" max="6154" width="10.33203125" style="725" customWidth="1"/>
    <col min="6155" max="6155" width="9.33203125" style="725" customWidth="1"/>
    <col min="6156" max="6156" width="8.88671875" style="725" customWidth="1"/>
    <col min="6157" max="6157" width="6.5546875" style="725" customWidth="1"/>
    <col min="6158" max="6158" width="7.109375" style="725" customWidth="1"/>
    <col min="6159" max="6159" width="9.5546875" style="725" customWidth="1"/>
    <col min="6160" max="6161" width="11" style="725" customWidth="1"/>
    <col min="6162" max="6162" width="11.44140625" style="725" customWidth="1"/>
    <col min="6163" max="6163" width="3.6640625" style="725" customWidth="1"/>
    <col min="6164" max="6164" width="13.109375" style="725" customWidth="1"/>
    <col min="6165" max="6165" width="2.88671875" style="725" customWidth="1"/>
    <col min="6166" max="6166" width="2.5546875" style="725" customWidth="1"/>
    <col min="6167" max="6167" width="2.6640625" style="725" customWidth="1"/>
    <col min="6168" max="6169" width="2.88671875" style="725" customWidth="1"/>
    <col min="6170" max="6170" width="3" style="725" customWidth="1"/>
    <col min="6171" max="6171" width="3.44140625" style="725" customWidth="1"/>
    <col min="6172" max="6172" width="11.5546875" style="725" customWidth="1"/>
    <col min="6173" max="6173" width="11.109375" style="725" customWidth="1"/>
    <col min="6174" max="6174" width="9" style="725" customWidth="1"/>
    <col min="6175" max="6175" width="8" style="725" customWidth="1"/>
    <col min="6176" max="6176" width="10" style="725" bestFit="1" customWidth="1"/>
    <col min="6177" max="6400" width="9.109375" style="725"/>
    <col min="6401" max="6401" width="18.6640625" style="725" customWidth="1"/>
    <col min="6402" max="6402" width="22.109375" style="725" customWidth="1"/>
    <col min="6403" max="6404" width="23" style="725" customWidth="1"/>
    <col min="6405" max="6405" width="22.5546875" style="725" customWidth="1"/>
    <col min="6406" max="6406" width="19.109375" style="725" customWidth="1"/>
    <col min="6407" max="6407" width="18.109375" style="725" customWidth="1"/>
    <col min="6408" max="6409" width="9.109375" style="725"/>
    <col min="6410" max="6410" width="10.33203125" style="725" customWidth="1"/>
    <col min="6411" max="6411" width="9.33203125" style="725" customWidth="1"/>
    <col min="6412" max="6412" width="8.88671875" style="725" customWidth="1"/>
    <col min="6413" max="6413" width="6.5546875" style="725" customWidth="1"/>
    <col min="6414" max="6414" width="7.109375" style="725" customWidth="1"/>
    <col min="6415" max="6415" width="9.5546875" style="725" customWidth="1"/>
    <col min="6416" max="6417" width="11" style="725" customWidth="1"/>
    <col min="6418" max="6418" width="11.44140625" style="725" customWidth="1"/>
    <col min="6419" max="6419" width="3.6640625" style="725" customWidth="1"/>
    <col min="6420" max="6420" width="13.109375" style="725" customWidth="1"/>
    <col min="6421" max="6421" width="2.88671875" style="725" customWidth="1"/>
    <col min="6422" max="6422" width="2.5546875" style="725" customWidth="1"/>
    <col min="6423" max="6423" width="2.6640625" style="725" customWidth="1"/>
    <col min="6424" max="6425" width="2.88671875" style="725" customWidth="1"/>
    <col min="6426" max="6426" width="3" style="725" customWidth="1"/>
    <col min="6427" max="6427" width="3.44140625" style="725" customWidth="1"/>
    <col min="6428" max="6428" width="11.5546875" style="725" customWidth="1"/>
    <col min="6429" max="6429" width="11.109375" style="725" customWidth="1"/>
    <col min="6430" max="6430" width="9" style="725" customWidth="1"/>
    <col min="6431" max="6431" width="8" style="725" customWidth="1"/>
    <col min="6432" max="6432" width="10" style="725" bestFit="1" customWidth="1"/>
    <col min="6433" max="6656" width="9.109375" style="725"/>
    <col min="6657" max="6657" width="18.6640625" style="725" customWidth="1"/>
    <col min="6658" max="6658" width="22.109375" style="725" customWidth="1"/>
    <col min="6659" max="6660" width="23" style="725" customWidth="1"/>
    <col min="6661" max="6661" width="22.5546875" style="725" customWidth="1"/>
    <col min="6662" max="6662" width="19.109375" style="725" customWidth="1"/>
    <col min="6663" max="6663" width="18.109375" style="725" customWidth="1"/>
    <col min="6664" max="6665" width="9.109375" style="725"/>
    <col min="6666" max="6666" width="10.33203125" style="725" customWidth="1"/>
    <col min="6667" max="6667" width="9.33203125" style="725" customWidth="1"/>
    <col min="6668" max="6668" width="8.88671875" style="725" customWidth="1"/>
    <col min="6669" max="6669" width="6.5546875" style="725" customWidth="1"/>
    <col min="6670" max="6670" width="7.109375" style="725" customWidth="1"/>
    <col min="6671" max="6671" width="9.5546875" style="725" customWidth="1"/>
    <col min="6672" max="6673" width="11" style="725" customWidth="1"/>
    <col min="6674" max="6674" width="11.44140625" style="725" customWidth="1"/>
    <col min="6675" max="6675" width="3.6640625" style="725" customWidth="1"/>
    <col min="6676" max="6676" width="13.109375" style="725" customWidth="1"/>
    <col min="6677" max="6677" width="2.88671875" style="725" customWidth="1"/>
    <col min="6678" max="6678" width="2.5546875" style="725" customWidth="1"/>
    <col min="6679" max="6679" width="2.6640625" style="725" customWidth="1"/>
    <col min="6680" max="6681" width="2.88671875" style="725" customWidth="1"/>
    <col min="6682" max="6682" width="3" style="725" customWidth="1"/>
    <col min="6683" max="6683" width="3.44140625" style="725" customWidth="1"/>
    <col min="6684" max="6684" width="11.5546875" style="725" customWidth="1"/>
    <col min="6685" max="6685" width="11.109375" style="725" customWidth="1"/>
    <col min="6686" max="6686" width="9" style="725" customWidth="1"/>
    <col min="6687" max="6687" width="8" style="725" customWidth="1"/>
    <col min="6688" max="6688" width="10" style="725" bestFit="1" customWidth="1"/>
    <col min="6689" max="6912" width="9.109375" style="725"/>
    <col min="6913" max="6913" width="18.6640625" style="725" customWidth="1"/>
    <col min="6914" max="6914" width="22.109375" style="725" customWidth="1"/>
    <col min="6915" max="6916" width="23" style="725" customWidth="1"/>
    <col min="6917" max="6917" width="22.5546875" style="725" customWidth="1"/>
    <col min="6918" max="6918" width="19.109375" style="725" customWidth="1"/>
    <col min="6919" max="6919" width="18.109375" style="725" customWidth="1"/>
    <col min="6920" max="6921" width="9.109375" style="725"/>
    <col min="6922" max="6922" width="10.33203125" style="725" customWidth="1"/>
    <col min="6923" max="6923" width="9.33203125" style="725" customWidth="1"/>
    <col min="6924" max="6924" width="8.88671875" style="725" customWidth="1"/>
    <col min="6925" max="6925" width="6.5546875" style="725" customWidth="1"/>
    <col min="6926" max="6926" width="7.109375" style="725" customWidth="1"/>
    <col min="6927" max="6927" width="9.5546875" style="725" customWidth="1"/>
    <col min="6928" max="6929" width="11" style="725" customWidth="1"/>
    <col min="6930" max="6930" width="11.44140625" style="725" customWidth="1"/>
    <col min="6931" max="6931" width="3.6640625" style="725" customWidth="1"/>
    <col min="6932" max="6932" width="13.109375" style="725" customWidth="1"/>
    <col min="6933" max="6933" width="2.88671875" style="725" customWidth="1"/>
    <col min="6934" max="6934" width="2.5546875" style="725" customWidth="1"/>
    <col min="6935" max="6935" width="2.6640625" style="725" customWidth="1"/>
    <col min="6936" max="6937" width="2.88671875" style="725" customWidth="1"/>
    <col min="6938" max="6938" width="3" style="725" customWidth="1"/>
    <col min="6939" max="6939" width="3.44140625" style="725" customWidth="1"/>
    <col min="6940" max="6940" width="11.5546875" style="725" customWidth="1"/>
    <col min="6941" max="6941" width="11.109375" style="725" customWidth="1"/>
    <col min="6942" max="6942" width="9" style="725" customWidth="1"/>
    <col min="6943" max="6943" width="8" style="725" customWidth="1"/>
    <col min="6944" max="6944" width="10" style="725" bestFit="1" customWidth="1"/>
    <col min="6945" max="7168" width="9.109375" style="725"/>
    <col min="7169" max="7169" width="18.6640625" style="725" customWidth="1"/>
    <col min="7170" max="7170" width="22.109375" style="725" customWidth="1"/>
    <col min="7171" max="7172" width="23" style="725" customWidth="1"/>
    <col min="7173" max="7173" width="22.5546875" style="725" customWidth="1"/>
    <col min="7174" max="7174" width="19.109375" style="725" customWidth="1"/>
    <col min="7175" max="7175" width="18.109375" style="725" customWidth="1"/>
    <col min="7176" max="7177" width="9.109375" style="725"/>
    <col min="7178" max="7178" width="10.33203125" style="725" customWidth="1"/>
    <col min="7179" max="7179" width="9.33203125" style="725" customWidth="1"/>
    <col min="7180" max="7180" width="8.88671875" style="725" customWidth="1"/>
    <col min="7181" max="7181" width="6.5546875" style="725" customWidth="1"/>
    <col min="7182" max="7182" width="7.109375" style="725" customWidth="1"/>
    <col min="7183" max="7183" width="9.5546875" style="725" customWidth="1"/>
    <col min="7184" max="7185" width="11" style="725" customWidth="1"/>
    <col min="7186" max="7186" width="11.44140625" style="725" customWidth="1"/>
    <col min="7187" max="7187" width="3.6640625" style="725" customWidth="1"/>
    <col min="7188" max="7188" width="13.109375" style="725" customWidth="1"/>
    <col min="7189" max="7189" width="2.88671875" style="725" customWidth="1"/>
    <col min="7190" max="7190" width="2.5546875" style="725" customWidth="1"/>
    <col min="7191" max="7191" width="2.6640625" style="725" customWidth="1"/>
    <col min="7192" max="7193" width="2.88671875" style="725" customWidth="1"/>
    <col min="7194" max="7194" width="3" style="725" customWidth="1"/>
    <col min="7195" max="7195" width="3.44140625" style="725" customWidth="1"/>
    <col min="7196" max="7196" width="11.5546875" style="725" customWidth="1"/>
    <col min="7197" max="7197" width="11.109375" style="725" customWidth="1"/>
    <col min="7198" max="7198" width="9" style="725" customWidth="1"/>
    <col min="7199" max="7199" width="8" style="725" customWidth="1"/>
    <col min="7200" max="7200" width="10" style="725" bestFit="1" customWidth="1"/>
    <col min="7201" max="7424" width="9.109375" style="725"/>
    <col min="7425" max="7425" width="18.6640625" style="725" customWidth="1"/>
    <col min="7426" max="7426" width="22.109375" style="725" customWidth="1"/>
    <col min="7427" max="7428" width="23" style="725" customWidth="1"/>
    <col min="7429" max="7429" width="22.5546875" style="725" customWidth="1"/>
    <col min="7430" max="7430" width="19.109375" style="725" customWidth="1"/>
    <col min="7431" max="7431" width="18.109375" style="725" customWidth="1"/>
    <col min="7432" max="7433" width="9.109375" style="725"/>
    <col min="7434" max="7434" width="10.33203125" style="725" customWidth="1"/>
    <col min="7435" max="7435" width="9.33203125" style="725" customWidth="1"/>
    <col min="7436" max="7436" width="8.88671875" style="725" customWidth="1"/>
    <col min="7437" max="7437" width="6.5546875" style="725" customWidth="1"/>
    <col min="7438" max="7438" width="7.109375" style="725" customWidth="1"/>
    <col min="7439" max="7439" width="9.5546875" style="725" customWidth="1"/>
    <col min="7440" max="7441" width="11" style="725" customWidth="1"/>
    <col min="7442" max="7442" width="11.44140625" style="725" customWidth="1"/>
    <col min="7443" max="7443" width="3.6640625" style="725" customWidth="1"/>
    <col min="7444" max="7444" width="13.109375" style="725" customWidth="1"/>
    <col min="7445" max="7445" width="2.88671875" style="725" customWidth="1"/>
    <col min="7446" max="7446" width="2.5546875" style="725" customWidth="1"/>
    <col min="7447" max="7447" width="2.6640625" style="725" customWidth="1"/>
    <col min="7448" max="7449" width="2.88671875" style="725" customWidth="1"/>
    <col min="7450" max="7450" width="3" style="725" customWidth="1"/>
    <col min="7451" max="7451" width="3.44140625" style="725" customWidth="1"/>
    <col min="7452" max="7452" width="11.5546875" style="725" customWidth="1"/>
    <col min="7453" max="7453" width="11.109375" style="725" customWidth="1"/>
    <col min="7454" max="7454" width="9" style="725" customWidth="1"/>
    <col min="7455" max="7455" width="8" style="725" customWidth="1"/>
    <col min="7456" max="7456" width="10" style="725" bestFit="1" customWidth="1"/>
    <col min="7457" max="7680" width="9.109375" style="725"/>
    <col min="7681" max="7681" width="18.6640625" style="725" customWidth="1"/>
    <col min="7682" max="7682" width="22.109375" style="725" customWidth="1"/>
    <col min="7683" max="7684" width="23" style="725" customWidth="1"/>
    <col min="7685" max="7685" width="22.5546875" style="725" customWidth="1"/>
    <col min="7686" max="7686" width="19.109375" style="725" customWidth="1"/>
    <col min="7687" max="7687" width="18.109375" style="725" customWidth="1"/>
    <col min="7688" max="7689" width="9.109375" style="725"/>
    <col min="7690" max="7690" width="10.33203125" style="725" customWidth="1"/>
    <col min="7691" max="7691" width="9.33203125" style="725" customWidth="1"/>
    <col min="7692" max="7692" width="8.88671875" style="725" customWidth="1"/>
    <col min="7693" max="7693" width="6.5546875" style="725" customWidth="1"/>
    <col min="7694" max="7694" width="7.109375" style="725" customWidth="1"/>
    <col min="7695" max="7695" width="9.5546875" style="725" customWidth="1"/>
    <col min="7696" max="7697" width="11" style="725" customWidth="1"/>
    <col min="7698" max="7698" width="11.44140625" style="725" customWidth="1"/>
    <col min="7699" max="7699" width="3.6640625" style="725" customWidth="1"/>
    <col min="7700" max="7700" width="13.109375" style="725" customWidth="1"/>
    <col min="7701" max="7701" width="2.88671875" style="725" customWidth="1"/>
    <col min="7702" max="7702" width="2.5546875" style="725" customWidth="1"/>
    <col min="7703" max="7703" width="2.6640625" style="725" customWidth="1"/>
    <col min="7704" max="7705" width="2.88671875" style="725" customWidth="1"/>
    <col min="7706" max="7706" width="3" style="725" customWidth="1"/>
    <col min="7707" max="7707" width="3.44140625" style="725" customWidth="1"/>
    <col min="7708" max="7708" width="11.5546875" style="725" customWidth="1"/>
    <col min="7709" max="7709" width="11.109375" style="725" customWidth="1"/>
    <col min="7710" max="7710" width="9" style="725" customWidth="1"/>
    <col min="7711" max="7711" width="8" style="725" customWidth="1"/>
    <col min="7712" max="7712" width="10" style="725" bestFit="1" customWidth="1"/>
    <col min="7713" max="7936" width="9.109375" style="725"/>
    <col min="7937" max="7937" width="18.6640625" style="725" customWidth="1"/>
    <col min="7938" max="7938" width="22.109375" style="725" customWidth="1"/>
    <col min="7939" max="7940" width="23" style="725" customWidth="1"/>
    <col min="7941" max="7941" width="22.5546875" style="725" customWidth="1"/>
    <col min="7942" max="7942" width="19.109375" style="725" customWidth="1"/>
    <col min="7943" max="7943" width="18.109375" style="725" customWidth="1"/>
    <col min="7944" max="7945" width="9.109375" style="725"/>
    <col min="7946" max="7946" width="10.33203125" style="725" customWidth="1"/>
    <col min="7947" max="7947" width="9.33203125" style="725" customWidth="1"/>
    <col min="7948" max="7948" width="8.88671875" style="725" customWidth="1"/>
    <col min="7949" max="7949" width="6.5546875" style="725" customWidth="1"/>
    <col min="7950" max="7950" width="7.109375" style="725" customWidth="1"/>
    <col min="7951" max="7951" width="9.5546875" style="725" customWidth="1"/>
    <col min="7952" max="7953" width="11" style="725" customWidth="1"/>
    <col min="7954" max="7954" width="11.44140625" style="725" customWidth="1"/>
    <col min="7955" max="7955" width="3.6640625" style="725" customWidth="1"/>
    <col min="7956" max="7956" width="13.109375" style="725" customWidth="1"/>
    <col min="7957" max="7957" width="2.88671875" style="725" customWidth="1"/>
    <col min="7958" max="7958" width="2.5546875" style="725" customWidth="1"/>
    <col min="7959" max="7959" width="2.6640625" style="725" customWidth="1"/>
    <col min="7960" max="7961" width="2.88671875" style="725" customWidth="1"/>
    <col min="7962" max="7962" width="3" style="725" customWidth="1"/>
    <col min="7963" max="7963" width="3.44140625" style="725" customWidth="1"/>
    <col min="7964" max="7964" width="11.5546875" style="725" customWidth="1"/>
    <col min="7965" max="7965" width="11.109375" style="725" customWidth="1"/>
    <col min="7966" max="7966" width="9" style="725" customWidth="1"/>
    <col min="7967" max="7967" width="8" style="725" customWidth="1"/>
    <col min="7968" max="7968" width="10" style="725" bestFit="1" customWidth="1"/>
    <col min="7969" max="8192" width="9.109375" style="725"/>
    <col min="8193" max="8193" width="18.6640625" style="725" customWidth="1"/>
    <col min="8194" max="8194" width="22.109375" style="725" customWidth="1"/>
    <col min="8195" max="8196" width="23" style="725" customWidth="1"/>
    <col min="8197" max="8197" width="22.5546875" style="725" customWidth="1"/>
    <col min="8198" max="8198" width="19.109375" style="725" customWidth="1"/>
    <col min="8199" max="8199" width="18.109375" style="725" customWidth="1"/>
    <col min="8200" max="8201" width="9.109375" style="725"/>
    <col min="8202" max="8202" width="10.33203125" style="725" customWidth="1"/>
    <col min="8203" max="8203" width="9.33203125" style="725" customWidth="1"/>
    <col min="8204" max="8204" width="8.88671875" style="725" customWidth="1"/>
    <col min="8205" max="8205" width="6.5546875" style="725" customWidth="1"/>
    <col min="8206" max="8206" width="7.109375" style="725" customWidth="1"/>
    <col min="8207" max="8207" width="9.5546875" style="725" customWidth="1"/>
    <col min="8208" max="8209" width="11" style="725" customWidth="1"/>
    <col min="8210" max="8210" width="11.44140625" style="725" customWidth="1"/>
    <col min="8211" max="8211" width="3.6640625" style="725" customWidth="1"/>
    <col min="8212" max="8212" width="13.109375" style="725" customWidth="1"/>
    <col min="8213" max="8213" width="2.88671875" style="725" customWidth="1"/>
    <col min="8214" max="8214" width="2.5546875" style="725" customWidth="1"/>
    <col min="8215" max="8215" width="2.6640625" style="725" customWidth="1"/>
    <col min="8216" max="8217" width="2.88671875" style="725" customWidth="1"/>
    <col min="8218" max="8218" width="3" style="725" customWidth="1"/>
    <col min="8219" max="8219" width="3.44140625" style="725" customWidth="1"/>
    <col min="8220" max="8220" width="11.5546875" style="725" customWidth="1"/>
    <col min="8221" max="8221" width="11.109375" style="725" customWidth="1"/>
    <col min="8222" max="8222" width="9" style="725" customWidth="1"/>
    <col min="8223" max="8223" width="8" style="725" customWidth="1"/>
    <col min="8224" max="8224" width="10" style="725" bestFit="1" customWidth="1"/>
    <col min="8225" max="8448" width="9.109375" style="725"/>
    <col min="8449" max="8449" width="18.6640625" style="725" customWidth="1"/>
    <col min="8450" max="8450" width="22.109375" style="725" customWidth="1"/>
    <col min="8451" max="8452" width="23" style="725" customWidth="1"/>
    <col min="8453" max="8453" width="22.5546875" style="725" customWidth="1"/>
    <col min="8454" max="8454" width="19.109375" style="725" customWidth="1"/>
    <col min="8455" max="8455" width="18.109375" style="725" customWidth="1"/>
    <col min="8456" max="8457" width="9.109375" style="725"/>
    <col min="8458" max="8458" width="10.33203125" style="725" customWidth="1"/>
    <col min="8459" max="8459" width="9.33203125" style="725" customWidth="1"/>
    <col min="8460" max="8460" width="8.88671875" style="725" customWidth="1"/>
    <col min="8461" max="8461" width="6.5546875" style="725" customWidth="1"/>
    <col min="8462" max="8462" width="7.109375" style="725" customWidth="1"/>
    <col min="8463" max="8463" width="9.5546875" style="725" customWidth="1"/>
    <col min="8464" max="8465" width="11" style="725" customWidth="1"/>
    <col min="8466" max="8466" width="11.44140625" style="725" customWidth="1"/>
    <col min="8467" max="8467" width="3.6640625" style="725" customWidth="1"/>
    <col min="8468" max="8468" width="13.109375" style="725" customWidth="1"/>
    <col min="8469" max="8469" width="2.88671875" style="725" customWidth="1"/>
    <col min="8470" max="8470" width="2.5546875" style="725" customWidth="1"/>
    <col min="8471" max="8471" width="2.6640625" style="725" customWidth="1"/>
    <col min="8472" max="8473" width="2.88671875" style="725" customWidth="1"/>
    <col min="8474" max="8474" width="3" style="725" customWidth="1"/>
    <col min="8475" max="8475" width="3.44140625" style="725" customWidth="1"/>
    <col min="8476" max="8476" width="11.5546875" style="725" customWidth="1"/>
    <col min="8477" max="8477" width="11.109375" style="725" customWidth="1"/>
    <col min="8478" max="8478" width="9" style="725" customWidth="1"/>
    <col min="8479" max="8479" width="8" style="725" customWidth="1"/>
    <col min="8480" max="8480" width="10" style="725" bestFit="1" customWidth="1"/>
    <col min="8481" max="8704" width="9.109375" style="725"/>
    <col min="8705" max="8705" width="18.6640625" style="725" customWidth="1"/>
    <col min="8706" max="8706" width="22.109375" style="725" customWidth="1"/>
    <col min="8707" max="8708" width="23" style="725" customWidth="1"/>
    <col min="8709" max="8709" width="22.5546875" style="725" customWidth="1"/>
    <col min="8710" max="8710" width="19.109375" style="725" customWidth="1"/>
    <col min="8711" max="8711" width="18.109375" style="725" customWidth="1"/>
    <col min="8712" max="8713" width="9.109375" style="725"/>
    <col min="8714" max="8714" width="10.33203125" style="725" customWidth="1"/>
    <col min="8715" max="8715" width="9.33203125" style="725" customWidth="1"/>
    <col min="8716" max="8716" width="8.88671875" style="725" customWidth="1"/>
    <col min="8717" max="8717" width="6.5546875" style="725" customWidth="1"/>
    <col min="8718" max="8718" width="7.109375" style="725" customWidth="1"/>
    <col min="8719" max="8719" width="9.5546875" style="725" customWidth="1"/>
    <col min="8720" max="8721" width="11" style="725" customWidth="1"/>
    <col min="8722" max="8722" width="11.44140625" style="725" customWidth="1"/>
    <col min="8723" max="8723" width="3.6640625" style="725" customWidth="1"/>
    <col min="8724" max="8724" width="13.109375" style="725" customWidth="1"/>
    <col min="8725" max="8725" width="2.88671875" style="725" customWidth="1"/>
    <col min="8726" max="8726" width="2.5546875" style="725" customWidth="1"/>
    <col min="8727" max="8727" width="2.6640625" style="725" customWidth="1"/>
    <col min="8728" max="8729" width="2.88671875" style="725" customWidth="1"/>
    <col min="8730" max="8730" width="3" style="725" customWidth="1"/>
    <col min="8731" max="8731" width="3.44140625" style="725" customWidth="1"/>
    <col min="8732" max="8732" width="11.5546875" style="725" customWidth="1"/>
    <col min="8733" max="8733" width="11.109375" style="725" customWidth="1"/>
    <col min="8734" max="8734" width="9" style="725" customWidth="1"/>
    <col min="8735" max="8735" width="8" style="725" customWidth="1"/>
    <col min="8736" max="8736" width="10" style="725" bestFit="1" customWidth="1"/>
    <col min="8737" max="8960" width="9.109375" style="725"/>
    <col min="8961" max="8961" width="18.6640625" style="725" customWidth="1"/>
    <col min="8962" max="8962" width="22.109375" style="725" customWidth="1"/>
    <col min="8963" max="8964" width="23" style="725" customWidth="1"/>
    <col min="8965" max="8965" width="22.5546875" style="725" customWidth="1"/>
    <col min="8966" max="8966" width="19.109375" style="725" customWidth="1"/>
    <col min="8967" max="8967" width="18.109375" style="725" customWidth="1"/>
    <col min="8968" max="8969" width="9.109375" style="725"/>
    <col min="8970" max="8970" width="10.33203125" style="725" customWidth="1"/>
    <col min="8971" max="8971" width="9.33203125" style="725" customWidth="1"/>
    <col min="8972" max="8972" width="8.88671875" style="725" customWidth="1"/>
    <col min="8973" max="8973" width="6.5546875" style="725" customWidth="1"/>
    <col min="8974" max="8974" width="7.109375" style="725" customWidth="1"/>
    <col min="8975" max="8975" width="9.5546875" style="725" customWidth="1"/>
    <col min="8976" max="8977" width="11" style="725" customWidth="1"/>
    <col min="8978" max="8978" width="11.44140625" style="725" customWidth="1"/>
    <col min="8979" max="8979" width="3.6640625" style="725" customWidth="1"/>
    <col min="8980" max="8980" width="13.109375" style="725" customWidth="1"/>
    <col min="8981" max="8981" width="2.88671875" style="725" customWidth="1"/>
    <col min="8982" max="8982" width="2.5546875" style="725" customWidth="1"/>
    <col min="8983" max="8983" width="2.6640625" style="725" customWidth="1"/>
    <col min="8984" max="8985" width="2.88671875" style="725" customWidth="1"/>
    <col min="8986" max="8986" width="3" style="725" customWidth="1"/>
    <col min="8987" max="8987" width="3.44140625" style="725" customWidth="1"/>
    <col min="8988" max="8988" width="11.5546875" style="725" customWidth="1"/>
    <col min="8989" max="8989" width="11.109375" style="725" customWidth="1"/>
    <col min="8990" max="8990" width="9" style="725" customWidth="1"/>
    <col min="8991" max="8991" width="8" style="725" customWidth="1"/>
    <col min="8992" max="8992" width="10" style="725" bestFit="1" customWidth="1"/>
    <col min="8993" max="9216" width="9.109375" style="725"/>
    <col min="9217" max="9217" width="18.6640625" style="725" customWidth="1"/>
    <col min="9218" max="9218" width="22.109375" style="725" customWidth="1"/>
    <col min="9219" max="9220" width="23" style="725" customWidth="1"/>
    <col min="9221" max="9221" width="22.5546875" style="725" customWidth="1"/>
    <col min="9222" max="9222" width="19.109375" style="725" customWidth="1"/>
    <col min="9223" max="9223" width="18.109375" style="725" customWidth="1"/>
    <col min="9224" max="9225" width="9.109375" style="725"/>
    <col min="9226" max="9226" width="10.33203125" style="725" customWidth="1"/>
    <col min="9227" max="9227" width="9.33203125" style="725" customWidth="1"/>
    <col min="9228" max="9228" width="8.88671875" style="725" customWidth="1"/>
    <col min="9229" max="9229" width="6.5546875" style="725" customWidth="1"/>
    <col min="9230" max="9230" width="7.109375" style="725" customWidth="1"/>
    <col min="9231" max="9231" width="9.5546875" style="725" customWidth="1"/>
    <col min="9232" max="9233" width="11" style="725" customWidth="1"/>
    <col min="9234" max="9234" width="11.44140625" style="725" customWidth="1"/>
    <col min="9235" max="9235" width="3.6640625" style="725" customWidth="1"/>
    <col min="9236" max="9236" width="13.109375" style="725" customWidth="1"/>
    <col min="9237" max="9237" width="2.88671875" style="725" customWidth="1"/>
    <col min="9238" max="9238" width="2.5546875" style="725" customWidth="1"/>
    <col min="9239" max="9239" width="2.6640625" style="725" customWidth="1"/>
    <col min="9240" max="9241" width="2.88671875" style="725" customWidth="1"/>
    <col min="9242" max="9242" width="3" style="725" customWidth="1"/>
    <col min="9243" max="9243" width="3.44140625" style="725" customWidth="1"/>
    <col min="9244" max="9244" width="11.5546875" style="725" customWidth="1"/>
    <col min="9245" max="9245" width="11.109375" style="725" customWidth="1"/>
    <col min="9246" max="9246" width="9" style="725" customWidth="1"/>
    <col min="9247" max="9247" width="8" style="725" customWidth="1"/>
    <col min="9248" max="9248" width="10" style="725" bestFit="1" customWidth="1"/>
    <col min="9249" max="9472" width="9.109375" style="725"/>
    <col min="9473" max="9473" width="18.6640625" style="725" customWidth="1"/>
    <col min="9474" max="9474" width="22.109375" style="725" customWidth="1"/>
    <col min="9475" max="9476" width="23" style="725" customWidth="1"/>
    <col min="9477" max="9477" width="22.5546875" style="725" customWidth="1"/>
    <col min="9478" max="9478" width="19.109375" style="725" customWidth="1"/>
    <col min="9479" max="9479" width="18.109375" style="725" customWidth="1"/>
    <col min="9480" max="9481" width="9.109375" style="725"/>
    <col min="9482" max="9482" width="10.33203125" style="725" customWidth="1"/>
    <col min="9483" max="9483" width="9.33203125" style="725" customWidth="1"/>
    <col min="9484" max="9484" width="8.88671875" style="725" customWidth="1"/>
    <col min="9485" max="9485" width="6.5546875" style="725" customWidth="1"/>
    <col min="9486" max="9486" width="7.109375" style="725" customWidth="1"/>
    <col min="9487" max="9487" width="9.5546875" style="725" customWidth="1"/>
    <col min="9488" max="9489" width="11" style="725" customWidth="1"/>
    <col min="9490" max="9490" width="11.44140625" style="725" customWidth="1"/>
    <col min="9491" max="9491" width="3.6640625" style="725" customWidth="1"/>
    <col min="9492" max="9492" width="13.109375" style="725" customWidth="1"/>
    <col min="9493" max="9493" width="2.88671875" style="725" customWidth="1"/>
    <col min="9494" max="9494" width="2.5546875" style="725" customWidth="1"/>
    <col min="9495" max="9495" width="2.6640625" style="725" customWidth="1"/>
    <col min="9496" max="9497" width="2.88671875" style="725" customWidth="1"/>
    <col min="9498" max="9498" width="3" style="725" customWidth="1"/>
    <col min="9499" max="9499" width="3.44140625" style="725" customWidth="1"/>
    <col min="9500" max="9500" width="11.5546875" style="725" customWidth="1"/>
    <col min="9501" max="9501" width="11.109375" style="725" customWidth="1"/>
    <col min="9502" max="9502" width="9" style="725" customWidth="1"/>
    <col min="9503" max="9503" width="8" style="725" customWidth="1"/>
    <col min="9504" max="9504" width="10" style="725" bestFit="1" customWidth="1"/>
    <col min="9505" max="9728" width="9.109375" style="725"/>
    <col min="9729" max="9729" width="18.6640625" style="725" customWidth="1"/>
    <col min="9730" max="9730" width="22.109375" style="725" customWidth="1"/>
    <col min="9731" max="9732" width="23" style="725" customWidth="1"/>
    <col min="9733" max="9733" width="22.5546875" style="725" customWidth="1"/>
    <col min="9734" max="9734" width="19.109375" style="725" customWidth="1"/>
    <col min="9735" max="9735" width="18.109375" style="725" customWidth="1"/>
    <col min="9736" max="9737" width="9.109375" style="725"/>
    <col min="9738" max="9738" width="10.33203125" style="725" customWidth="1"/>
    <col min="9739" max="9739" width="9.33203125" style="725" customWidth="1"/>
    <col min="9740" max="9740" width="8.88671875" style="725" customWidth="1"/>
    <col min="9741" max="9741" width="6.5546875" style="725" customWidth="1"/>
    <col min="9742" max="9742" width="7.109375" style="725" customWidth="1"/>
    <col min="9743" max="9743" width="9.5546875" style="725" customWidth="1"/>
    <col min="9744" max="9745" width="11" style="725" customWidth="1"/>
    <col min="9746" max="9746" width="11.44140625" style="725" customWidth="1"/>
    <col min="9747" max="9747" width="3.6640625" style="725" customWidth="1"/>
    <col min="9748" max="9748" width="13.109375" style="725" customWidth="1"/>
    <col min="9749" max="9749" width="2.88671875" style="725" customWidth="1"/>
    <col min="9750" max="9750" width="2.5546875" style="725" customWidth="1"/>
    <col min="9751" max="9751" width="2.6640625" style="725" customWidth="1"/>
    <col min="9752" max="9753" width="2.88671875" style="725" customWidth="1"/>
    <col min="9754" max="9754" width="3" style="725" customWidth="1"/>
    <col min="9755" max="9755" width="3.44140625" style="725" customWidth="1"/>
    <col min="9756" max="9756" width="11.5546875" style="725" customWidth="1"/>
    <col min="9757" max="9757" width="11.109375" style="725" customWidth="1"/>
    <col min="9758" max="9758" width="9" style="725" customWidth="1"/>
    <col min="9759" max="9759" width="8" style="725" customWidth="1"/>
    <col min="9760" max="9760" width="10" style="725" bestFit="1" customWidth="1"/>
    <col min="9761" max="9984" width="9.109375" style="725"/>
    <col min="9985" max="9985" width="18.6640625" style="725" customWidth="1"/>
    <col min="9986" max="9986" width="22.109375" style="725" customWidth="1"/>
    <col min="9987" max="9988" width="23" style="725" customWidth="1"/>
    <col min="9989" max="9989" width="22.5546875" style="725" customWidth="1"/>
    <col min="9990" max="9990" width="19.109375" style="725" customWidth="1"/>
    <col min="9991" max="9991" width="18.109375" style="725" customWidth="1"/>
    <col min="9992" max="9993" width="9.109375" style="725"/>
    <col min="9994" max="9994" width="10.33203125" style="725" customWidth="1"/>
    <col min="9995" max="9995" width="9.33203125" style="725" customWidth="1"/>
    <col min="9996" max="9996" width="8.88671875" style="725" customWidth="1"/>
    <col min="9997" max="9997" width="6.5546875" style="725" customWidth="1"/>
    <col min="9998" max="9998" width="7.109375" style="725" customWidth="1"/>
    <col min="9999" max="9999" width="9.5546875" style="725" customWidth="1"/>
    <col min="10000" max="10001" width="11" style="725" customWidth="1"/>
    <col min="10002" max="10002" width="11.44140625" style="725" customWidth="1"/>
    <col min="10003" max="10003" width="3.6640625" style="725" customWidth="1"/>
    <col min="10004" max="10004" width="13.109375" style="725" customWidth="1"/>
    <col min="10005" max="10005" width="2.88671875" style="725" customWidth="1"/>
    <col min="10006" max="10006" width="2.5546875" style="725" customWidth="1"/>
    <col min="10007" max="10007" width="2.6640625" style="725" customWidth="1"/>
    <col min="10008" max="10009" width="2.88671875" style="725" customWidth="1"/>
    <col min="10010" max="10010" width="3" style="725" customWidth="1"/>
    <col min="10011" max="10011" width="3.44140625" style="725" customWidth="1"/>
    <col min="10012" max="10012" width="11.5546875" style="725" customWidth="1"/>
    <col min="10013" max="10013" width="11.109375" style="725" customWidth="1"/>
    <col min="10014" max="10014" width="9" style="725" customWidth="1"/>
    <col min="10015" max="10015" width="8" style="725" customWidth="1"/>
    <col min="10016" max="10016" width="10" style="725" bestFit="1" customWidth="1"/>
    <col min="10017" max="10240" width="9.109375" style="725"/>
    <col min="10241" max="10241" width="18.6640625" style="725" customWidth="1"/>
    <col min="10242" max="10242" width="22.109375" style="725" customWidth="1"/>
    <col min="10243" max="10244" width="23" style="725" customWidth="1"/>
    <col min="10245" max="10245" width="22.5546875" style="725" customWidth="1"/>
    <col min="10246" max="10246" width="19.109375" style="725" customWidth="1"/>
    <col min="10247" max="10247" width="18.109375" style="725" customWidth="1"/>
    <col min="10248" max="10249" width="9.109375" style="725"/>
    <col min="10250" max="10250" width="10.33203125" style="725" customWidth="1"/>
    <col min="10251" max="10251" width="9.33203125" style="725" customWidth="1"/>
    <col min="10252" max="10252" width="8.88671875" style="725" customWidth="1"/>
    <col min="10253" max="10253" width="6.5546875" style="725" customWidth="1"/>
    <col min="10254" max="10254" width="7.109375" style="725" customWidth="1"/>
    <col min="10255" max="10255" width="9.5546875" style="725" customWidth="1"/>
    <col min="10256" max="10257" width="11" style="725" customWidth="1"/>
    <col min="10258" max="10258" width="11.44140625" style="725" customWidth="1"/>
    <col min="10259" max="10259" width="3.6640625" style="725" customWidth="1"/>
    <col min="10260" max="10260" width="13.109375" style="725" customWidth="1"/>
    <col min="10261" max="10261" width="2.88671875" style="725" customWidth="1"/>
    <col min="10262" max="10262" width="2.5546875" style="725" customWidth="1"/>
    <col min="10263" max="10263" width="2.6640625" style="725" customWidth="1"/>
    <col min="10264" max="10265" width="2.88671875" style="725" customWidth="1"/>
    <col min="10266" max="10266" width="3" style="725" customWidth="1"/>
    <col min="10267" max="10267" width="3.44140625" style="725" customWidth="1"/>
    <col min="10268" max="10268" width="11.5546875" style="725" customWidth="1"/>
    <col min="10269" max="10269" width="11.109375" style="725" customWidth="1"/>
    <col min="10270" max="10270" width="9" style="725" customWidth="1"/>
    <col min="10271" max="10271" width="8" style="725" customWidth="1"/>
    <col min="10272" max="10272" width="10" style="725" bestFit="1" customWidth="1"/>
    <col min="10273" max="10496" width="9.109375" style="725"/>
    <col min="10497" max="10497" width="18.6640625" style="725" customWidth="1"/>
    <col min="10498" max="10498" width="22.109375" style="725" customWidth="1"/>
    <col min="10499" max="10500" width="23" style="725" customWidth="1"/>
    <col min="10501" max="10501" width="22.5546875" style="725" customWidth="1"/>
    <col min="10502" max="10502" width="19.109375" style="725" customWidth="1"/>
    <col min="10503" max="10503" width="18.109375" style="725" customWidth="1"/>
    <col min="10504" max="10505" width="9.109375" style="725"/>
    <col min="10506" max="10506" width="10.33203125" style="725" customWidth="1"/>
    <col min="10507" max="10507" width="9.33203125" style="725" customWidth="1"/>
    <col min="10508" max="10508" width="8.88671875" style="725" customWidth="1"/>
    <col min="10509" max="10509" width="6.5546875" style="725" customWidth="1"/>
    <col min="10510" max="10510" width="7.109375" style="725" customWidth="1"/>
    <col min="10511" max="10511" width="9.5546875" style="725" customWidth="1"/>
    <col min="10512" max="10513" width="11" style="725" customWidth="1"/>
    <col min="10514" max="10514" width="11.44140625" style="725" customWidth="1"/>
    <col min="10515" max="10515" width="3.6640625" style="725" customWidth="1"/>
    <col min="10516" max="10516" width="13.109375" style="725" customWidth="1"/>
    <col min="10517" max="10517" width="2.88671875" style="725" customWidth="1"/>
    <col min="10518" max="10518" width="2.5546875" style="725" customWidth="1"/>
    <col min="10519" max="10519" width="2.6640625" style="725" customWidth="1"/>
    <col min="10520" max="10521" width="2.88671875" style="725" customWidth="1"/>
    <col min="10522" max="10522" width="3" style="725" customWidth="1"/>
    <col min="10523" max="10523" width="3.44140625" style="725" customWidth="1"/>
    <col min="10524" max="10524" width="11.5546875" style="725" customWidth="1"/>
    <col min="10525" max="10525" width="11.109375" style="725" customWidth="1"/>
    <col min="10526" max="10526" width="9" style="725" customWidth="1"/>
    <col min="10527" max="10527" width="8" style="725" customWidth="1"/>
    <col min="10528" max="10528" width="10" style="725" bestFit="1" customWidth="1"/>
    <col min="10529" max="10752" width="9.109375" style="725"/>
    <col min="10753" max="10753" width="18.6640625" style="725" customWidth="1"/>
    <col min="10754" max="10754" width="22.109375" style="725" customWidth="1"/>
    <col min="10755" max="10756" width="23" style="725" customWidth="1"/>
    <col min="10757" max="10757" width="22.5546875" style="725" customWidth="1"/>
    <col min="10758" max="10758" width="19.109375" style="725" customWidth="1"/>
    <col min="10759" max="10759" width="18.109375" style="725" customWidth="1"/>
    <col min="10760" max="10761" width="9.109375" style="725"/>
    <col min="10762" max="10762" width="10.33203125" style="725" customWidth="1"/>
    <col min="10763" max="10763" width="9.33203125" style="725" customWidth="1"/>
    <col min="10764" max="10764" width="8.88671875" style="725" customWidth="1"/>
    <col min="10765" max="10765" width="6.5546875" style="725" customWidth="1"/>
    <col min="10766" max="10766" width="7.109375" style="725" customWidth="1"/>
    <col min="10767" max="10767" width="9.5546875" style="725" customWidth="1"/>
    <col min="10768" max="10769" width="11" style="725" customWidth="1"/>
    <col min="10770" max="10770" width="11.44140625" style="725" customWidth="1"/>
    <col min="10771" max="10771" width="3.6640625" style="725" customWidth="1"/>
    <col min="10772" max="10772" width="13.109375" style="725" customWidth="1"/>
    <col min="10773" max="10773" width="2.88671875" style="725" customWidth="1"/>
    <col min="10774" max="10774" width="2.5546875" style="725" customWidth="1"/>
    <col min="10775" max="10775" width="2.6640625" style="725" customWidth="1"/>
    <col min="10776" max="10777" width="2.88671875" style="725" customWidth="1"/>
    <col min="10778" max="10778" width="3" style="725" customWidth="1"/>
    <col min="10779" max="10779" width="3.44140625" style="725" customWidth="1"/>
    <col min="10780" max="10780" width="11.5546875" style="725" customWidth="1"/>
    <col min="10781" max="10781" width="11.109375" style="725" customWidth="1"/>
    <col min="10782" max="10782" width="9" style="725" customWidth="1"/>
    <col min="10783" max="10783" width="8" style="725" customWidth="1"/>
    <col min="10784" max="10784" width="10" style="725" bestFit="1" customWidth="1"/>
    <col min="10785" max="11008" width="9.109375" style="725"/>
    <col min="11009" max="11009" width="18.6640625" style="725" customWidth="1"/>
    <col min="11010" max="11010" width="22.109375" style="725" customWidth="1"/>
    <col min="11011" max="11012" width="23" style="725" customWidth="1"/>
    <col min="11013" max="11013" width="22.5546875" style="725" customWidth="1"/>
    <col min="11014" max="11014" width="19.109375" style="725" customWidth="1"/>
    <col min="11015" max="11015" width="18.109375" style="725" customWidth="1"/>
    <col min="11016" max="11017" width="9.109375" style="725"/>
    <col min="11018" max="11018" width="10.33203125" style="725" customWidth="1"/>
    <col min="11019" max="11019" width="9.33203125" style="725" customWidth="1"/>
    <col min="11020" max="11020" width="8.88671875" style="725" customWidth="1"/>
    <col min="11021" max="11021" width="6.5546875" style="725" customWidth="1"/>
    <col min="11022" max="11022" width="7.109375" style="725" customWidth="1"/>
    <col min="11023" max="11023" width="9.5546875" style="725" customWidth="1"/>
    <col min="11024" max="11025" width="11" style="725" customWidth="1"/>
    <col min="11026" max="11026" width="11.44140625" style="725" customWidth="1"/>
    <col min="11027" max="11027" width="3.6640625" style="725" customWidth="1"/>
    <col min="11028" max="11028" width="13.109375" style="725" customWidth="1"/>
    <col min="11029" max="11029" width="2.88671875" style="725" customWidth="1"/>
    <col min="11030" max="11030" width="2.5546875" style="725" customWidth="1"/>
    <col min="11031" max="11031" width="2.6640625" style="725" customWidth="1"/>
    <col min="11032" max="11033" width="2.88671875" style="725" customWidth="1"/>
    <col min="11034" max="11034" width="3" style="725" customWidth="1"/>
    <col min="11035" max="11035" width="3.44140625" style="725" customWidth="1"/>
    <col min="11036" max="11036" width="11.5546875" style="725" customWidth="1"/>
    <col min="11037" max="11037" width="11.109375" style="725" customWidth="1"/>
    <col min="11038" max="11038" width="9" style="725" customWidth="1"/>
    <col min="11039" max="11039" width="8" style="725" customWidth="1"/>
    <col min="11040" max="11040" width="10" style="725" bestFit="1" customWidth="1"/>
    <col min="11041" max="11264" width="9.109375" style="725"/>
    <col min="11265" max="11265" width="18.6640625" style="725" customWidth="1"/>
    <col min="11266" max="11266" width="22.109375" style="725" customWidth="1"/>
    <col min="11267" max="11268" width="23" style="725" customWidth="1"/>
    <col min="11269" max="11269" width="22.5546875" style="725" customWidth="1"/>
    <col min="11270" max="11270" width="19.109375" style="725" customWidth="1"/>
    <col min="11271" max="11271" width="18.109375" style="725" customWidth="1"/>
    <col min="11272" max="11273" width="9.109375" style="725"/>
    <col min="11274" max="11274" width="10.33203125" style="725" customWidth="1"/>
    <col min="11275" max="11275" width="9.33203125" style="725" customWidth="1"/>
    <col min="11276" max="11276" width="8.88671875" style="725" customWidth="1"/>
    <col min="11277" max="11277" width="6.5546875" style="725" customWidth="1"/>
    <col min="11278" max="11278" width="7.109375" style="725" customWidth="1"/>
    <col min="11279" max="11279" width="9.5546875" style="725" customWidth="1"/>
    <col min="11280" max="11281" width="11" style="725" customWidth="1"/>
    <col min="11282" max="11282" width="11.44140625" style="725" customWidth="1"/>
    <col min="11283" max="11283" width="3.6640625" style="725" customWidth="1"/>
    <col min="11284" max="11284" width="13.109375" style="725" customWidth="1"/>
    <col min="11285" max="11285" width="2.88671875" style="725" customWidth="1"/>
    <col min="11286" max="11286" width="2.5546875" style="725" customWidth="1"/>
    <col min="11287" max="11287" width="2.6640625" style="725" customWidth="1"/>
    <col min="11288" max="11289" width="2.88671875" style="725" customWidth="1"/>
    <col min="11290" max="11290" width="3" style="725" customWidth="1"/>
    <col min="11291" max="11291" width="3.44140625" style="725" customWidth="1"/>
    <col min="11292" max="11292" width="11.5546875" style="725" customWidth="1"/>
    <col min="11293" max="11293" width="11.109375" style="725" customWidth="1"/>
    <col min="11294" max="11294" width="9" style="725" customWidth="1"/>
    <col min="11295" max="11295" width="8" style="725" customWidth="1"/>
    <col min="11296" max="11296" width="10" style="725" bestFit="1" customWidth="1"/>
    <col min="11297" max="11520" width="9.109375" style="725"/>
    <col min="11521" max="11521" width="18.6640625" style="725" customWidth="1"/>
    <col min="11522" max="11522" width="22.109375" style="725" customWidth="1"/>
    <col min="11523" max="11524" width="23" style="725" customWidth="1"/>
    <col min="11525" max="11525" width="22.5546875" style="725" customWidth="1"/>
    <col min="11526" max="11526" width="19.109375" style="725" customWidth="1"/>
    <col min="11527" max="11527" width="18.109375" style="725" customWidth="1"/>
    <col min="11528" max="11529" width="9.109375" style="725"/>
    <col min="11530" max="11530" width="10.33203125" style="725" customWidth="1"/>
    <col min="11531" max="11531" width="9.33203125" style="725" customWidth="1"/>
    <col min="11532" max="11532" width="8.88671875" style="725" customWidth="1"/>
    <col min="11533" max="11533" width="6.5546875" style="725" customWidth="1"/>
    <col min="11534" max="11534" width="7.109375" style="725" customWidth="1"/>
    <col min="11535" max="11535" width="9.5546875" style="725" customWidth="1"/>
    <col min="11536" max="11537" width="11" style="725" customWidth="1"/>
    <col min="11538" max="11538" width="11.44140625" style="725" customWidth="1"/>
    <col min="11539" max="11539" width="3.6640625" style="725" customWidth="1"/>
    <col min="11540" max="11540" width="13.109375" style="725" customWidth="1"/>
    <col min="11541" max="11541" width="2.88671875" style="725" customWidth="1"/>
    <col min="11542" max="11542" width="2.5546875" style="725" customWidth="1"/>
    <col min="11543" max="11543" width="2.6640625" style="725" customWidth="1"/>
    <col min="11544" max="11545" width="2.88671875" style="725" customWidth="1"/>
    <col min="11546" max="11546" width="3" style="725" customWidth="1"/>
    <col min="11547" max="11547" width="3.44140625" style="725" customWidth="1"/>
    <col min="11548" max="11548" width="11.5546875" style="725" customWidth="1"/>
    <col min="11549" max="11549" width="11.109375" style="725" customWidth="1"/>
    <col min="11550" max="11550" width="9" style="725" customWidth="1"/>
    <col min="11551" max="11551" width="8" style="725" customWidth="1"/>
    <col min="11552" max="11552" width="10" style="725" bestFit="1" customWidth="1"/>
    <col min="11553" max="11776" width="9.109375" style="725"/>
    <col min="11777" max="11777" width="18.6640625" style="725" customWidth="1"/>
    <col min="11778" max="11778" width="22.109375" style="725" customWidth="1"/>
    <col min="11779" max="11780" width="23" style="725" customWidth="1"/>
    <col min="11781" max="11781" width="22.5546875" style="725" customWidth="1"/>
    <col min="11782" max="11782" width="19.109375" style="725" customWidth="1"/>
    <col min="11783" max="11783" width="18.109375" style="725" customWidth="1"/>
    <col min="11784" max="11785" width="9.109375" style="725"/>
    <col min="11786" max="11786" width="10.33203125" style="725" customWidth="1"/>
    <col min="11787" max="11787" width="9.33203125" style="725" customWidth="1"/>
    <col min="11788" max="11788" width="8.88671875" style="725" customWidth="1"/>
    <col min="11789" max="11789" width="6.5546875" style="725" customWidth="1"/>
    <col min="11790" max="11790" width="7.109375" style="725" customWidth="1"/>
    <col min="11791" max="11791" width="9.5546875" style="725" customWidth="1"/>
    <col min="11792" max="11793" width="11" style="725" customWidth="1"/>
    <col min="11794" max="11794" width="11.44140625" style="725" customWidth="1"/>
    <col min="11795" max="11795" width="3.6640625" style="725" customWidth="1"/>
    <col min="11796" max="11796" width="13.109375" style="725" customWidth="1"/>
    <col min="11797" max="11797" width="2.88671875" style="725" customWidth="1"/>
    <col min="11798" max="11798" width="2.5546875" style="725" customWidth="1"/>
    <col min="11799" max="11799" width="2.6640625" style="725" customWidth="1"/>
    <col min="11800" max="11801" width="2.88671875" style="725" customWidth="1"/>
    <col min="11802" max="11802" width="3" style="725" customWidth="1"/>
    <col min="11803" max="11803" width="3.44140625" style="725" customWidth="1"/>
    <col min="11804" max="11804" width="11.5546875" style="725" customWidth="1"/>
    <col min="11805" max="11805" width="11.109375" style="725" customWidth="1"/>
    <col min="11806" max="11806" width="9" style="725" customWidth="1"/>
    <col min="11807" max="11807" width="8" style="725" customWidth="1"/>
    <col min="11808" max="11808" width="10" style="725" bestFit="1" customWidth="1"/>
    <col min="11809" max="12032" width="9.109375" style="725"/>
    <col min="12033" max="12033" width="18.6640625" style="725" customWidth="1"/>
    <col min="12034" max="12034" width="22.109375" style="725" customWidth="1"/>
    <col min="12035" max="12036" width="23" style="725" customWidth="1"/>
    <col min="12037" max="12037" width="22.5546875" style="725" customWidth="1"/>
    <col min="12038" max="12038" width="19.109375" style="725" customWidth="1"/>
    <col min="12039" max="12039" width="18.109375" style="725" customWidth="1"/>
    <col min="12040" max="12041" width="9.109375" style="725"/>
    <col min="12042" max="12042" width="10.33203125" style="725" customWidth="1"/>
    <col min="12043" max="12043" width="9.33203125" style="725" customWidth="1"/>
    <col min="12044" max="12044" width="8.88671875" style="725" customWidth="1"/>
    <col min="12045" max="12045" width="6.5546875" style="725" customWidth="1"/>
    <col min="12046" max="12046" width="7.109375" style="725" customWidth="1"/>
    <col min="12047" max="12047" width="9.5546875" style="725" customWidth="1"/>
    <col min="12048" max="12049" width="11" style="725" customWidth="1"/>
    <col min="12050" max="12050" width="11.44140625" style="725" customWidth="1"/>
    <col min="12051" max="12051" width="3.6640625" style="725" customWidth="1"/>
    <col min="12052" max="12052" width="13.109375" style="725" customWidth="1"/>
    <col min="12053" max="12053" width="2.88671875" style="725" customWidth="1"/>
    <col min="12054" max="12054" width="2.5546875" style="725" customWidth="1"/>
    <col min="12055" max="12055" width="2.6640625" style="725" customWidth="1"/>
    <col min="12056" max="12057" width="2.88671875" style="725" customWidth="1"/>
    <col min="12058" max="12058" width="3" style="725" customWidth="1"/>
    <col min="12059" max="12059" width="3.44140625" style="725" customWidth="1"/>
    <col min="12060" max="12060" width="11.5546875" style="725" customWidth="1"/>
    <col min="12061" max="12061" width="11.109375" style="725" customWidth="1"/>
    <col min="12062" max="12062" width="9" style="725" customWidth="1"/>
    <col min="12063" max="12063" width="8" style="725" customWidth="1"/>
    <col min="12064" max="12064" width="10" style="725" bestFit="1" customWidth="1"/>
    <col min="12065" max="12288" width="9.109375" style="725"/>
    <col min="12289" max="12289" width="18.6640625" style="725" customWidth="1"/>
    <col min="12290" max="12290" width="22.109375" style="725" customWidth="1"/>
    <col min="12291" max="12292" width="23" style="725" customWidth="1"/>
    <col min="12293" max="12293" width="22.5546875" style="725" customWidth="1"/>
    <col min="12294" max="12294" width="19.109375" style="725" customWidth="1"/>
    <col min="12295" max="12295" width="18.109375" style="725" customWidth="1"/>
    <col min="12296" max="12297" width="9.109375" style="725"/>
    <col min="12298" max="12298" width="10.33203125" style="725" customWidth="1"/>
    <col min="12299" max="12299" width="9.33203125" style="725" customWidth="1"/>
    <col min="12300" max="12300" width="8.88671875" style="725" customWidth="1"/>
    <col min="12301" max="12301" width="6.5546875" style="725" customWidth="1"/>
    <col min="12302" max="12302" width="7.109375" style="725" customWidth="1"/>
    <col min="12303" max="12303" width="9.5546875" style="725" customWidth="1"/>
    <col min="12304" max="12305" width="11" style="725" customWidth="1"/>
    <col min="12306" max="12306" width="11.44140625" style="725" customWidth="1"/>
    <col min="12307" max="12307" width="3.6640625" style="725" customWidth="1"/>
    <col min="12308" max="12308" width="13.109375" style="725" customWidth="1"/>
    <col min="12309" max="12309" width="2.88671875" style="725" customWidth="1"/>
    <col min="12310" max="12310" width="2.5546875" style="725" customWidth="1"/>
    <col min="12311" max="12311" width="2.6640625" style="725" customWidth="1"/>
    <col min="12312" max="12313" width="2.88671875" style="725" customWidth="1"/>
    <col min="12314" max="12314" width="3" style="725" customWidth="1"/>
    <col min="12315" max="12315" width="3.44140625" style="725" customWidth="1"/>
    <col min="12316" max="12316" width="11.5546875" style="725" customWidth="1"/>
    <col min="12317" max="12317" width="11.109375" style="725" customWidth="1"/>
    <col min="12318" max="12318" width="9" style="725" customWidth="1"/>
    <col min="12319" max="12319" width="8" style="725" customWidth="1"/>
    <col min="12320" max="12320" width="10" style="725" bestFit="1" customWidth="1"/>
    <col min="12321" max="12544" width="9.109375" style="725"/>
    <col min="12545" max="12545" width="18.6640625" style="725" customWidth="1"/>
    <col min="12546" max="12546" width="22.109375" style="725" customWidth="1"/>
    <col min="12547" max="12548" width="23" style="725" customWidth="1"/>
    <col min="12549" max="12549" width="22.5546875" style="725" customWidth="1"/>
    <col min="12550" max="12550" width="19.109375" style="725" customWidth="1"/>
    <col min="12551" max="12551" width="18.109375" style="725" customWidth="1"/>
    <col min="12552" max="12553" width="9.109375" style="725"/>
    <col min="12554" max="12554" width="10.33203125" style="725" customWidth="1"/>
    <col min="12555" max="12555" width="9.33203125" style="725" customWidth="1"/>
    <col min="12556" max="12556" width="8.88671875" style="725" customWidth="1"/>
    <col min="12557" max="12557" width="6.5546875" style="725" customWidth="1"/>
    <col min="12558" max="12558" width="7.109375" style="725" customWidth="1"/>
    <col min="12559" max="12559" width="9.5546875" style="725" customWidth="1"/>
    <col min="12560" max="12561" width="11" style="725" customWidth="1"/>
    <col min="12562" max="12562" width="11.44140625" style="725" customWidth="1"/>
    <col min="12563" max="12563" width="3.6640625" style="725" customWidth="1"/>
    <col min="12564" max="12564" width="13.109375" style="725" customWidth="1"/>
    <col min="12565" max="12565" width="2.88671875" style="725" customWidth="1"/>
    <col min="12566" max="12566" width="2.5546875" style="725" customWidth="1"/>
    <col min="12567" max="12567" width="2.6640625" style="725" customWidth="1"/>
    <col min="12568" max="12569" width="2.88671875" style="725" customWidth="1"/>
    <col min="12570" max="12570" width="3" style="725" customWidth="1"/>
    <col min="12571" max="12571" width="3.44140625" style="725" customWidth="1"/>
    <col min="12572" max="12572" width="11.5546875" style="725" customWidth="1"/>
    <col min="12573" max="12573" width="11.109375" style="725" customWidth="1"/>
    <col min="12574" max="12574" width="9" style="725" customWidth="1"/>
    <col min="12575" max="12575" width="8" style="725" customWidth="1"/>
    <col min="12576" max="12576" width="10" style="725" bestFit="1" customWidth="1"/>
    <col min="12577" max="12800" width="9.109375" style="725"/>
    <col min="12801" max="12801" width="18.6640625" style="725" customWidth="1"/>
    <col min="12802" max="12802" width="22.109375" style="725" customWidth="1"/>
    <col min="12803" max="12804" width="23" style="725" customWidth="1"/>
    <col min="12805" max="12805" width="22.5546875" style="725" customWidth="1"/>
    <col min="12806" max="12806" width="19.109375" style="725" customWidth="1"/>
    <col min="12807" max="12807" width="18.109375" style="725" customWidth="1"/>
    <col min="12808" max="12809" width="9.109375" style="725"/>
    <col min="12810" max="12810" width="10.33203125" style="725" customWidth="1"/>
    <col min="12811" max="12811" width="9.33203125" style="725" customWidth="1"/>
    <col min="12812" max="12812" width="8.88671875" style="725" customWidth="1"/>
    <col min="12813" max="12813" width="6.5546875" style="725" customWidth="1"/>
    <col min="12814" max="12814" width="7.109375" style="725" customWidth="1"/>
    <col min="12815" max="12815" width="9.5546875" style="725" customWidth="1"/>
    <col min="12816" max="12817" width="11" style="725" customWidth="1"/>
    <col min="12818" max="12818" width="11.44140625" style="725" customWidth="1"/>
    <col min="12819" max="12819" width="3.6640625" style="725" customWidth="1"/>
    <col min="12820" max="12820" width="13.109375" style="725" customWidth="1"/>
    <col min="12821" max="12821" width="2.88671875" style="725" customWidth="1"/>
    <col min="12822" max="12822" width="2.5546875" style="725" customWidth="1"/>
    <col min="12823" max="12823" width="2.6640625" style="725" customWidth="1"/>
    <col min="12824" max="12825" width="2.88671875" style="725" customWidth="1"/>
    <col min="12826" max="12826" width="3" style="725" customWidth="1"/>
    <col min="12827" max="12827" width="3.44140625" style="725" customWidth="1"/>
    <col min="12828" max="12828" width="11.5546875" style="725" customWidth="1"/>
    <col min="12829" max="12829" width="11.109375" style="725" customWidth="1"/>
    <col min="12830" max="12830" width="9" style="725" customWidth="1"/>
    <col min="12831" max="12831" width="8" style="725" customWidth="1"/>
    <col min="12832" max="12832" width="10" style="725" bestFit="1" customWidth="1"/>
    <col min="12833" max="13056" width="9.109375" style="725"/>
    <col min="13057" max="13057" width="18.6640625" style="725" customWidth="1"/>
    <col min="13058" max="13058" width="22.109375" style="725" customWidth="1"/>
    <col min="13059" max="13060" width="23" style="725" customWidth="1"/>
    <col min="13061" max="13061" width="22.5546875" style="725" customWidth="1"/>
    <col min="13062" max="13062" width="19.109375" style="725" customWidth="1"/>
    <col min="13063" max="13063" width="18.109375" style="725" customWidth="1"/>
    <col min="13064" max="13065" width="9.109375" style="725"/>
    <col min="13066" max="13066" width="10.33203125" style="725" customWidth="1"/>
    <col min="13067" max="13067" width="9.33203125" style="725" customWidth="1"/>
    <col min="13068" max="13068" width="8.88671875" style="725" customWidth="1"/>
    <col min="13069" max="13069" width="6.5546875" style="725" customWidth="1"/>
    <col min="13070" max="13070" width="7.109375" style="725" customWidth="1"/>
    <col min="13071" max="13071" width="9.5546875" style="725" customWidth="1"/>
    <col min="13072" max="13073" width="11" style="725" customWidth="1"/>
    <col min="13074" max="13074" width="11.44140625" style="725" customWidth="1"/>
    <col min="13075" max="13075" width="3.6640625" style="725" customWidth="1"/>
    <col min="13076" max="13076" width="13.109375" style="725" customWidth="1"/>
    <col min="13077" max="13077" width="2.88671875" style="725" customWidth="1"/>
    <col min="13078" max="13078" width="2.5546875" style="725" customWidth="1"/>
    <col min="13079" max="13079" width="2.6640625" style="725" customWidth="1"/>
    <col min="13080" max="13081" width="2.88671875" style="725" customWidth="1"/>
    <col min="13082" max="13082" width="3" style="725" customWidth="1"/>
    <col min="13083" max="13083" width="3.44140625" style="725" customWidth="1"/>
    <col min="13084" max="13084" width="11.5546875" style="725" customWidth="1"/>
    <col min="13085" max="13085" width="11.109375" style="725" customWidth="1"/>
    <col min="13086" max="13086" width="9" style="725" customWidth="1"/>
    <col min="13087" max="13087" width="8" style="725" customWidth="1"/>
    <col min="13088" max="13088" width="10" style="725" bestFit="1" customWidth="1"/>
    <col min="13089" max="13312" width="9.109375" style="725"/>
    <col min="13313" max="13313" width="18.6640625" style="725" customWidth="1"/>
    <col min="13314" max="13314" width="22.109375" style="725" customWidth="1"/>
    <col min="13315" max="13316" width="23" style="725" customWidth="1"/>
    <col min="13317" max="13317" width="22.5546875" style="725" customWidth="1"/>
    <col min="13318" max="13318" width="19.109375" style="725" customWidth="1"/>
    <col min="13319" max="13319" width="18.109375" style="725" customWidth="1"/>
    <col min="13320" max="13321" width="9.109375" style="725"/>
    <col min="13322" max="13322" width="10.33203125" style="725" customWidth="1"/>
    <col min="13323" max="13323" width="9.33203125" style="725" customWidth="1"/>
    <col min="13324" max="13324" width="8.88671875" style="725" customWidth="1"/>
    <col min="13325" max="13325" width="6.5546875" style="725" customWidth="1"/>
    <col min="13326" max="13326" width="7.109375" style="725" customWidth="1"/>
    <col min="13327" max="13327" width="9.5546875" style="725" customWidth="1"/>
    <col min="13328" max="13329" width="11" style="725" customWidth="1"/>
    <col min="13330" max="13330" width="11.44140625" style="725" customWidth="1"/>
    <col min="13331" max="13331" width="3.6640625" style="725" customWidth="1"/>
    <col min="13332" max="13332" width="13.109375" style="725" customWidth="1"/>
    <col min="13333" max="13333" width="2.88671875" style="725" customWidth="1"/>
    <col min="13334" max="13334" width="2.5546875" style="725" customWidth="1"/>
    <col min="13335" max="13335" width="2.6640625" style="725" customWidth="1"/>
    <col min="13336" max="13337" width="2.88671875" style="725" customWidth="1"/>
    <col min="13338" max="13338" width="3" style="725" customWidth="1"/>
    <col min="13339" max="13339" width="3.44140625" style="725" customWidth="1"/>
    <col min="13340" max="13340" width="11.5546875" style="725" customWidth="1"/>
    <col min="13341" max="13341" width="11.109375" style="725" customWidth="1"/>
    <col min="13342" max="13342" width="9" style="725" customWidth="1"/>
    <col min="13343" max="13343" width="8" style="725" customWidth="1"/>
    <col min="13344" max="13344" width="10" style="725" bestFit="1" customWidth="1"/>
    <col min="13345" max="13568" width="9.109375" style="725"/>
    <col min="13569" max="13569" width="18.6640625" style="725" customWidth="1"/>
    <col min="13570" max="13570" width="22.109375" style="725" customWidth="1"/>
    <col min="13571" max="13572" width="23" style="725" customWidth="1"/>
    <col min="13573" max="13573" width="22.5546875" style="725" customWidth="1"/>
    <col min="13574" max="13574" width="19.109375" style="725" customWidth="1"/>
    <col min="13575" max="13575" width="18.109375" style="725" customWidth="1"/>
    <col min="13576" max="13577" width="9.109375" style="725"/>
    <col min="13578" max="13578" width="10.33203125" style="725" customWidth="1"/>
    <col min="13579" max="13579" width="9.33203125" style="725" customWidth="1"/>
    <col min="13580" max="13580" width="8.88671875" style="725" customWidth="1"/>
    <col min="13581" max="13581" width="6.5546875" style="725" customWidth="1"/>
    <col min="13582" max="13582" width="7.109375" style="725" customWidth="1"/>
    <col min="13583" max="13583" width="9.5546875" style="725" customWidth="1"/>
    <col min="13584" max="13585" width="11" style="725" customWidth="1"/>
    <col min="13586" max="13586" width="11.44140625" style="725" customWidth="1"/>
    <col min="13587" max="13587" width="3.6640625" style="725" customWidth="1"/>
    <col min="13588" max="13588" width="13.109375" style="725" customWidth="1"/>
    <col min="13589" max="13589" width="2.88671875" style="725" customWidth="1"/>
    <col min="13590" max="13590" width="2.5546875" style="725" customWidth="1"/>
    <col min="13591" max="13591" width="2.6640625" style="725" customWidth="1"/>
    <col min="13592" max="13593" width="2.88671875" style="725" customWidth="1"/>
    <col min="13594" max="13594" width="3" style="725" customWidth="1"/>
    <col min="13595" max="13595" width="3.44140625" style="725" customWidth="1"/>
    <col min="13596" max="13596" width="11.5546875" style="725" customWidth="1"/>
    <col min="13597" max="13597" width="11.109375" style="725" customWidth="1"/>
    <col min="13598" max="13598" width="9" style="725" customWidth="1"/>
    <col min="13599" max="13599" width="8" style="725" customWidth="1"/>
    <col min="13600" max="13600" width="10" style="725" bestFit="1" customWidth="1"/>
    <col min="13601" max="13824" width="9.109375" style="725"/>
    <col min="13825" max="13825" width="18.6640625" style="725" customWidth="1"/>
    <col min="13826" max="13826" width="22.109375" style="725" customWidth="1"/>
    <col min="13827" max="13828" width="23" style="725" customWidth="1"/>
    <col min="13829" max="13829" width="22.5546875" style="725" customWidth="1"/>
    <col min="13830" max="13830" width="19.109375" style="725" customWidth="1"/>
    <col min="13831" max="13831" width="18.109375" style="725" customWidth="1"/>
    <col min="13832" max="13833" width="9.109375" style="725"/>
    <col min="13834" max="13834" width="10.33203125" style="725" customWidth="1"/>
    <col min="13835" max="13835" width="9.33203125" style="725" customWidth="1"/>
    <col min="13836" max="13836" width="8.88671875" style="725" customWidth="1"/>
    <col min="13837" max="13837" width="6.5546875" style="725" customWidth="1"/>
    <col min="13838" max="13838" width="7.109375" style="725" customWidth="1"/>
    <col min="13839" max="13839" width="9.5546875" style="725" customWidth="1"/>
    <col min="13840" max="13841" width="11" style="725" customWidth="1"/>
    <col min="13842" max="13842" width="11.44140625" style="725" customWidth="1"/>
    <col min="13843" max="13843" width="3.6640625" style="725" customWidth="1"/>
    <col min="13844" max="13844" width="13.109375" style="725" customWidth="1"/>
    <col min="13845" max="13845" width="2.88671875" style="725" customWidth="1"/>
    <col min="13846" max="13846" width="2.5546875" style="725" customWidth="1"/>
    <col min="13847" max="13847" width="2.6640625" style="725" customWidth="1"/>
    <col min="13848" max="13849" width="2.88671875" style="725" customWidth="1"/>
    <col min="13850" max="13850" width="3" style="725" customWidth="1"/>
    <col min="13851" max="13851" width="3.44140625" style="725" customWidth="1"/>
    <col min="13852" max="13852" width="11.5546875" style="725" customWidth="1"/>
    <col min="13853" max="13853" width="11.109375" style="725" customWidth="1"/>
    <col min="13854" max="13854" width="9" style="725" customWidth="1"/>
    <col min="13855" max="13855" width="8" style="725" customWidth="1"/>
    <col min="13856" max="13856" width="10" style="725" bestFit="1" customWidth="1"/>
    <col min="13857" max="14080" width="9.109375" style="725"/>
    <col min="14081" max="14081" width="18.6640625" style="725" customWidth="1"/>
    <col min="14082" max="14082" width="22.109375" style="725" customWidth="1"/>
    <col min="14083" max="14084" width="23" style="725" customWidth="1"/>
    <col min="14085" max="14085" width="22.5546875" style="725" customWidth="1"/>
    <col min="14086" max="14086" width="19.109375" style="725" customWidth="1"/>
    <col min="14087" max="14087" width="18.109375" style="725" customWidth="1"/>
    <col min="14088" max="14089" width="9.109375" style="725"/>
    <col min="14090" max="14090" width="10.33203125" style="725" customWidth="1"/>
    <col min="14091" max="14091" width="9.33203125" style="725" customWidth="1"/>
    <col min="14092" max="14092" width="8.88671875" style="725" customWidth="1"/>
    <col min="14093" max="14093" width="6.5546875" style="725" customWidth="1"/>
    <col min="14094" max="14094" width="7.109375" style="725" customWidth="1"/>
    <col min="14095" max="14095" width="9.5546875" style="725" customWidth="1"/>
    <col min="14096" max="14097" width="11" style="725" customWidth="1"/>
    <col min="14098" max="14098" width="11.44140625" style="725" customWidth="1"/>
    <col min="14099" max="14099" width="3.6640625" style="725" customWidth="1"/>
    <col min="14100" max="14100" width="13.109375" style="725" customWidth="1"/>
    <col min="14101" max="14101" width="2.88671875" style="725" customWidth="1"/>
    <col min="14102" max="14102" width="2.5546875" style="725" customWidth="1"/>
    <col min="14103" max="14103" width="2.6640625" style="725" customWidth="1"/>
    <col min="14104" max="14105" width="2.88671875" style="725" customWidth="1"/>
    <col min="14106" max="14106" width="3" style="725" customWidth="1"/>
    <col min="14107" max="14107" width="3.44140625" style="725" customWidth="1"/>
    <col min="14108" max="14108" width="11.5546875" style="725" customWidth="1"/>
    <col min="14109" max="14109" width="11.109375" style="725" customWidth="1"/>
    <col min="14110" max="14110" width="9" style="725" customWidth="1"/>
    <col min="14111" max="14111" width="8" style="725" customWidth="1"/>
    <col min="14112" max="14112" width="10" style="725" bestFit="1" customWidth="1"/>
    <col min="14113" max="14336" width="9.109375" style="725"/>
    <col min="14337" max="14337" width="18.6640625" style="725" customWidth="1"/>
    <col min="14338" max="14338" width="22.109375" style="725" customWidth="1"/>
    <col min="14339" max="14340" width="23" style="725" customWidth="1"/>
    <col min="14341" max="14341" width="22.5546875" style="725" customWidth="1"/>
    <col min="14342" max="14342" width="19.109375" style="725" customWidth="1"/>
    <col min="14343" max="14343" width="18.109375" style="725" customWidth="1"/>
    <col min="14344" max="14345" width="9.109375" style="725"/>
    <col min="14346" max="14346" width="10.33203125" style="725" customWidth="1"/>
    <col min="14347" max="14347" width="9.33203125" style="725" customWidth="1"/>
    <col min="14348" max="14348" width="8.88671875" style="725" customWidth="1"/>
    <col min="14349" max="14349" width="6.5546875" style="725" customWidth="1"/>
    <col min="14350" max="14350" width="7.109375" style="725" customWidth="1"/>
    <col min="14351" max="14351" width="9.5546875" style="725" customWidth="1"/>
    <col min="14352" max="14353" width="11" style="725" customWidth="1"/>
    <col min="14354" max="14354" width="11.44140625" style="725" customWidth="1"/>
    <col min="14355" max="14355" width="3.6640625" style="725" customWidth="1"/>
    <col min="14356" max="14356" width="13.109375" style="725" customWidth="1"/>
    <col min="14357" max="14357" width="2.88671875" style="725" customWidth="1"/>
    <col min="14358" max="14358" width="2.5546875" style="725" customWidth="1"/>
    <col min="14359" max="14359" width="2.6640625" style="725" customWidth="1"/>
    <col min="14360" max="14361" width="2.88671875" style="725" customWidth="1"/>
    <col min="14362" max="14362" width="3" style="725" customWidth="1"/>
    <col min="14363" max="14363" width="3.44140625" style="725" customWidth="1"/>
    <col min="14364" max="14364" width="11.5546875" style="725" customWidth="1"/>
    <col min="14365" max="14365" width="11.109375" style="725" customWidth="1"/>
    <col min="14366" max="14366" width="9" style="725" customWidth="1"/>
    <col min="14367" max="14367" width="8" style="725" customWidth="1"/>
    <col min="14368" max="14368" width="10" style="725" bestFit="1" customWidth="1"/>
    <col min="14369" max="14592" width="9.109375" style="725"/>
    <col min="14593" max="14593" width="18.6640625" style="725" customWidth="1"/>
    <col min="14594" max="14594" width="22.109375" style="725" customWidth="1"/>
    <col min="14595" max="14596" width="23" style="725" customWidth="1"/>
    <col min="14597" max="14597" width="22.5546875" style="725" customWidth="1"/>
    <col min="14598" max="14598" width="19.109375" style="725" customWidth="1"/>
    <col min="14599" max="14599" width="18.109375" style="725" customWidth="1"/>
    <col min="14600" max="14601" width="9.109375" style="725"/>
    <col min="14602" max="14602" width="10.33203125" style="725" customWidth="1"/>
    <col min="14603" max="14603" width="9.33203125" style="725" customWidth="1"/>
    <col min="14604" max="14604" width="8.88671875" style="725" customWidth="1"/>
    <col min="14605" max="14605" width="6.5546875" style="725" customWidth="1"/>
    <col min="14606" max="14606" width="7.109375" style="725" customWidth="1"/>
    <col min="14607" max="14607" width="9.5546875" style="725" customWidth="1"/>
    <col min="14608" max="14609" width="11" style="725" customWidth="1"/>
    <col min="14610" max="14610" width="11.44140625" style="725" customWidth="1"/>
    <col min="14611" max="14611" width="3.6640625" style="725" customWidth="1"/>
    <col min="14612" max="14612" width="13.109375" style="725" customWidth="1"/>
    <col min="14613" max="14613" width="2.88671875" style="725" customWidth="1"/>
    <col min="14614" max="14614" width="2.5546875" style="725" customWidth="1"/>
    <col min="14615" max="14615" width="2.6640625" style="725" customWidth="1"/>
    <col min="14616" max="14617" width="2.88671875" style="725" customWidth="1"/>
    <col min="14618" max="14618" width="3" style="725" customWidth="1"/>
    <col min="14619" max="14619" width="3.44140625" style="725" customWidth="1"/>
    <col min="14620" max="14620" width="11.5546875" style="725" customWidth="1"/>
    <col min="14621" max="14621" width="11.109375" style="725" customWidth="1"/>
    <col min="14622" max="14622" width="9" style="725" customWidth="1"/>
    <col min="14623" max="14623" width="8" style="725" customWidth="1"/>
    <col min="14624" max="14624" width="10" style="725" bestFit="1" customWidth="1"/>
    <col min="14625" max="14848" width="9.109375" style="725"/>
    <col min="14849" max="14849" width="18.6640625" style="725" customWidth="1"/>
    <col min="14850" max="14850" width="22.109375" style="725" customWidth="1"/>
    <col min="14851" max="14852" width="23" style="725" customWidth="1"/>
    <col min="14853" max="14853" width="22.5546875" style="725" customWidth="1"/>
    <col min="14854" max="14854" width="19.109375" style="725" customWidth="1"/>
    <col min="14855" max="14855" width="18.109375" style="725" customWidth="1"/>
    <col min="14856" max="14857" width="9.109375" style="725"/>
    <col min="14858" max="14858" width="10.33203125" style="725" customWidth="1"/>
    <col min="14859" max="14859" width="9.33203125" style="725" customWidth="1"/>
    <col min="14860" max="14860" width="8.88671875" style="725" customWidth="1"/>
    <col min="14861" max="14861" width="6.5546875" style="725" customWidth="1"/>
    <col min="14862" max="14862" width="7.109375" style="725" customWidth="1"/>
    <col min="14863" max="14863" width="9.5546875" style="725" customWidth="1"/>
    <col min="14864" max="14865" width="11" style="725" customWidth="1"/>
    <col min="14866" max="14866" width="11.44140625" style="725" customWidth="1"/>
    <col min="14867" max="14867" width="3.6640625" style="725" customWidth="1"/>
    <col min="14868" max="14868" width="13.109375" style="725" customWidth="1"/>
    <col min="14869" max="14869" width="2.88671875" style="725" customWidth="1"/>
    <col min="14870" max="14870" width="2.5546875" style="725" customWidth="1"/>
    <col min="14871" max="14871" width="2.6640625" style="725" customWidth="1"/>
    <col min="14872" max="14873" width="2.88671875" style="725" customWidth="1"/>
    <col min="14874" max="14874" width="3" style="725" customWidth="1"/>
    <col min="14875" max="14875" width="3.44140625" style="725" customWidth="1"/>
    <col min="14876" max="14876" width="11.5546875" style="725" customWidth="1"/>
    <col min="14877" max="14877" width="11.109375" style="725" customWidth="1"/>
    <col min="14878" max="14878" width="9" style="725" customWidth="1"/>
    <col min="14879" max="14879" width="8" style="725" customWidth="1"/>
    <col min="14880" max="14880" width="10" style="725" bestFit="1" customWidth="1"/>
    <col min="14881" max="15104" width="9.109375" style="725"/>
    <col min="15105" max="15105" width="18.6640625" style="725" customWidth="1"/>
    <col min="15106" max="15106" width="22.109375" style="725" customWidth="1"/>
    <col min="15107" max="15108" width="23" style="725" customWidth="1"/>
    <col min="15109" max="15109" width="22.5546875" style="725" customWidth="1"/>
    <col min="15110" max="15110" width="19.109375" style="725" customWidth="1"/>
    <col min="15111" max="15111" width="18.109375" style="725" customWidth="1"/>
    <col min="15112" max="15113" width="9.109375" style="725"/>
    <col min="15114" max="15114" width="10.33203125" style="725" customWidth="1"/>
    <col min="15115" max="15115" width="9.33203125" style="725" customWidth="1"/>
    <col min="15116" max="15116" width="8.88671875" style="725" customWidth="1"/>
    <col min="15117" max="15117" width="6.5546875" style="725" customWidth="1"/>
    <col min="15118" max="15118" width="7.109375" style="725" customWidth="1"/>
    <col min="15119" max="15119" width="9.5546875" style="725" customWidth="1"/>
    <col min="15120" max="15121" width="11" style="725" customWidth="1"/>
    <col min="15122" max="15122" width="11.44140625" style="725" customWidth="1"/>
    <col min="15123" max="15123" width="3.6640625" style="725" customWidth="1"/>
    <col min="15124" max="15124" width="13.109375" style="725" customWidth="1"/>
    <col min="15125" max="15125" width="2.88671875" style="725" customWidth="1"/>
    <col min="15126" max="15126" width="2.5546875" style="725" customWidth="1"/>
    <col min="15127" max="15127" width="2.6640625" style="725" customWidth="1"/>
    <col min="15128" max="15129" width="2.88671875" style="725" customWidth="1"/>
    <col min="15130" max="15130" width="3" style="725" customWidth="1"/>
    <col min="15131" max="15131" width="3.44140625" style="725" customWidth="1"/>
    <col min="15132" max="15132" width="11.5546875" style="725" customWidth="1"/>
    <col min="15133" max="15133" width="11.109375" style="725" customWidth="1"/>
    <col min="15134" max="15134" width="9" style="725" customWidth="1"/>
    <col min="15135" max="15135" width="8" style="725" customWidth="1"/>
    <col min="15136" max="15136" width="10" style="725" bestFit="1" customWidth="1"/>
    <col min="15137" max="15360" width="9.109375" style="725"/>
    <col min="15361" max="15361" width="18.6640625" style="725" customWidth="1"/>
    <col min="15362" max="15362" width="22.109375" style="725" customWidth="1"/>
    <col min="15363" max="15364" width="23" style="725" customWidth="1"/>
    <col min="15365" max="15365" width="22.5546875" style="725" customWidth="1"/>
    <col min="15366" max="15366" width="19.109375" style="725" customWidth="1"/>
    <col min="15367" max="15367" width="18.109375" style="725" customWidth="1"/>
    <col min="15368" max="15369" width="9.109375" style="725"/>
    <col min="15370" max="15370" width="10.33203125" style="725" customWidth="1"/>
    <col min="15371" max="15371" width="9.33203125" style="725" customWidth="1"/>
    <col min="15372" max="15372" width="8.88671875" style="725" customWidth="1"/>
    <col min="15373" max="15373" width="6.5546875" style="725" customWidth="1"/>
    <col min="15374" max="15374" width="7.109375" style="725" customWidth="1"/>
    <col min="15375" max="15375" width="9.5546875" style="725" customWidth="1"/>
    <col min="15376" max="15377" width="11" style="725" customWidth="1"/>
    <col min="15378" max="15378" width="11.44140625" style="725" customWidth="1"/>
    <col min="15379" max="15379" width="3.6640625" style="725" customWidth="1"/>
    <col min="15380" max="15380" width="13.109375" style="725" customWidth="1"/>
    <col min="15381" max="15381" width="2.88671875" style="725" customWidth="1"/>
    <col min="15382" max="15382" width="2.5546875" style="725" customWidth="1"/>
    <col min="15383" max="15383" width="2.6640625" style="725" customWidth="1"/>
    <col min="15384" max="15385" width="2.88671875" style="725" customWidth="1"/>
    <col min="15386" max="15386" width="3" style="725" customWidth="1"/>
    <col min="15387" max="15387" width="3.44140625" style="725" customWidth="1"/>
    <col min="15388" max="15388" width="11.5546875" style="725" customWidth="1"/>
    <col min="15389" max="15389" width="11.109375" style="725" customWidth="1"/>
    <col min="15390" max="15390" width="9" style="725" customWidth="1"/>
    <col min="15391" max="15391" width="8" style="725" customWidth="1"/>
    <col min="15392" max="15392" width="10" style="725" bestFit="1" customWidth="1"/>
    <col min="15393" max="15616" width="9.109375" style="725"/>
    <col min="15617" max="15617" width="18.6640625" style="725" customWidth="1"/>
    <col min="15618" max="15618" width="22.109375" style="725" customWidth="1"/>
    <col min="15619" max="15620" width="23" style="725" customWidth="1"/>
    <col min="15621" max="15621" width="22.5546875" style="725" customWidth="1"/>
    <col min="15622" max="15622" width="19.109375" style="725" customWidth="1"/>
    <col min="15623" max="15623" width="18.109375" style="725" customWidth="1"/>
    <col min="15624" max="15625" width="9.109375" style="725"/>
    <col min="15626" max="15626" width="10.33203125" style="725" customWidth="1"/>
    <col min="15627" max="15627" width="9.33203125" style="725" customWidth="1"/>
    <col min="15628" max="15628" width="8.88671875" style="725" customWidth="1"/>
    <col min="15629" max="15629" width="6.5546875" style="725" customWidth="1"/>
    <col min="15630" max="15630" width="7.109375" style="725" customWidth="1"/>
    <col min="15631" max="15631" width="9.5546875" style="725" customWidth="1"/>
    <col min="15632" max="15633" width="11" style="725" customWidth="1"/>
    <col min="15634" max="15634" width="11.44140625" style="725" customWidth="1"/>
    <col min="15635" max="15635" width="3.6640625" style="725" customWidth="1"/>
    <col min="15636" max="15636" width="13.109375" style="725" customWidth="1"/>
    <col min="15637" max="15637" width="2.88671875" style="725" customWidth="1"/>
    <col min="15638" max="15638" width="2.5546875" style="725" customWidth="1"/>
    <col min="15639" max="15639" width="2.6640625" style="725" customWidth="1"/>
    <col min="15640" max="15641" width="2.88671875" style="725" customWidth="1"/>
    <col min="15642" max="15642" width="3" style="725" customWidth="1"/>
    <col min="15643" max="15643" width="3.44140625" style="725" customWidth="1"/>
    <col min="15644" max="15644" width="11.5546875" style="725" customWidth="1"/>
    <col min="15645" max="15645" width="11.109375" style="725" customWidth="1"/>
    <col min="15646" max="15646" width="9" style="725" customWidth="1"/>
    <col min="15647" max="15647" width="8" style="725" customWidth="1"/>
    <col min="15648" max="15648" width="10" style="725" bestFit="1" customWidth="1"/>
    <col min="15649" max="15872" width="9.109375" style="725"/>
    <col min="15873" max="15873" width="18.6640625" style="725" customWidth="1"/>
    <col min="15874" max="15874" width="22.109375" style="725" customWidth="1"/>
    <col min="15875" max="15876" width="23" style="725" customWidth="1"/>
    <col min="15877" max="15877" width="22.5546875" style="725" customWidth="1"/>
    <col min="15878" max="15878" width="19.109375" style="725" customWidth="1"/>
    <col min="15879" max="15879" width="18.109375" style="725" customWidth="1"/>
    <col min="15880" max="15881" width="9.109375" style="725"/>
    <col min="15882" max="15882" width="10.33203125" style="725" customWidth="1"/>
    <col min="15883" max="15883" width="9.33203125" style="725" customWidth="1"/>
    <col min="15884" max="15884" width="8.88671875" style="725" customWidth="1"/>
    <col min="15885" max="15885" width="6.5546875" style="725" customWidth="1"/>
    <col min="15886" max="15886" width="7.109375" style="725" customWidth="1"/>
    <col min="15887" max="15887" width="9.5546875" style="725" customWidth="1"/>
    <col min="15888" max="15889" width="11" style="725" customWidth="1"/>
    <col min="15890" max="15890" width="11.44140625" style="725" customWidth="1"/>
    <col min="15891" max="15891" width="3.6640625" style="725" customWidth="1"/>
    <col min="15892" max="15892" width="13.109375" style="725" customWidth="1"/>
    <col min="15893" max="15893" width="2.88671875" style="725" customWidth="1"/>
    <col min="15894" max="15894" width="2.5546875" style="725" customWidth="1"/>
    <col min="15895" max="15895" width="2.6640625" style="725" customWidth="1"/>
    <col min="15896" max="15897" width="2.88671875" style="725" customWidth="1"/>
    <col min="15898" max="15898" width="3" style="725" customWidth="1"/>
    <col min="15899" max="15899" width="3.44140625" style="725" customWidth="1"/>
    <col min="15900" max="15900" width="11.5546875" style="725" customWidth="1"/>
    <col min="15901" max="15901" width="11.109375" style="725" customWidth="1"/>
    <col min="15902" max="15902" width="9" style="725" customWidth="1"/>
    <col min="15903" max="15903" width="8" style="725" customWidth="1"/>
    <col min="15904" max="15904" width="10" style="725" bestFit="1" customWidth="1"/>
    <col min="15905" max="16128" width="9.109375" style="725"/>
    <col min="16129" max="16129" width="18.6640625" style="725" customWidth="1"/>
    <col min="16130" max="16130" width="22.109375" style="725" customWidth="1"/>
    <col min="16131" max="16132" width="23" style="725" customWidth="1"/>
    <col min="16133" max="16133" width="22.5546875" style="725" customWidth="1"/>
    <col min="16134" max="16134" width="19.109375" style="725" customWidth="1"/>
    <col min="16135" max="16135" width="18.109375" style="725" customWidth="1"/>
    <col min="16136" max="16137" width="9.109375" style="725"/>
    <col min="16138" max="16138" width="10.33203125" style="725" customWidth="1"/>
    <col min="16139" max="16139" width="9.33203125" style="725" customWidth="1"/>
    <col min="16140" max="16140" width="8.88671875" style="725" customWidth="1"/>
    <col min="16141" max="16141" width="6.5546875" style="725" customWidth="1"/>
    <col min="16142" max="16142" width="7.109375" style="725" customWidth="1"/>
    <col min="16143" max="16143" width="9.5546875" style="725" customWidth="1"/>
    <col min="16144" max="16145" width="11" style="725" customWidth="1"/>
    <col min="16146" max="16146" width="11.44140625" style="725" customWidth="1"/>
    <col min="16147" max="16147" width="3.6640625" style="725" customWidth="1"/>
    <col min="16148" max="16148" width="13.109375" style="725" customWidth="1"/>
    <col min="16149" max="16149" width="2.88671875" style="725" customWidth="1"/>
    <col min="16150" max="16150" width="2.5546875" style="725" customWidth="1"/>
    <col min="16151" max="16151" width="2.6640625" style="725" customWidth="1"/>
    <col min="16152" max="16153" width="2.88671875" style="725" customWidth="1"/>
    <col min="16154" max="16154" width="3" style="725" customWidth="1"/>
    <col min="16155" max="16155" width="3.44140625" style="725" customWidth="1"/>
    <col min="16156" max="16156" width="11.5546875" style="725" customWidth="1"/>
    <col min="16157" max="16157" width="11.109375" style="725" customWidth="1"/>
    <col min="16158" max="16158" width="9" style="725" customWidth="1"/>
    <col min="16159" max="16159" width="8" style="725" customWidth="1"/>
    <col min="16160" max="16160" width="10" style="725" bestFit="1" customWidth="1"/>
    <col min="16161" max="16384" width="9.109375" style="725"/>
  </cols>
  <sheetData>
    <row r="1" spans="1:27" ht="18" x14ac:dyDescent="0.35">
      <c r="F1" s="726"/>
      <c r="G1" s="727"/>
    </row>
    <row r="2" spans="1:27" x14ac:dyDescent="0.3">
      <c r="A2" s="728" t="str">
        <f>[3]ЗАПОЛНИТЬ!B3</f>
        <v>Відділ освіти Амур-Нижньодніпровської районної у місті Дніпропетровську ради</v>
      </c>
      <c r="B2" s="728"/>
      <c r="C2" s="728"/>
      <c r="D2" s="728"/>
      <c r="E2" s="728"/>
      <c r="F2" s="728"/>
      <c r="G2" s="728"/>
    </row>
    <row r="3" spans="1:27" ht="17.399999999999999" x14ac:dyDescent="0.3">
      <c r="A3" s="729" t="s">
        <v>747</v>
      </c>
      <c r="B3" s="729"/>
      <c r="C3" s="729"/>
      <c r="D3" s="729"/>
      <c r="E3" s="729"/>
      <c r="F3" s="729"/>
      <c r="G3" s="729"/>
      <c r="H3" s="730"/>
      <c r="I3" s="730"/>
      <c r="J3" s="730"/>
      <c r="K3" s="730"/>
      <c r="L3" s="730"/>
      <c r="M3" s="730"/>
      <c r="N3" s="730"/>
      <c r="O3" s="730"/>
      <c r="P3" s="730"/>
      <c r="Q3" s="730"/>
      <c r="R3" s="730"/>
      <c r="S3" s="730"/>
      <c r="T3" s="730"/>
      <c r="U3" s="730"/>
      <c r="V3" s="730"/>
      <c r="W3" s="730"/>
      <c r="X3" s="730"/>
      <c r="Y3" s="730"/>
      <c r="Z3" s="730"/>
      <c r="AA3" s="730"/>
    </row>
    <row r="4" spans="1:27" s="733" customFormat="1" x14ac:dyDescent="0.3">
      <c r="A4" s="731" t="str">
        <f>CONCATENATE("За ",[3]ЗАПОЛНИТЬ!B17," ",[3]ЗАПОЛНИТЬ!C17)</f>
        <v xml:space="preserve">За 2015 </v>
      </c>
      <c r="B4" s="731"/>
      <c r="C4" s="731"/>
      <c r="D4" s="731"/>
      <c r="E4" s="731"/>
      <c r="F4" s="731"/>
      <c r="G4" s="731"/>
      <c r="H4" s="732"/>
      <c r="I4" s="732"/>
      <c r="J4" s="732"/>
      <c r="K4" s="732"/>
      <c r="L4" s="732"/>
      <c r="M4" s="732"/>
      <c r="N4" s="732"/>
      <c r="O4" s="732"/>
      <c r="P4" s="732"/>
      <c r="Q4" s="732"/>
      <c r="R4" s="732"/>
      <c r="S4" s="732"/>
      <c r="T4" s="732"/>
      <c r="U4" s="732"/>
      <c r="V4" s="732"/>
      <c r="W4" s="732"/>
      <c r="X4" s="732"/>
      <c r="Y4" s="732"/>
      <c r="Z4" s="732"/>
      <c r="AA4" s="732"/>
    </row>
    <row r="5" spans="1:27" s="733" customFormat="1" x14ac:dyDescent="0.3">
      <c r="A5" s="731"/>
      <c r="B5" s="731"/>
      <c r="C5" s="731"/>
      <c r="D5" s="731"/>
      <c r="E5" s="731"/>
      <c r="F5" s="731"/>
      <c r="G5" s="731"/>
      <c r="H5" s="732"/>
      <c r="I5" s="732"/>
      <c r="J5" s="732"/>
      <c r="K5" s="732"/>
      <c r="L5" s="732"/>
      <c r="M5" s="732"/>
      <c r="N5" s="732"/>
      <c r="O5" s="732"/>
      <c r="P5" s="732"/>
      <c r="Q5" s="732"/>
      <c r="R5" s="732"/>
      <c r="S5" s="732"/>
      <c r="T5" s="732"/>
      <c r="U5" s="732"/>
      <c r="V5" s="732"/>
      <c r="W5" s="732"/>
      <c r="X5" s="732"/>
      <c r="Y5" s="732"/>
      <c r="Z5" s="732"/>
      <c r="AA5" s="732"/>
    </row>
    <row r="6" spans="1:27" s="733" customFormat="1" ht="78" x14ac:dyDescent="0.3">
      <c r="A6" s="734" t="s">
        <v>748</v>
      </c>
      <c r="B6" s="734" t="s">
        <v>749</v>
      </c>
      <c r="C6" s="734" t="s">
        <v>750</v>
      </c>
      <c r="D6" s="734" t="s">
        <v>751</v>
      </c>
      <c r="E6" s="734" t="s">
        <v>752</v>
      </c>
      <c r="F6" s="734" t="s">
        <v>753</v>
      </c>
      <c r="G6" s="734" t="s">
        <v>754</v>
      </c>
    </row>
    <row r="7" spans="1:27" s="733" customFormat="1" x14ac:dyDescent="0.3">
      <c r="A7" s="734">
        <v>1</v>
      </c>
      <c r="B7" s="734">
        <v>2</v>
      </c>
      <c r="C7" s="734">
        <v>3</v>
      </c>
      <c r="D7" s="734">
        <v>4</v>
      </c>
      <c r="E7" s="734">
        <v>5</v>
      </c>
      <c r="F7" s="734">
        <v>6</v>
      </c>
      <c r="G7" s="734">
        <v>7</v>
      </c>
    </row>
    <row r="8" spans="1:27" s="733" customFormat="1" x14ac:dyDescent="0.3">
      <c r="A8" s="735">
        <v>9409020.0800000001</v>
      </c>
      <c r="B8" s="735">
        <v>17694.59</v>
      </c>
      <c r="C8" s="735">
        <v>11393.12</v>
      </c>
      <c r="D8" s="735">
        <v>62542.99</v>
      </c>
      <c r="E8" s="735">
        <v>290488.78999999998</v>
      </c>
      <c r="F8" s="735">
        <f>[3]Ф.4.1.ЗВЕД!I21</f>
        <v>9643217.3499999996</v>
      </c>
      <c r="G8" s="735">
        <f>SUM(A8)+SUM(B8)-SUM(C8)-SUM(D8)+SUM(E8)-SUM(F8)</f>
        <v>50</v>
      </c>
    </row>
    <row r="9" spans="1:27" x14ac:dyDescent="0.3">
      <c r="A9" s="736"/>
    </row>
    <row r="10" spans="1:27" ht="18" x14ac:dyDescent="0.35">
      <c r="A10" s="727" t="s">
        <v>755</v>
      </c>
    </row>
    <row r="12" spans="1:27" x14ac:dyDescent="0.3">
      <c r="A12" s="737" t="str">
        <f>[3]ЗАПОЛНИТЬ!F30</f>
        <v>Начальник</v>
      </c>
      <c r="B12" s="738"/>
      <c r="C12" s="738"/>
      <c r="D12" s="739"/>
      <c r="E12" s="740"/>
      <c r="F12" s="741" t="str">
        <f>[3]ЗАПОЛНИТЬ!F26</f>
        <v>Л. О. Темченко</v>
      </c>
      <c r="G12" s="741"/>
    </row>
    <row r="13" spans="1:27" x14ac:dyDescent="0.3">
      <c r="A13" s="742"/>
      <c r="B13" s="742"/>
      <c r="C13" s="742"/>
      <c r="D13" s="743" t="s">
        <v>756</v>
      </c>
      <c r="E13" s="743"/>
      <c r="F13" s="744" t="s">
        <v>757</v>
      </c>
      <c r="G13" s="744"/>
    </row>
    <row r="14" spans="1:27" x14ac:dyDescent="0.3">
      <c r="A14" s="737" t="str">
        <f>[3]ЗАПОЛНИТЬ!F31</f>
        <v>Головний бухгалтер</v>
      </c>
      <c r="B14" s="738"/>
      <c r="C14" s="738"/>
      <c r="D14" s="739"/>
      <c r="E14" s="740"/>
      <c r="F14" s="741" t="str">
        <f>[3]ЗАПОЛНИТЬ!F28</f>
        <v>А. М. Трусевич</v>
      </c>
      <c r="G14" s="741"/>
    </row>
    <row r="15" spans="1:27" x14ac:dyDescent="0.3">
      <c r="A15" s="742"/>
      <c r="B15" s="742"/>
      <c r="C15" s="742"/>
      <c r="D15" s="743" t="s">
        <v>756</v>
      </c>
      <c r="E15" s="743"/>
      <c r="F15" s="744" t="s">
        <v>757</v>
      </c>
      <c r="G15" s="744"/>
    </row>
  </sheetData>
  <mergeCells count="8">
    <mergeCell ref="F14:G14"/>
    <mergeCell ref="F15:G15"/>
    <mergeCell ref="A2:G2"/>
    <mergeCell ref="A3:G3"/>
    <mergeCell ref="A4:G4"/>
    <mergeCell ref="A5:G5"/>
    <mergeCell ref="F12:G12"/>
    <mergeCell ref="F13:G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98</vt:i4>
      </vt:variant>
    </vt:vector>
  </HeadingPairs>
  <TitlesOfParts>
    <vt:vector size="98" baseType="lpstr">
      <vt:lpstr>Баланс</vt:lpstr>
      <vt:lpstr>дод№2</vt:lpstr>
      <vt:lpstr>дод№3</vt:lpstr>
      <vt:lpstr>ф№2зв</vt:lpstr>
      <vt:lpstr>ф№2-070101</vt:lpstr>
      <vt:lpstr>ф№2-070201</vt:lpstr>
      <vt:lpstr>ф№-070401</vt:lpstr>
      <vt:lpstr>ф№2-070802</vt:lpstr>
      <vt:lpstr>ф№-070803</vt:lpstr>
      <vt:lpstr>ф№-070804</vt:lpstr>
      <vt:lpstr>ф№-070808</vt:lpstr>
      <vt:lpstr>ф№2-010116</vt:lpstr>
      <vt:lpstr>ф№2-091108</vt:lpstr>
      <vt:lpstr>ф№2-250404</vt:lpstr>
      <vt:lpstr>ф№180107</vt:lpstr>
      <vt:lpstr>ф4.1 зв</vt:lpstr>
      <vt:lpstr>ф4.1-070101</vt:lpstr>
      <vt:lpstr>ф4.1-070201</vt:lpstr>
      <vt:lpstr>ф4.1-070401</vt:lpstr>
      <vt:lpstr>ф4.1-091108</vt:lpstr>
      <vt:lpstr>ф4.2зв</vt:lpstr>
      <vt:lpstr>ф4.2-070101</vt:lpstr>
      <vt:lpstr>ф4.2-070201</vt:lpstr>
      <vt:lpstr>ф.2-070401</vt:lpstr>
      <vt:lpstr>ф4.2-091108</vt:lpstr>
      <vt:lpstr>ф4.3зв</vt:lpstr>
      <vt:lpstr>ф4.3-070101</vt:lpstr>
      <vt:lpstr>ф.3-070201</vt:lpstr>
      <vt:lpstr>ф.3-070401</vt:lpstr>
      <vt:lpstr>ф4.3-150101</vt:lpstr>
      <vt:lpstr>ф4.3-250404</vt:lpstr>
      <vt:lpstr>ф4.3-180107</vt:lpstr>
      <vt:lpstr>ф4.3-070804</vt:lpstr>
      <vt:lpstr>ф7сп-зв</vt:lpstr>
      <vt:lpstr>ф7сп-070101</vt:lpstr>
      <vt:lpstr>ф7сп-070201</vt:lpstr>
      <vt:lpstr>ф7сп-070401</vt:lpstr>
      <vt:lpstr>ф7сп-091108</vt:lpstr>
      <vt:lpstr>ф7сп-250404</vt:lpstr>
      <vt:lpstr>ф7сп-180107</vt:lpstr>
      <vt:lpstr>ф7сп-150101</vt:lpstr>
      <vt:lpstr>ф7сп-070804</vt:lpstr>
      <vt:lpstr>ф7б-зв</vt:lpstr>
      <vt:lpstr>ф7б-070101</vt:lpstr>
      <vt:lpstr>ф7б-070201</vt:lpstr>
      <vt:lpstr>ф7б-070401</vt:lpstr>
      <vt:lpstr>ф7б-070802</vt:lpstr>
      <vt:lpstr>ф7б-070803</vt:lpstr>
      <vt:lpstr>ф7б-070804</vt:lpstr>
      <vt:lpstr>ф7б-070808</vt:lpstr>
      <vt:lpstr>ф7б-010116</vt:lpstr>
      <vt:lpstr>ф7б-250404</vt:lpstr>
      <vt:lpstr>ф7б-091108</vt:lpstr>
      <vt:lpstr>ф7б-180107</vt:lpstr>
      <vt:lpstr>дод№15</vt:lpstr>
      <vt:lpstr>дод№15прод</vt:lpstr>
      <vt:lpstr>дод№16</vt:lpstr>
      <vt:lpstr>дод№16прод</vt:lpstr>
      <vt:lpstr>дод№17</vt:lpstr>
      <vt:lpstr>дод№18</vt:lpstr>
      <vt:lpstr>дод№19</vt:lpstr>
      <vt:lpstr>дод№20</vt:lpstr>
      <vt:lpstr>дод№20-1</vt:lpstr>
      <vt:lpstr>дод№20-2</vt:lpstr>
      <vt:lpstr>дод№21</vt:lpstr>
      <vt:lpstr>дод№22</vt:lpstr>
      <vt:lpstr>дод№23</vt:lpstr>
      <vt:lpstr>дод№24</vt:lpstr>
      <vt:lpstr>дод№25</vt:lpstr>
      <vt:lpstr>дод№26</vt:lpstr>
      <vt:lpstr>дод№27</vt:lpstr>
      <vt:lpstr>дод№28</vt:lpstr>
      <vt:lpstr>дод№29</vt:lpstr>
      <vt:lpstr>дод№29-070101</vt:lpstr>
      <vt:lpstr>дод№29-070201</vt:lpstr>
      <vt:lpstr>дод№29-070401</vt:lpstr>
      <vt:lpstr>дод№29-070802</vt:lpstr>
      <vt:lpstr>дод№29-070803</vt:lpstr>
      <vt:lpstr>дод№29-070804</vt:lpstr>
      <vt:lpstr>дод№29-070808</vt:lpstr>
      <vt:lpstr>дод№29-010116</vt:lpstr>
      <vt:lpstr>дод№29-250404</vt:lpstr>
      <vt:lpstr>дод№29-180107</vt:lpstr>
      <vt:lpstr>дод№29-091108</vt:lpstr>
      <vt:lpstr>дод№30</vt:lpstr>
      <vt:lpstr>дод№30-070101</vt:lpstr>
      <vt:lpstr>дод№30-070201</vt:lpstr>
      <vt:lpstr>дод№30-070401</vt:lpstr>
      <vt:lpstr>дод№30-091108</vt:lpstr>
      <vt:lpstr>дод№31</vt:lpstr>
      <vt:lpstr>дод№31сф</vt:lpstr>
      <vt:lpstr>дод№32</vt:lpstr>
      <vt:lpstr>дод№33</vt:lpstr>
      <vt:lpstr>дод№33сф</vt:lpstr>
      <vt:lpstr>дод№34</vt:lpstr>
      <vt:lpstr>дод№34сф</vt:lpstr>
      <vt:lpstr>дод№37</vt:lpstr>
      <vt:lpstr>довідка</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2016-01-22T09:22:26Z</dcterms:modified>
</cp:coreProperties>
</file>